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book/Desktop/2_reply/"/>
    </mc:Choice>
  </mc:AlternateContent>
  <xr:revisionPtr revIDLastSave="0" documentId="13_ncr:1_{73733D6C-F784-1346-BCEC-D5F504FA3832}" xr6:coauthVersionLast="45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Readme" sheetId="3" r:id="rId1"/>
    <sheet name="Location_name" sheetId="4" r:id="rId2"/>
    <sheet name="Original matrix" sheetId="1" r:id="rId3"/>
    <sheet name="Ordination matrix" sheetId="2" r:id="rId4"/>
    <sheet name="ANOVA matrix" sheetId="5" r:id="rId5"/>
  </sheets>
  <definedNames>
    <definedName name="_xlnm._FilterDatabase" localSheetId="1" hidden="1">Location_name!$A$1:$E$103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5" i="1" l="1"/>
  <c r="K115" i="1"/>
  <c r="L114" i="1"/>
  <c r="K114" i="1"/>
  <c r="J114" i="1"/>
  <c r="L113" i="1"/>
  <c r="K113" i="1"/>
  <c r="J113" i="1"/>
  <c r="L112" i="1"/>
  <c r="K112" i="1"/>
  <c r="L111" i="1"/>
  <c r="K111" i="1"/>
  <c r="J111" i="1"/>
  <c r="E111" i="1"/>
  <c r="L110" i="1"/>
  <c r="K110" i="1"/>
  <c r="L108" i="1"/>
  <c r="K108" i="1"/>
  <c r="J108" i="1"/>
  <c r="L107" i="1"/>
  <c r="K107" i="1"/>
  <c r="J107" i="1"/>
  <c r="L106" i="1"/>
  <c r="G106" i="1"/>
  <c r="F106" i="1"/>
  <c r="K106" i="1"/>
  <c r="J106" i="1"/>
  <c r="E106" i="1"/>
  <c r="Q105" i="1"/>
  <c r="L105" i="1"/>
  <c r="G105" i="1"/>
  <c r="P105" i="1"/>
  <c r="K105" i="1"/>
  <c r="J105" i="1"/>
  <c r="Q63" i="1"/>
  <c r="O63" i="1"/>
  <c r="Q62" i="1"/>
  <c r="Q61" i="1"/>
  <c r="Q60" i="1"/>
  <c r="O60" i="1"/>
  <c r="Q59" i="1"/>
  <c r="O59" i="1"/>
  <c r="Q58" i="1"/>
  <c r="R58" i="1"/>
  <c r="O58" i="1"/>
  <c r="Q57" i="1"/>
  <c r="Q56" i="1"/>
  <c r="Q55" i="1"/>
  <c r="Q54" i="1"/>
  <c r="R54" i="1"/>
  <c r="Q53" i="1"/>
  <c r="R53" i="1"/>
  <c r="Q52" i="1"/>
  <c r="Q51" i="1"/>
  <c r="R51" i="1"/>
  <c r="Q50" i="1"/>
  <c r="R50" i="1"/>
  <c r="P50" i="1"/>
  <c r="Q49" i="1"/>
  <c r="R49" i="1"/>
  <c r="Q48" i="1"/>
  <c r="R48" i="1"/>
  <c r="Q47" i="1"/>
  <c r="Q46" i="1"/>
  <c r="R46" i="1"/>
  <c r="Q45" i="1"/>
  <c r="Q44" i="1"/>
  <c r="R44" i="1"/>
  <c r="Q43" i="1"/>
  <c r="O43" i="1"/>
  <c r="Q42" i="1"/>
  <c r="R42" i="1"/>
  <c r="Q41" i="1"/>
  <c r="O41" i="1"/>
  <c r="Q40" i="1"/>
  <c r="Q39" i="1"/>
  <c r="R39" i="1"/>
  <c r="Q38" i="1"/>
  <c r="Q37" i="1"/>
  <c r="Q36" i="1"/>
  <c r="Q35" i="1"/>
  <c r="Q34" i="1"/>
  <c r="Q33" i="1"/>
  <c r="O33" i="1"/>
  <c r="Q32" i="1"/>
  <c r="R32" i="1"/>
  <c r="Q31" i="1"/>
  <c r="R31" i="1"/>
  <c r="Q30" i="1"/>
  <c r="Q29" i="1"/>
  <c r="O29" i="1"/>
  <c r="Q28" i="1"/>
  <c r="Q27" i="1"/>
  <c r="Q26" i="1"/>
  <c r="R26" i="1"/>
  <c r="P26" i="1"/>
  <c r="O26" i="1"/>
  <c r="Q25" i="1"/>
  <c r="Q24" i="1"/>
  <c r="P24" i="1"/>
  <c r="Q23" i="1"/>
  <c r="Q22" i="1"/>
  <c r="O22" i="1"/>
  <c r="Q21" i="1"/>
  <c r="R21" i="1"/>
  <c r="Q20" i="1"/>
  <c r="Q19" i="1"/>
  <c r="R19" i="1"/>
  <c r="Q18" i="1"/>
  <c r="P18" i="1"/>
  <c r="Q17" i="1"/>
  <c r="O17" i="1"/>
  <c r="Q16" i="1"/>
  <c r="Q15" i="1"/>
  <c r="P15" i="1"/>
  <c r="O15" i="1"/>
  <c r="Q14" i="1"/>
  <c r="S14" i="1"/>
  <c r="Q13" i="1"/>
  <c r="P13" i="1"/>
  <c r="O13" i="1"/>
  <c r="Q12" i="1"/>
  <c r="R12" i="1"/>
  <c r="O12" i="1"/>
  <c r="Q11" i="1"/>
  <c r="R11" i="1"/>
  <c r="Q10" i="1"/>
  <c r="P10" i="1"/>
  <c r="O10" i="1"/>
  <c r="Q9" i="1"/>
  <c r="Q8" i="1"/>
  <c r="Q7" i="1"/>
  <c r="Q6" i="1"/>
  <c r="Q5" i="1"/>
  <c r="R5" i="1"/>
  <c r="Q4" i="1"/>
  <c r="R4" i="1"/>
</calcChain>
</file>

<file path=xl/sharedStrings.xml><?xml version="1.0" encoding="utf-8"?>
<sst xmlns="http://schemas.openxmlformats.org/spreadsheetml/2006/main" count="2654" uniqueCount="343">
  <si>
    <t>A</t>
  </si>
  <si>
    <t>L</t>
  </si>
  <si>
    <t>R</t>
  </si>
  <si>
    <t>P</t>
  </si>
  <si>
    <t>C</t>
  </si>
  <si>
    <t>DEN (ind/0.1 ha.)</t>
  </si>
  <si>
    <t>BAS. AREA</t>
  </si>
  <si>
    <t>REL.FREQ</t>
  </si>
  <si>
    <t>REL.DOM</t>
  </si>
  <si>
    <t>IVI</t>
  </si>
  <si>
    <t>NA1a</t>
  </si>
  <si>
    <t>NA1b</t>
  </si>
  <si>
    <t>NA1c</t>
  </si>
  <si>
    <t>NA2a</t>
  </si>
  <si>
    <t>NA2b</t>
  </si>
  <si>
    <t>NA2c</t>
  </si>
  <si>
    <t>NA2d</t>
  </si>
  <si>
    <t>NA3a</t>
  </si>
  <si>
    <t>NA3b</t>
  </si>
  <si>
    <t>NA3c</t>
  </si>
  <si>
    <t>NA3d</t>
  </si>
  <si>
    <t>NA4a</t>
  </si>
  <si>
    <t>NA4b</t>
  </si>
  <si>
    <t>NA4c</t>
  </si>
  <si>
    <t>NA4d</t>
  </si>
  <si>
    <t>NA5a</t>
  </si>
  <si>
    <t>NA5b</t>
  </si>
  <si>
    <t>NA5c</t>
  </si>
  <si>
    <t>NA5d</t>
  </si>
  <si>
    <t>NA6a</t>
  </si>
  <si>
    <t>NA6b</t>
  </si>
  <si>
    <t>NA6c</t>
  </si>
  <si>
    <t>NA6d</t>
  </si>
  <si>
    <t>NA7a</t>
  </si>
  <si>
    <t>NA7b</t>
  </si>
  <si>
    <t>NA7c</t>
  </si>
  <si>
    <t>NA7d</t>
  </si>
  <si>
    <t>NA8a</t>
  </si>
  <si>
    <t>NA8b</t>
  </si>
  <si>
    <t>NA8c</t>
  </si>
  <si>
    <t>NA8d</t>
  </si>
  <si>
    <t>NA9a</t>
  </si>
  <si>
    <t>NA9b</t>
  </si>
  <si>
    <t>NA9c</t>
  </si>
  <si>
    <t>NA10a</t>
  </si>
  <si>
    <t>NA10b</t>
  </si>
  <si>
    <t>CA1a</t>
  </si>
  <si>
    <t>CA1b</t>
  </si>
  <si>
    <t>CA1c</t>
  </si>
  <si>
    <t>CA1d</t>
  </si>
  <si>
    <t>CA2a</t>
  </si>
  <si>
    <t>CA2b</t>
  </si>
  <si>
    <t>CA3a</t>
  </si>
  <si>
    <t>CA3b</t>
  </si>
  <si>
    <t>CA3c</t>
  </si>
  <si>
    <t>VC1a</t>
  </si>
  <si>
    <t>VC1b</t>
  </si>
  <si>
    <t>VC2a</t>
  </si>
  <si>
    <t>VC3a</t>
  </si>
  <si>
    <t>VC3b</t>
  </si>
  <si>
    <t>VC4a</t>
  </si>
  <si>
    <t>CH1a</t>
  </si>
  <si>
    <t>CH1b</t>
  </si>
  <si>
    <t>CH1c</t>
  </si>
  <si>
    <t>CH2a</t>
  </si>
  <si>
    <t>CH2b</t>
  </si>
  <si>
    <t>CH2c</t>
  </si>
  <si>
    <t>CH3a</t>
  </si>
  <si>
    <t>CH3b</t>
  </si>
  <si>
    <t>CH3c</t>
  </si>
  <si>
    <t>CH3d</t>
  </si>
  <si>
    <t>AN1a</t>
  </si>
  <si>
    <t>AN2a</t>
  </si>
  <si>
    <t>AN2b</t>
  </si>
  <si>
    <t>AN2c</t>
  </si>
  <si>
    <t>AN2d</t>
  </si>
  <si>
    <t>AN2e</t>
  </si>
  <si>
    <t>AN2f</t>
  </si>
  <si>
    <t>CO1a</t>
  </si>
  <si>
    <t>CO2a</t>
  </si>
  <si>
    <t>CO2b</t>
  </si>
  <si>
    <t>CO2c</t>
  </si>
  <si>
    <t>CO2d</t>
  </si>
  <si>
    <t>CO2e</t>
  </si>
  <si>
    <t>SU1a</t>
  </si>
  <si>
    <t>SU1b</t>
  </si>
  <si>
    <t>SU2a</t>
  </si>
  <si>
    <t>SU2b</t>
  </si>
  <si>
    <t>SU3a</t>
  </si>
  <si>
    <t>SU3b</t>
  </si>
  <si>
    <t>SU4a</t>
  </si>
  <si>
    <t>SU4b</t>
  </si>
  <si>
    <t>SU4c</t>
  </si>
  <si>
    <t>BO1a</t>
  </si>
  <si>
    <t>BO2a</t>
  </si>
  <si>
    <t>BO2b</t>
  </si>
  <si>
    <t>BO3a</t>
  </si>
  <si>
    <t>BO3b</t>
  </si>
  <si>
    <t>BO4a</t>
  </si>
  <si>
    <t>MA1a</t>
  </si>
  <si>
    <t>MA1b</t>
  </si>
  <si>
    <t>MA2a</t>
  </si>
  <si>
    <t>MA3a</t>
  </si>
  <si>
    <t>MA3b</t>
  </si>
  <si>
    <t>MA3c</t>
  </si>
  <si>
    <t>MA3d</t>
  </si>
  <si>
    <t>MA3e</t>
  </si>
  <si>
    <t>GU1a</t>
  </si>
  <si>
    <t>GU2a</t>
  </si>
  <si>
    <t>GU3a</t>
  </si>
  <si>
    <t>GU4a</t>
  </si>
  <si>
    <t>SA1a</t>
  </si>
  <si>
    <t>SA1b</t>
  </si>
  <si>
    <t>SA1c</t>
  </si>
  <si>
    <t>SA1d</t>
  </si>
  <si>
    <t>SA2a</t>
  </si>
  <si>
    <t>SA3a</t>
  </si>
  <si>
    <t>SA3b</t>
  </si>
  <si>
    <t>SA3c</t>
  </si>
  <si>
    <t>SA4a</t>
  </si>
  <si>
    <t>SA4b</t>
  </si>
  <si>
    <t>SA4c</t>
  </si>
  <si>
    <t>MA3f</t>
  </si>
  <si>
    <t>21.2</t>
  </si>
  <si>
    <t>DEN-A</t>
  </si>
  <si>
    <t>DEN-L</t>
  </si>
  <si>
    <t>DEN-P</t>
  </si>
  <si>
    <t>DEN-R</t>
  </si>
  <si>
    <t>DEN-C</t>
  </si>
  <si>
    <t>FREQ-A</t>
  </si>
  <si>
    <t>FREQ-L</t>
  </si>
  <si>
    <t>FREQ-R</t>
  </si>
  <si>
    <t>FREQ-P</t>
  </si>
  <si>
    <t>FREQ-C</t>
  </si>
  <si>
    <t>DOM-A</t>
  </si>
  <si>
    <t>DOM-L</t>
  </si>
  <si>
    <t>DOM-R</t>
  </si>
  <si>
    <t>DOM-P</t>
  </si>
  <si>
    <t>DOM-C</t>
  </si>
  <si>
    <t>DENREL-A</t>
  </si>
  <si>
    <t>DENREL-L</t>
  </si>
  <si>
    <t>DENREL-R</t>
  </si>
  <si>
    <t>DENREL-P</t>
  </si>
  <si>
    <t>DENREL-C</t>
  </si>
  <si>
    <t>IVI-A</t>
  </si>
  <si>
    <t>IVI-L</t>
  </si>
  <si>
    <t>IVI-R</t>
  </si>
  <si>
    <t>IVI-P</t>
  </si>
  <si>
    <t>IVI-C</t>
  </si>
  <si>
    <t>LAT</t>
  </si>
  <si>
    <t>LON</t>
  </si>
  <si>
    <t>Location code</t>
  </si>
  <si>
    <t>Latitude N</t>
  </si>
  <si>
    <t>Longitude W</t>
  </si>
  <si>
    <t>WGS 84 Coordinates</t>
  </si>
  <si>
    <t>DBH (cm)</t>
  </si>
  <si>
    <t>REL.DEN</t>
  </si>
  <si>
    <t>BASA-A</t>
  </si>
  <si>
    <t>BASA-L</t>
  </si>
  <si>
    <t>BASA-R</t>
  </si>
  <si>
    <t>BASA-P</t>
  </si>
  <si>
    <t>BASA-C</t>
  </si>
  <si>
    <t>DBH-A</t>
  </si>
  <si>
    <t>DBH-L</t>
  </si>
  <si>
    <t>DBH-R</t>
  </si>
  <si>
    <t>DBH-P</t>
  </si>
  <si>
    <t>DBH-C</t>
  </si>
  <si>
    <t>NAME OF DATABASE:</t>
  </si>
  <si>
    <t>Explanation of acronym:</t>
  </si>
  <si>
    <t>Hierarchical, Entity-based and Landscape-level Information Observatory for mangrove SPecies in Colombia</t>
  </si>
  <si>
    <t>Last update:</t>
  </si>
  <si>
    <t>In memorian: Heliodoro Sánchez-Páez (passed 2017). Former PI "Mangroves of Colombia Project"</t>
  </si>
  <si>
    <t>Variable (units)</t>
  </si>
  <si>
    <t>Abreviation</t>
  </si>
  <si>
    <t>Coast</t>
  </si>
  <si>
    <t>Code</t>
  </si>
  <si>
    <t>Latitude</t>
  </si>
  <si>
    <t>Lat</t>
  </si>
  <si>
    <t>Longitude</t>
  </si>
  <si>
    <t>Lon</t>
  </si>
  <si>
    <t>Species (name)</t>
  </si>
  <si>
    <t>Density (ind/0,1ha)</t>
  </si>
  <si>
    <t>Diameter at breast height (cm)</t>
  </si>
  <si>
    <t>DBH</t>
  </si>
  <si>
    <t>Importance Value Index</t>
  </si>
  <si>
    <t>Note 1: empty cells mean that no data was measured or indicated in the original source</t>
  </si>
  <si>
    <t>Note 2: Data represent the measurements for trees with DBH&gt;15 cm  ("fustales" in Spanish)</t>
  </si>
  <si>
    <t>CREDITS:</t>
  </si>
  <si>
    <t>Source: Mangroves of Colombia Project (MMA-OIMT 1996. PD 171-91 Rev. 2 (F) Fase 1)</t>
  </si>
  <si>
    <t>Sánchez-Páez H., Álvarez-León R., Pinto-Nolla F., Sánchez-Alférez AS., Pino-Renjifo JC., García-Hansen I., Acosta-Peñaloza MT. 1997a. Diagnóstico y zonificación Preliminar de los manglares del Caribe de Colombia.  Ministerio del Medio Ambiente de Colombia (MMA), Organización Internacional de Maderas Tropicales (OIMT).  Santa Fe de Bogotá. pp. 511.</t>
  </si>
  <si>
    <t>Sánchez-Páez H., Álvarez-León R., Guevara-Mancera OA., Zamora A., Rodríguez-Cruz H., Bravo-Pazmiño HE. 1997b. Diagnóstico y zonificación preliminar de los manglares del Pacífico de Colombia. Ministerio del Medio Ambiente de Colombia, Organización Internacional de Maderas Tropicales. Santa Fe de Bogotá. pp. 343.</t>
  </si>
  <si>
    <t>HELIO_SP.CO v.2</t>
  </si>
  <si>
    <t>July, 2021</t>
  </si>
  <si>
    <t>Original matrix</t>
  </si>
  <si>
    <t>Location_name</t>
  </si>
  <si>
    <t>Department</t>
  </si>
  <si>
    <t>MOWASI</t>
  </si>
  <si>
    <t>GUAJIRA</t>
  </si>
  <si>
    <t>PUERTO LOPEZ</t>
  </si>
  <si>
    <t>ENEA</t>
  </si>
  <si>
    <t>BAHÍA DE CINTO</t>
  </si>
  <si>
    <t>MAGDALENA</t>
  </si>
  <si>
    <t>BAHÍA DE CHENGUE</t>
  </si>
  <si>
    <t>PLAYA DE LOS HOLANDESES</t>
  </si>
  <si>
    <t>CAÑO LORO</t>
  </si>
  <si>
    <t xml:space="preserve">CAÑO CLARÍN </t>
  </si>
  <si>
    <t>CAÑO CLARÍN</t>
  </si>
  <si>
    <t>LOS MICOS</t>
  </si>
  <si>
    <t>LA BODEGA</t>
  </si>
  <si>
    <t>PUNTA BLANCA</t>
  </si>
  <si>
    <t>MENGAJITO</t>
  </si>
  <si>
    <t>LA ISLA ROSARIO</t>
  </si>
  <si>
    <t>BOLIVAR</t>
  </si>
  <si>
    <t>MATUNILLA</t>
  </si>
  <si>
    <t>ARROYO HONDO</t>
  </si>
  <si>
    <t>CIÉNAGA HONDA</t>
  </si>
  <si>
    <t>BOCA DE PABLO</t>
  </si>
  <si>
    <t>SUCRE</t>
  </si>
  <si>
    <t>BOCA MATUNA</t>
  </si>
  <si>
    <t>LA ALEGRIA</t>
  </si>
  <si>
    <t>LA ISLA TINTINPÁN</t>
  </si>
  <si>
    <t>LA ISLA MANGLE</t>
  </si>
  <si>
    <t>EL FRANCES</t>
  </si>
  <si>
    <t>PALOBLANCO</t>
  </si>
  <si>
    <t>CAÑO PALERMO</t>
  </si>
  <si>
    <t>CORDOBA</t>
  </si>
  <si>
    <t xml:space="preserve">CAÑO SALADO </t>
  </si>
  <si>
    <t xml:space="preserve">LA CAIMANERA </t>
  </si>
  <si>
    <t>PLAYA BLANCA_PUNTA BOLIVAR</t>
  </si>
  <si>
    <t>CIÉNAGA NAVÍO</t>
  </si>
  <si>
    <t>CIÉNAGA SOLEDAD</t>
  </si>
  <si>
    <t>CIENAGA DE RIONEGRO</t>
  </si>
  <si>
    <t>ANTIOQUIA</t>
  </si>
  <si>
    <t>EL ROTO</t>
  </si>
  <si>
    <t xml:space="preserve">BAHÍA CANDELARIA </t>
  </si>
  <si>
    <t>BAHÍA CANDELARIA</t>
  </si>
  <si>
    <t>BAHÍA PAILA</t>
  </si>
  <si>
    <t xml:space="preserve">MARIRRÍO </t>
  </si>
  <si>
    <t>NUQUÍ JURUBIRÁ</t>
  </si>
  <si>
    <t>CHOCO</t>
  </si>
  <si>
    <t>NUQUÍ TRIBUGÁ</t>
  </si>
  <si>
    <t>NUQUÍ NUQUÍ</t>
  </si>
  <si>
    <t>NUQUÍ COQUÍ</t>
  </si>
  <si>
    <t>BAJO BAUDÓ CUEVITA</t>
  </si>
  <si>
    <t>BAJO BAUDÓ TERRÓN</t>
  </si>
  <si>
    <t>BAJO BAUDÓ SIVIRÚ</t>
  </si>
  <si>
    <t>LITORAL SAN JUAN VENADO-PLAYITA</t>
  </si>
  <si>
    <t>LITORAL SAN JUAN PICHIMÁ</t>
  </si>
  <si>
    <t>LITORAL SAN JUAN ISLA BODEGA</t>
  </si>
  <si>
    <t>BUENAVENTURA PATEDÓ</t>
  </si>
  <si>
    <t>VALLE DEL CAUCA</t>
  </si>
  <si>
    <t>RAPOSO PUNTA SALADO</t>
  </si>
  <si>
    <t>RAPOSO CACAO-RAPOSO</t>
  </si>
  <si>
    <t>CAJAMBRE PUNTA BONITA</t>
  </si>
  <si>
    <t xml:space="preserve">NAYA ENCANTO-YARUMANGUI </t>
  </si>
  <si>
    <t xml:space="preserve">NAYA BOCA CHAMUSCADO </t>
  </si>
  <si>
    <t>LOPEZ DE MICAY ESTERO SAN FERNANDO</t>
  </si>
  <si>
    <t>CAUCA</t>
  </si>
  <si>
    <t>LÓPEZ DE MICAY ESTERO CANGREJAL</t>
  </si>
  <si>
    <t>LOPEZ DE MICAY PUNTA DEL COCO</t>
  </si>
  <si>
    <t>TIMBIQUÍ SANTA BÁRBARA DEL MAR</t>
  </si>
  <si>
    <t xml:space="preserve">TIMBIQUÍ BUBUEY-SECADERO </t>
  </si>
  <si>
    <t>GUAPI BRAZO QUIROGA</t>
  </si>
  <si>
    <t xml:space="preserve">GUAPI BOCANA GUAJUÍ </t>
  </si>
  <si>
    <t xml:space="preserve">GUAPI R.GUAPI-PALACÉ </t>
  </si>
  <si>
    <t xml:space="preserve">LA TOLA CUERVAL </t>
  </si>
  <si>
    <t>NARIÑO</t>
  </si>
  <si>
    <t>GUAPI R.GUAPI-RECODO</t>
  </si>
  <si>
    <t xml:space="preserve">LA TOLA BOCA TAPAJE </t>
  </si>
  <si>
    <t>MOSQUERA TASQUILLA</t>
  </si>
  <si>
    <t>MOSQUERA ESTERO CORTADERAL</t>
  </si>
  <si>
    <t xml:space="preserve">SAN JUAN DE LA COSTA GUACHAL </t>
  </si>
  <si>
    <t xml:space="preserve">SAN JUAN DE LA COSTA ESTERO CHILINGO </t>
  </si>
  <si>
    <t xml:space="preserve">SAN JUAN DE LA COSTA ESTERO EL NARANJO </t>
  </si>
  <si>
    <t>SAN JUAN DE LA COSTA ESTERO PASADERO</t>
  </si>
  <si>
    <t>SALAHONDA ESTERO YEPES</t>
  </si>
  <si>
    <t xml:space="preserve">SALAHONDA EL BUJÍO </t>
  </si>
  <si>
    <t xml:space="preserve">SALAHONDA ESTERO SANTA BÁRBARA </t>
  </si>
  <si>
    <t>SALAHONDA ESTERO CURAY</t>
  </si>
  <si>
    <t xml:space="preserve">GUINULERO VAQUERÍA </t>
  </si>
  <si>
    <t xml:space="preserve">TUMACO SUR ESTERO TABACAL </t>
  </si>
  <si>
    <t>TUMACO SUR ESTERO DEL MEDIO</t>
  </si>
  <si>
    <t xml:space="preserve">GUINULERO BOCAGRANDE </t>
  </si>
  <si>
    <t>TUMACO SUR ESTERO LOS SÁBALOS</t>
  </si>
  <si>
    <t xml:space="preserve">GUINULERO PAPAYAL </t>
  </si>
  <si>
    <t xml:space="preserve">TUMACO NORTE ESTERO CHAPILAR </t>
  </si>
  <si>
    <t>TUMACO NORTE ESTERO TRAVASÍA</t>
  </si>
  <si>
    <t>TUMACO NORTE ESTERO SAN LUIS</t>
  </si>
  <si>
    <t xml:space="preserve">TUMACO NORTE ESTERO BAGRERO </t>
  </si>
  <si>
    <t xml:space="preserve">TUMACO SUR TRES BOCAS-COBA </t>
  </si>
  <si>
    <t xml:space="preserve">GUINULERO ESTERO PURÚN </t>
  </si>
  <si>
    <t>CABO MANGLARES LAS MERCEDES</t>
  </si>
  <si>
    <t xml:space="preserve">CABO MANGLARES ESTERO SACAJO </t>
  </si>
  <si>
    <t>CABO MANGLARES BRAZO A B/NUEVA</t>
  </si>
  <si>
    <t>CABO MANGLARES BOCANUEVA</t>
  </si>
  <si>
    <t>CHONTAL ESTERO LA GLORIA</t>
  </si>
  <si>
    <t>CHONTAL E. CONGAL</t>
  </si>
  <si>
    <t>CHONTAL E. SANTO DOMINGO</t>
  </si>
  <si>
    <t>CHONTAL E. LA MERERA</t>
  </si>
  <si>
    <t xml:space="preserve">CANDELILLAS DEL MAR ESTERO MONGONES </t>
  </si>
  <si>
    <t xml:space="preserve">CANDELILLAS DEL MAR PUNTA DEL AVION </t>
  </si>
  <si>
    <t xml:space="preserve">CANDELILLAS DEL MAR SECTOR PUSBÍ </t>
  </si>
  <si>
    <t>OC</t>
  </si>
  <si>
    <t>CC</t>
  </si>
  <si>
    <t>Curated by: Juan Felipe Blanco-Libreros, Ana María Valencia, Gloria Fabiola Pérez, Édgar Andrés Estrada</t>
  </si>
  <si>
    <t>DEN</t>
  </si>
  <si>
    <t>Relative frequency</t>
  </si>
  <si>
    <t>Relative dominance</t>
  </si>
  <si>
    <t>Relative density</t>
  </si>
  <si>
    <t>Coast: P=Pacific; CC=Continental Caribbean; OC=Oceanic Caribbean</t>
  </si>
  <si>
    <t>AA1a: Initials of department and alphanumerical coding for sites and transects. See location names in the second tab</t>
  </si>
  <si>
    <t xml:space="preserve"> R=Rhizophora spp.; A=Avicennia germinans; L=Laguncularia racemosa; P=Pelliciera rhizophorae; C=Conocarpus erectus</t>
  </si>
  <si>
    <t>Coding as above except for:</t>
  </si>
  <si>
    <t>BASA</t>
  </si>
  <si>
    <t>FREQ</t>
  </si>
  <si>
    <t>DOM</t>
  </si>
  <si>
    <t>DENREL</t>
  </si>
  <si>
    <t>BAS.AREA</t>
  </si>
  <si>
    <t>SAN ANDRÉS</t>
  </si>
  <si>
    <t>Citation: Blanco-Libreros JF., López-Rodríguez SR, Valencia-Palacios AM, Pérez-Vega GF, Álvarez-León R (eds.). 2021. HELIO_SP.CO v.2.: Hierarchical Entity-based and Landscape-level Information Observatory for mangrove SPecies in Colombia. A database for macroecological and biogeographical studies of mangroves in mainland Colombia. Universidad de Antioquia. Medellín.</t>
  </si>
  <si>
    <t>Conceived by: Juan Felipe Blanco-Libreros (Universidad de Antioquia, Medellín), Ricardo Álvarez-León (Retired Scientist, former co-PI "Mangroves of Colombia Project")</t>
  </si>
  <si>
    <t>Data entry: Juan F. Blanco Libreros, Sara Raquel López, Ana María Valencia, Édgar Andrés Estrada, Ginna González, Miguel Ballén</t>
  </si>
  <si>
    <t>Source printed reports:</t>
  </si>
  <si>
    <r>
      <t>Blanco-Libreros, J. F., &amp; Álvarez-Leó, R. (2019). Regreso a los manglares de Colombia en una era de datos abiertos, cambios globales y transiciones sociopolíticas: homenaje a Heliodoro Sánchez-Páez. </t>
    </r>
    <r>
      <rPr>
        <i/>
        <sz val="11"/>
        <color rgb="FF333333"/>
        <rFont val="Calibri"/>
        <family val="2"/>
        <scheme val="minor"/>
      </rPr>
      <t>Rev. Acad. Colomb. Cienc. Ex. Fis. Nat.</t>
    </r>
    <r>
      <rPr>
        <sz val="11"/>
        <color rgb="FF333333"/>
        <rFont val="Calibri"/>
        <family val="2"/>
        <scheme val="minor"/>
      </rPr>
      <t>, </t>
    </r>
    <r>
      <rPr>
        <i/>
        <sz val="11"/>
        <color rgb="FF333333"/>
        <rFont val="Calibri"/>
        <family val="2"/>
        <scheme val="minor"/>
      </rPr>
      <t>43</t>
    </r>
    <r>
      <rPr>
        <sz val="11"/>
        <color rgb="FF333333"/>
        <rFont val="Calibri"/>
        <family val="2"/>
        <scheme val="minor"/>
      </rPr>
      <t>(166), 84-97. https://doi.org/10.18257/raccefyn.780</t>
    </r>
  </si>
  <si>
    <t>Blanco-Libreros, Juan; Álvarez-León, Ricardo, 2018, "HELIO_SP.CO v.1: Hierarchical, Entity-based and Landscape-level Information Observatory for mangrove SPecies in Colombia, version 1.", https://doi.org/10.7910/DVN/GGLRXW, Harvard Dataverse, V1, UNF:6:sD96FgJRjWrXmDUVqhUbqg== [fileUNF]</t>
  </si>
  <si>
    <t>Note 5: In this version, height data were removed because they were only available for the Caribbean Coast</t>
  </si>
  <si>
    <t>Note 4: In this version, locations in Atlántico were removed due to incompleteness of data (AT1a and AT2a)</t>
  </si>
  <si>
    <t>Species</t>
  </si>
  <si>
    <t>Basal area (m2/0,1ha)</t>
  </si>
  <si>
    <t>Bahía Hooker-Km 27</t>
  </si>
  <si>
    <t>Mount Plesant-Km 25</t>
  </si>
  <si>
    <t>Mount Plesant-Km 23</t>
  </si>
  <si>
    <t>Salt Creek-Km 21</t>
  </si>
  <si>
    <t>Sound Bay-Km 20</t>
  </si>
  <si>
    <t>Smith Channel-Km 18</t>
  </si>
  <si>
    <t>El Cove</t>
  </si>
  <si>
    <t>Note 3: In contrast to HELIO_SP.CO v1, this updated version includes data from 11 locations in San Andrés Island and Old Providence Island (acronym: SA), oceanic territories in the Caribbean (OC) located at 240 km off the coast of Nicaragua</t>
  </si>
  <si>
    <t>Basal area (m2/0,1 ha)</t>
  </si>
  <si>
    <t>Ordination and anova matrices</t>
  </si>
  <si>
    <t>Version 1 availability:</t>
  </si>
  <si>
    <t>Version 2 associated publication:</t>
  </si>
  <si>
    <t>Blanco-Libreros, JF, SR López-Rodríguez, AM Valencia-Palacios, GF Pérez-Vega, and R Álvarez-León. 2021. Mangroves from rainy to desert climates: baseline data to assess future changes and drivers in Colombia. Frontiers in Forests and Global Change. Research topic: Drivers of Mangrove Forest Change and its Effects on Biodiversity and Ecosystem Services</t>
  </si>
  <si>
    <t>https://www.frontiersin.org/research-topics/17175/drivers-of-mangrove-forest-change-and-its-effects-on-biodiversity-and-ecosystem-services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</si>
</sst>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000"/>
    <numFmt numFmtId="166" formatCode="#,##0.00000000"/>
    <numFmt numFmtId="167" formatCode="#,##0.00000"/>
    <numFmt numFmtId="168" formatCode="#,##0.0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165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/>
    <xf numFmtId="164" fontId="4" fillId="0" borderId="0" xfId="0" applyNumberFormat="1" applyFont="1"/>
    <xf numFmtId="164" fontId="4" fillId="0" borderId="0" xfId="0" applyNumberFormat="1" applyFont="1" applyFill="1"/>
    <xf numFmtId="0" fontId="4" fillId="0" borderId="0" xfId="0" applyFont="1"/>
    <xf numFmtId="164" fontId="3" fillId="2" borderId="1" xfId="0" applyNumberFormat="1" applyFont="1" applyFill="1" applyBorder="1"/>
    <xf numFmtId="165" fontId="4" fillId="0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4" fillId="0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Fill="1"/>
    <xf numFmtId="0" fontId="4" fillId="3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0" fontId="8" fillId="0" borderId="0" xfId="0" applyFont="1"/>
    <xf numFmtId="0" fontId="10" fillId="0" borderId="0" xfId="1"/>
    <xf numFmtId="0" fontId="0" fillId="0" borderId="0" xfId="0" applyFill="1"/>
    <xf numFmtId="0" fontId="4" fillId="0" borderId="1" xfId="0" applyFont="1" applyBorder="1"/>
    <xf numFmtId="166" fontId="4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167" fontId="7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0" fontId="11" fillId="0" borderId="0" xfId="0" applyFont="1"/>
    <xf numFmtId="167" fontId="2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 vertical="center"/>
    </xf>
    <xf numFmtId="164" fontId="11" fillId="2" borderId="1" xfId="0" applyNumberFormat="1" applyFont="1" applyFill="1" applyBorder="1"/>
    <xf numFmtId="164" fontId="11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7910/DVN/GGLRX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92A0-6302-48C9-BDDC-6C247D347A84}">
  <dimension ref="A1:B49"/>
  <sheetViews>
    <sheetView tabSelected="1" topLeftCell="A35" workbookViewId="0">
      <selection activeCell="A50" sqref="A50"/>
    </sheetView>
  </sheetViews>
  <sheetFormatPr baseColWidth="10" defaultRowHeight="15" x14ac:dyDescent="0.2"/>
  <cols>
    <col min="1" max="1" width="27.83203125" customWidth="1"/>
  </cols>
  <sheetData>
    <row r="1" spans="1:2" x14ac:dyDescent="0.2">
      <c r="A1" s="14" t="s">
        <v>167</v>
      </c>
      <c r="B1" t="s">
        <v>191</v>
      </c>
    </row>
    <row r="2" spans="1:2" x14ac:dyDescent="0.2">
      <c r="A2" s="14" t="s">
        <v>168</v>
      </c>
      <c r="B2" t="s">
        <v>169</v>
      </c>
    </row>
    <row r="3" spans="1:2" x14ac:dyDescent="0.2">
      <c r="A3" s="14" t="s">
        <v>170</v>
      </c>
      <c r="B3" t="s">
        <v>192</v>
      </c>
    </row>
    <row r="4" spans="1:2" x14ac:dyDescent="0.2">
      <c r="A4" t="s">
        <v>319</v>
      </c>
    </row>
    <row r="5" spans="1:2" x14ac:dyDescent="0.2">
      <c r="A5" t="s">
        <v>171</v>
      </c>
    </row>
    <row r="7" spans="1:2" x14ac:dyDescent="0.2">
      <c r="A7" s="14" t="s">
        <v>193</v>
      </c>
    </row>
    <row r="8" spans="1:2" x14ac:dyDescent="0.2">
      <c r="A8" s="14" t="s">
        <v>172</v>
      </c>
      <c r="B8" s="14" t="s">
        <v>173</v>
      </c>
    </row>
    <row r="9" spans="1:2" x14ac:dyDescent="0.2">
      <c r="A9" t="s">
        <v>174</v>
      </c>
      <c r="B9" t="s">
        <v>309</v>
      </c>
    </row>
    <row r="10" spans="1:2" x14ac:dyDescent="0.2">
      <c r="A10" t="s">
        <v>151</v>
      </c>
      <c r="B10" t="s">
        <v>310</v>
      </c>
    </row>
    <row r="11" spans="1:2" x14ac:dyDescent="0.2">
      <c r="A11" t="s">
        <v>176</v>
      </c>
      <c r="B11" t="s">
        <v>177</v>
      </c>
    </row>
    <row r="12" spans="1:2" x14ac:dyDescent="0.2">
      <c r="A12" t="s">
        <v>178</v>
      </c>
      <c r="B12" t="s">
        <v>179</v>
      </c>
    </row>
    <row r="13" spans="1:2" x14ac:dyDescent="0.2">
      <c r="A13" t="s">
        <v>180</v>
      </c>
      <c r="B13" t="s">
        <v>311</v>
      </c>
    </row>
    <row r="14" spans="1:2" x14ac:dyDescent="0.2">
      <c r="A14" t="s">
        <v>181</v>
      </c>
      <c r="B14" t="s">
        <v>305</v>
      </c>
    </row>
    <row r="15" spans="1:2" x14ac:dyDescent="0.2">
      <c r="A15" s="23" t="s">
        <v>328</v>
      </c>
      <c r="B15" s="23" t="s">
        <v>317</v>
      </c>
    </row>
    <row r="16" spans="1:2" x14ac:dyDescent="0.2">
      <c r="A16" t="s">
        <v>182</v>
      </c>
      <c r="B16" t="s">
        <v>183</v>
      </c>
    </row>
    <row r="17" spans="1:2" x14ac:dyDescent="0.2">
      <c r="A17" t="s">
        <v>306</v>
      </c>
      <c r="B17" t="s">
        <v>7</v>
      </c>
    </row>
    <row r="18" spans="1:2" x14ac:dyDescent="0.2">
      <c r="A18" t="s">
        <v>307</v>
      </c>
      <c r="B18" t="s">
        <v>8</v>
      </c>
    </row>
    <row r="19" spans="1:2" x14ac:dyDescent="0.2">
      <c r="A19" t="s">
        <v>308</v>
      </c>
      <c r="B19" t="s">
        <v>156</v>
      </c>
    </row>
    <row r="20" spans="1:2" x14ac:dyDescent="0.2">
      <c r="A20" t="s">
        <v>184</v>
      </c>
      <c r="B20" t="s">
        <v>9</v>
      </c>
    </row>
    <row r="22" spans="1:2" x14ac:dyDescent="0.2">
      <c r="A22" t="s">
        <v>185</v>
      </c>
    </row>
    <row r="23" spans="1:2" x14ac:dyDescent="0.2">
      <c r="A23" t="s">
        <v>186</v>
      </c>
    </row>
    <row r="24" spans="1:2" x14ac:dyDescent="0.2">
      <c r="A24" t="s">
        <v>336</v>
      </c>
    </row>
    <row r="25" spans="1:2" x14ac:dyDescent="0.2">
      <c r="A25" t="s">
        <v>326</v>
      </c>
    </row>
    <row r="26" spans="1:2" x14ac:dyDescent="0.2">
      <c r="A26" t="s">
        <v>325</v>
      </c>
    </row>
    <row r="28" spans="1:2" x14ac:dyDescent="0.2">
      <c r="A28" s="14" t="s">
        <v>338</v>
      </c>
    </row>
    <row r="29" spans="1:2" x14ac:dyDescent="0.2">
      <c r="A29" t="s">
        <v>312</v>
      </c>
    </row>
    <row r="30" spans="1:2" x14ac:dyDescent="0.2">
      <c r="A30" s="23" t="s">
        <v>337</v>
      </c>
      <c r="B30" s="23" t="s">
        <v>313</v>
      </c>
    </row>
    <row r="31" spans="1:2" x14ac:dyDescent="0.2">
      <c r="A31" t="s">
        <v>306</v>
      </c>
      <c r="B31" t="s">
        <v>314</v>
      </c>
    </row>
    <row r="32" spans="1:2" x14ac:dyDescent="0.2">
      <c r="A32" t="s">
        <v>307</v>
      </c>
      <c r="B32" t="s">
        <v>315</v>
      </c>
    </row>
    <row r="33" spans="1:2" x14ac:dyDescent="0.2">
      <c r="A33" t="s">
        <v>308</v>
      </c>
      <c r="B33" t="s">
        <v>316</v>
      </c>
    </row>
    <row r="35" spans="1:2" x14ac:dyDescent="0.2">
      <c r="A35" s="14" t="s">
        <v>187</v>
      </c>
    </row>
    <row r="36" spans="1:2" x14ac:dyDescent="0.2">
      <c r="A36" t="s">
        <v>320</v>
      </c>
    </row>
    <row r="37" spans="1:2" x14ac:dyDescent="0.2">
      <c r="A37" t="s">
        <v>321</v>
      </c>
    </row>
    <row r="38" spans="1:2" x14ac:dyDescent="0.2">
      <c r="A38" t="s">
        <v>304</v>
      </c>
    </row>
    <row r="39" spans="1:2" x14ac:dyDescent="0.2">
      <c r="A39" t="s">
        <v>188</v>
      </c>
    </row>
    <row r="40" spans="1:2" x14ac:dyDescent="0.2">
      <c r="A40" s="14" t="s">
        <v>322</v>
      </c>
    </row>
    <row r="41" spans="1:2" x14ac:dyDescent="0.2">
      <c r="A41" s="15" t="s">
        <v>189</v>
      </c>
    </row>
    <row r="42" spans="1:2" x14ac:dyDescent="0.2">
      <c r="A42" t="s">
        <v>190</v>
      </c>
    </row>
    <row r="43" spans="1:2" x14ac:dyDescent="0.2">
      <c r="A43" s="14" t="s">
        <v>339</v>
      </c>
    </row>
    <row r="44" spans="1:2" x14ac:dyDescent="0.2">
      <c r="A44" s="22" t="s">
        <v>324</v>
      </c>
    </row>
    <row r="45" spans="1:2" x14ac:dyDescent="0.2">
      <c r="A45" s="21" t="s">
        <v>323</v>
      </c>
    </row>
    <row r="47" spans="1:2" x14ac:dyDescent="0.2">
      <c r="A47" s="14" t="s">
        <v>340</v>
      </c>
    </row>
    <row r="48" spans="1:2" x14ac:dyDescent="0.2">
      <c r="A48" t="s">
        <v>341</v>
      </c>
    </row>
    <row r="49" spans="1:1" x14ac:dyDescent="0.2">
      <c r="A49" t="s">
        <v>342</v>
      </c>
    </row>
  </sheetData>
  <hyperlinks>
    <hyperlink ref="A44" r:id="rId1" display="https://doi.org/10.7910/DVN/GGLRXW" xr:uid="{6EB9F8F4-3145-4942-94F1-722628B6DFCB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0E28-CF33-44DB-94F4-B81E31F53A60}">
  <dimension ref="A1:E114"/>
  <sheetViews>
    <sheetView topLeftCell="A102" zoomScale="80" zoomScaleNormal="80" zoomScalePageLayoutView="150" workbookViewId="0">
      <selection activeCell="D117" sqref="D117"/>
    </sheetView>
  </sheetViews>
  <sheetFormatPr baseColWidth="10" defaultColWidth="11.5" defaultRowHeight="15" x14ac:dyDescent="0.2"/>
  <cols>
    <col min="1" max="1" width="11.5" style="16"/>
    <col min="2" max="2" width="12.33203125" style="16" bestFit="1" customWidth="1"/>
    <col min="3" max="3" width="12.83203125" style="16" bestFit="1" customWidth="1"/>
    <col min="4" max="4" width="36.6640625" style="16" customWidth="1"/>
    <col min="5" max="5" width="14.83203125" style="16" customWidth="1"/>
  </cols>
  <sheetData>
    <row r="1" spans="1:5" x14ac:dyDescent="0.2">
      <c r="A1" s="26" t="s">
        <v>175</v>
      </c>
      <c r="B1" s="27" t="s">
        <v>177</v>
      </c>
      <c r="C1" s="27" t="s">
        <v>179</v>
      </c>
      <c r="D1" s="26" t="s">
        <v>194</v>
      </c>
      <c r="E1" s="26" t="s">
        <v>195</v>
      </c>
    </row>
    <row r="2" spans="1:5" x14ac:dyDescent="0.2">
      <c r="A2" s="28" t="s">
        <v>108</v>
      </c>
      <c r="B2" s="29">
        <v>12.233333330000001</v>
      </c>
      <c r="C2" s="29">
        <v>-71.866666670000001</v>
      </c>
      <c r="D2" s="28" t="s">
        <v>196</v>
      </c>
      <c r="E2" s="28" t="s">
        <v>197</v>
      </c>
    </row>
    <row r="3" spans="1:5" x14ac:dyDescent="0.2">
      <c r="A3" s="28" t="s">
        <v>107</v>
      </c>
      <c r="B3" s="29">
        <v>11.91666667</v>
      </c>
      <c r="C3" s="29">
        <v>-71.283333330000005</v>
      </c>
      <c r="D3" s="28" t="s">
        <v>198</v>
      </c>
      <c r="E3" s="28" t="s">
        <v>197</v>
      </c>
    </row>
    <row r="4" spans="1:5" x14ac:dyDescent="0.2">
      <c r="A4" s="28" t="s">
        <v>109</v>
      </c>
      <c r="B4" s="29">
        <v>11.33333333</v>
      </c>
      <c r="C4" s="29">
        <v>-73.2</v>
      </c>
      <c r="D4" s="28" t="s">
        <v>199</v>
      </c>
      <c r="E4" s="28" t="s">
        <v>197</v>
      </c>
    </row>
    <row r="5" spans="1:5" x14ac:dyDescent="0.2">
      <c r="A5" s="28" t="s">
        <v>100</v>
      </c>
      <c r="B5" s="29">
        <v>11.33333333</v>
      </c>
      <c r="C5" s="29">
        <v>-74.05</v>
      </c>
      <c r="D5" s="28" t="s">
        <v>200</v>
      </c>
      <c r="E5" s="28" t="s">
        <v>201</v>
      </c>
    </row>
    <row r="6" spans="1:5" x14ac:dyDescent="0.2">
      <c r="A6" s="28" t="s">
        <v>99</v>
      </c>
      <c r="B6" s="29">
        <v>11.31666667</v>
      </c>
      <c r="C6" s="29">
        <v>-74.116666670000001</v>
      </c>
      <c r="D6" s="28" t="s">
        <v>202</v>
      </c>
      <c r="E6" s="28" t="s">
        <v>201</v>
      </c>
    </row>
    <row r="7" spans="1:5" x14ac:dyDescent="0.2">
      <c r="A7" s="28" t="s">
        <v>110</v>
      </c>
      <c r="B7" s="29">
        <v>11.266666669999999</v>
      </c>
      <c r="C7" s="29">
        <v>-73.316666670000004</v>
      </c>
      <c r="D7" s="28" t="s">
        <v>203</v>
      </c>
      <c r="E7" s="28" t="s">
        <v>197</v>
      </c>
    </row>
    <row r="8" spans="1:5" x14ac:dyDescent="0.2">
      <c r="A8" s="28" t="s">
        <v>101</v>
      </c>
      <c r="B8" s="29">
        <v>11.05</v>
      </c>
      <c r="C8" s="29">
        <v>-74.733333329999994</v>
      </c>
      <c r="D8" s="28" t="s">
        <v>204</v>
      </c>
      <c r="E8" s="28" t="s">
        <v>201</v>
      </c>
    </row>
    <row r="9" spans="1:5" x14ac:dyDescent="0.2">
      <c r="A9" s="28" t="s">
        <v>103</v>
      </c>
      <c r="B9" s="29">
        <v>10.96666667</v>
      </c>
      <c r="C9" s="29">
        <v>-74.516666670000006</v>
      </c>
      <c r="D9" s="28" t="s">
        <v>205</v>
      </c>
      <c r="E9" s="28" t="s">
        <v>201</v>
      </c>
    </row>
    <row r="10" spans="1:5" x14ac:dyDescent="0.2">
      <c r="A10" s="28" t="s">
        <v>102</v>
      </c>
      <c r="B10" s="29">
        <v>10.95</v>
      </c>
      <c r="C10" s="29">
        <v>-74.483333329999994</v>
      </c>
      <c r="D10" s="28" t="s">
        <v>206</v>
      </c>
      <c r="E10" s="28" t="s">
        <v>201</v>
      </c>
    </row>
    <row r="11" spans="1:5" x14ac:dyDescent="0.2">
      <c r="A11" s="28" t="s">
        <v>105</v>
      </c>
      <c r="B11" s="29">
        <v>10.93333333</v>
      </c>
      <c r="C11" s="29">
        <v>-74.283333330000005</v>
      </c>
      <c r="D11" s="28" t="s">
        <v>207</v>
      </c>
      <c r="E11" s="28" t="s">
        <v>201</v>
      </c>
    </row>
    <row r="12" spans="1:5" x14ac:dyDescent="0.2">
      <c r="A12" s="28" t="s">
        <v>104</v>
      </c>
      <c r="B12" s="29">
        <v>10.8</v>
      </c>
      <c r="C12" s="29">
        <v>-74.466666669999995</v>
      </c>
      <c r="D12" s="28" t="s">
        <v>208</v>
      </c>
      <c r="E12" s="28" t="s">
        <v>201</v>
      </c>
    </row>
    <row r="13" spans="1:5" x14ac:dyDescent="0.2">
      <c r="A13" s="28" t="s">
        <v>106</v>
      </c>
      <c r="B13" s="29">
        <v>10.78333333</v>
      </c>
      <c r="C13" s="29">
        <v>-74.366666670000001</v>
      </c>
      <c r="D13" s="28" t="s">
        <v>209</v>
      </c>
      <c r="E13" s="28" t="s">
        <v>201</v>
      </c>
    </row>
    <row r="14" spans="1:5" x14ac:dyDescent="0.2">
      <c r="A14" s="28" t="s">
        <v>122</v>
      </c>
      <c r="B14" s="29">
        <v>10.75</v>
      </c>
      <c r="C14" s="29">
        <v>-74.37944444</v>
      </c>
      <c r="D14" s="28" t="s">
        <v>210</v>
      </c>
      <c r="E14" s="28" t="s">
        <v>201</v>
      </c>
    </row>
    <row r="15" spans="1:5" x14ac:dyDescent="0.2">
      <c r="A15" s="28" t="s">
        <v>93</v>
      </c>
      <c r="B15" s="29">
        <v>10.16666667</v>
      </c>
      <c r="C15" s="29">
        <v>-75.783333330000005</v>
      </c>
      <c r="D15" s="28" t="s">
        <v>211</v>
      </c>
      <c r="E15" s="28" t="s">
        <v>212</v>
      </c>
    </row>
    <row r="16" spans="1:5" x14ac:dyDescent="0.2">
      <c r="A16" s="28" t="s">
        <v>98</v>
      </c>
      <c r="B16" s="29">
        <v>10.16666667</v>
      </c>
      <c r="C16" s="29">
        <v>-75.516666999999998</v>
      </c>
      <c r="D16" s="28" t="s">
        <v>213</v>
      </c>
      <c r="E16" s="28" t="s">
        <v>212</v>
      </c>
    </row>
    <row r="17" spans="1:5" x14ac:dyDescent="0.2">
      <c r="A17" s="28" t="s">
        <v>96</v>
      </c>
      <c r="B17" s="29">
        <v>10.1</v>
      </c>
      <c r="C17" s="29">
        <v>-75.566666670000004</v>
      </c>
      <c r="D17" s="28" t="s">
        <v>214</v>
      </c>
      <c r="E17" s="28" t="s">
        <v>212</v>
      </c>
    </row>
    <row r="18" spans="1:5" x14ac:dyDescent="0.2">
      <c r="A18" s="28" t="s">
        <v>97</v>
      </c>
      <c r="B18" s="29">
        <v>10.050000000000001</v>
      </c>
      <c r="C18" s="29">
        <v>-75.533333330000005</v>
      </c>
      <c r="D18" s="28" t="s">
        <v>215</v>
      </c>
      <c r="E18" s="28" t="s">
        <v>212</v>
      </c>
    </row>
    <row r="19" spans="1:5" x14ac:dyDescent="0.2">
      <c r="A19" s="28" t="s">
        <v>84</v>
      </c>
      <c r="B19" s="29">
        <v>10</v>
      </c>
      <c r="C19" s="29">
        <v>-75.566666670000004</v>
      </c>
      <c r="D19" s="28" t="s">
        <v>216</v>
      </c>
      <c r="E19" s="28" t="s">
        <v>217</v>
      </c>
    </row>
    <row r="20" spans="1:5" x14ac:dyDescent="0.2">
      <c r="A20" s="28" t="s">
        <v>85</v>
      </c>
      <c r="B20" s="29">
        <v>9.9510000000000005</v>
      </c>
      <c r="C20" s="29">
        <v>-75.575999999999993</v>
      </c>
      <c r="D20" s="28" t="s">
        <v>218</v>
      </c>
      <c r="E20" s="28" t="s">
        <v>217</v>
      </c>
    </row>
    <row r="21" spans="1:5" x14ac:dyDescent="0.2">
      <c r="A21" s="28" t="s">
        <v>86</v>
      </c>
      <c r="B21" s="29">
        <v>9.8879999999999999</v>
      </c>
      <c r="C21" s="29">
        <v>-75.613</v>
      </c>
      <c r="D21" s="28" t="s">
        <v>219</v>
      </c>
      <c r="E21" s="28" t="s">
        <v>217</v>
      </c>
    </row>
    <row r="22" spans="1:5" x14ac:dyDescent="0.2">
      <c r="A22" s="28" t="s">
        <v>94</v>
      </c>
      <c r="B22" s="29">
        <v>9.7833333329999999</v>
      </c>
      <c r="C22" s="29">
        <v>-75.816666670000004</v>
      </c>
      <c r="D22" s="28" t="s">
        <v>220</v>
      </c>
      <c r="E22" s="28" t="s">
        <v>212</v>
      </c>
    </row>
    <row r="23" spans="1:5" x14ac:dyDescent="0.2">
      <c r="A23" s="28" t="s">
        <v>95</v>
      </c>
      <c r="B23" s="29">
        <v>9.7666666670000009</v>
      </c>
      <c r="C23" s="29">
        <v>-75.783333330000005</v>
      </c>
      <c r="D23" s="28" t="s">
        <v>221</v>
      </c>
      <c r="E23" s="28" t="s">
        <v>212</v>
      </c>
    </row>
    <row r="24" spans="1:5" x14ac:dyDescent="0.2">
      <c r="A24" s="28" t="s">
        <v>87</v>
      </c>
      <c r="B24" s="29">
        <v>9.5833333330000006</v>
      </c>
      <c r="C24" s="29">
        <v>-75.566666999999995</v>
      </c>
      <c r="D24" s="28" t="s">
        <v>219</v>
      </c>
      <c r="E24" s="28" t="s">
        <v>217</v>
      </c>
    </row>
    <row r="25" spans="1:5" x14ac:dyDescent="0.2">
      <c r="A25" s="28" t="s">
        <v>88</v>
      </c>
      <c r="B25" s="29">
        <v>9.5500000000000007</v>
      </c>
      <c r="C25" s="29">
        <v>-75.566666670000004</v>
      </c>
      <c r="D25" s="28" t="s">
        <v>222</v>
      </c>
      <c r="E25" s="28" t="s">
        <v>217</v>
      </c>
    </row>
    <row r="26" spans="1:5" x14ac:dyDescent="0.2">
      <c r="A26" s="28" t="s">
        <v>89</v>
      </c>
      <c r="B26" s="29">
        <v>9.4833333329999991</v>
      </c>
      <c r="C26" s="29">
        <v>-75.599999999999994</v>
      </c>
      <c r="D26" s="28" t="s">
        <v>223</v>
      </c>
      <c r="E26" s="28" t="s">
        <v>217</v>
      </c>
    </row>
    <row r="27" spans="1:5" x14ac:dyDescent="0.2">
      <c r="A27" s="28" t="s">
        <v>80</v>
      </c>
      <c r="B27" s="29">
        <v>9.4333333330000002</v>
      </c>
      <c r="C27" s="29">
        <v>-75.833333330000002</v>
      </c>
      <c r="D27" s="28" t="s">
        <v>224</v>
      </c>
      <c r="E27" s="28" t="s">
        <v>225</v>
      </c>
    </row>
    <row r="28" spans="1:5" x14ac:dyDescent="0.2">
      <c r="A28" s="28" t="s">
        <v>82</v>
      </c>
      <c r="B28" s="29">
        <v>9.4333333330000002</v>
      </c>
      <c r="C28" s="29">
        <v>-75.833333330000002</v>
      </c>
      <c r="D28" s="28" t="s">
        <v>226</v>
      </c>
      <c r="E28" s="28" t="s">
        <v>225</v>
      </c>
    </row>
    <row r="29" spans="1:5" x14ac:dyDescent="0.2">
      <c r="A29" s="28" t="s">
        <v>91</v>
      </c>
      <c r="B29" s="29">
        <v>9.4333333330000002</v>
      </c>
      <c r="C29" s="29">
        <v>-75.633333329999999</v>
      </c>
      <c r="D29" s="28" t="s">
        <v>227</v>
      </c>
      <c r="E29" s="28" t="s">
        <v>217</v>
      </c>
    </row>
    <row r="30" spans="1:5" x14ac:dyDescent="0.2">
      <c r="A30" s="28" t="s">
        <v>78</v>
      </c>
      <c r="B30" s="29">
        <v>9.4191666670000007</v>
      </c>
      <c r="C30" s="29">
        <v>-75.753333330000004</v>
      </c>
      <c r="D30" s="28" t="s">
        <v>228</v>
      </c>
      <c r="E30" s="28" t="s">
        <v>225</v>
      </c>
    </row>
    <row r="31" spans="1:5" x14ac:dyDescent="0.2">
      <c r="A31" s="28" t="s">
        <v>92</v>
      </c>
      <c r="B31" s="29">
        <v>9.4179999999999993</v>
      </c>
      <c r="C31" s="29">
        <v>-75.617000000000004</v>
      </c>
      <c r="D31" s="28" t="s">
        <v>227</v>
      </c>
      <c r="E31" s="28" t="s">
        <v>217</v>
      </c>
    </row>
    <row r="32" spans="1:5" x14ac:dyDescent="0.2">
      <c r="A32" s="28" t="s">
        <v>83</v>
      </c>
      <c r="B32" s="29">
        <v>9.4166666669999994</v>
      </c>
      <c r="C32" s="29">
        <v>-75.883333329999999</v>
      </c>
      <c r="D32" s="28" t="s">
        <v>226</v>
      </c>
      <c r="E32" s="28" t="s">
        <v>225</v>
      </c>
    </row>
    <row r="33" spans="1:5" x14ac:dyDescent="0.2">
      <c r="A33" s="28" t="s">
        <v>90</v>
      </c>
      <c r="B33" s="29">
        <v>9.4</v>
      </c>
      <c r="C33" s="29">
        <v>-75.633333329999999</v>
      </c>
      <c r="D33" s="28" t="s">
        <v>227</v>
      </c>
      <c r="E33" s="28" t="s">
        <v>217</v>
      </c>
    </row>
    <row r="34" spans="1:5" x14ac:dyDescent="0.2">
      <c r="A34" s="28" t="s">
        <v>81</v>
      </c>
      <c r="B34" s="29">
        <v>9.3980555559999992</v>
      </c>
      <c r="C34" s="29">
        <v>-75.859444440000004</v>
      </c>
      <c r="D34" s="28" t="s">
        <v>229</v>
      </c>
      <c r="E34" s="28" t="s">
        <v>225</v>
      </c>
    </row>
    <row r="35" spans="1:5" x14ac:dyDescent="0.2">
      <c r="A35" s="28" t="s">
        <v>79</v>
      </c>
      <c r="B35" s="29">
        <v>9.3494444439999995</v>
      </c>
      <c r="C35" s="29">
        <v>-75.857500000000002</v>
      </c>
      <c r="D35" s="28" t="s">
        <v>230</v>
      </c>
      <c r="E35" s="28" t="s">
        <v>225</v>
      </c>
    </row>
    <row r="36" spans="1:5" x14ac:dyDescent="0.2">
      <c r="A36" s="28" t="s">
        <v>71</v>
      </c>
      <c r="B36" s="29">
        <v>8.5333333329999999</v>
      </c>
      <c r="C36" s="29">
        <v>-76.916666669999998</v>
      </c>
      <c r="D36" s="28" t="s">
        <v>231</v>
      </c>
      <c r="E36" s="28" t="s">
        <v>232</v>
      </c>
    </row>
    <row r="37" spans="1:5" x14ac:dyDescent="0.2">
      <c r="A37" s="28" t="s">
        <v>77</v>
      </c>
      <c r="B37" s="29">
        <v>8.1666666669999994</v>
      </c>
      <c r="C37" s="29">
        <v>-76.916666669999998</v>
      </c>
      <c r="D37" s="28" t="s">
        <v>233</v>
      </c>
      <c r="E37" s="28" t="s">
        <v>232</v>
      </c>
    </row>
    <row r="38" spans="1:5" x14ac:dyDescent="0.2">
      <c r="A38" s="28" t="s">
        <v>76</v>
      </c>
      <c r="B38" s="29">
        <v>8.1166666670000005</v>
      </c>
      <c r="C38" s="29">
        <v>-76.933333329999996</v>
      </c>
      <c r="D38" s="28" t="s">
        <v>234</v>
      </c>
      <c r="E38" s="28" t="s">
        <v>232</v>
      </c>
    </row>
    <row r="39" spans="1:5" x14ac:dyDescent="0.2">
      <c r="A39" s="28" t="s">
        <v>75</v>
      </c>
      <c r="B39" s="29">
        <v>8.0833333330000006</v>
      </c>
      <c r="C39" s="29">
        <v>-76.933333329999996</v>
      </c>
      <c r="D39" s="28" t="s">
        <v>235</v>
      </c>
      <c r="E39" s="28" t="s">
        <v>232</v>
      </c>
    </row>
    <row r="40" spans="1:5" x14ac:dyDescent="0.2">
      <c r="A40" s="28" t="s">
        <v>74</v>
      </c>
      <c r="B40" s="29">
        <v>8.0500000000000007</v>
      </c>
      <c r="C40" s="29">
        <v>-76.849999999999994</v>
      </c>
      <c r="D40" s="28" t="s">
        <v>236</v>
      </c>
      <c r="E40" s="28" t="s">
        <v>232</v>
      </c>
    </row>
    <row r="41" spans="1:5" x14ac:dyDescent="0.2">
      <c r="A41" s="28" t="s">
        <v>72</v>
      </c>
      <c r="B41" s="29">
        <v>8.0333333329999999</v>
      </c>
      <c r="C41" s="29">
        <v>-76.900000000000006</v>
      </c>
      <c r="D41" s="28" t="s">
        <v>237</v>
      </c>
      <c r="E41" s="28" t="s">
        <v>232</v>
      </c>
    </row>
    <row r="42" spans="1:5" x14ac:dyDescent="0.2">
      <c r="A42" s="28" t="s">
        <v>73</v>
      </c>
      <c r="B42" s="29">
        <v>8.0333333329999999</v>
      </c>
      <c r="C42" s="29">
        <v>-76.883333329999999</v>
      </c>
      <c r="D42" s="28" t="s">
        <v>237</v>
      </c>
      <c r="E42" s="28" t="s">
        <v>232</v>
      </c>
    </row>
    <row r="43" spans="1:5" x14ac:dyDescent="0.2">
      <c r="A43" s="28" t="s">
        <v>67</v>
      </c>
      <c r="B43" s="29">
        <v>5.8404999999999996</v>
      </c>
      <c r="C43" s="29">
        <v>-77.269233330000006</v>
      </c>
      <c r="D43" s="28" t="s">
        <v>238</v>
      </c>
      <c r="E43" s="28" t="s">
        <v>239</v>
      </c>
    </row>
    <row r="44" spans="1:5" x14ac:dyDescent="0.2">
      <c r="A44" s="28" t="s">
        <v>68</v>
      </c>
      <c r="B44" s="29">
        <v>5.7891277780000001</v>
      </c>
      <c r="C44" s="29">
        <v>-77.240797220000005</v>
      </c>
      <c r="D44" s="28" t="s">
        <v>240</v>
      </c>
      <c r="E44" s="28" t="s">
        <v>239</v>
      </c>
    </row>
    <row r="45" spans="1:5" x14ac:dyDescent="0.2">
      <c r="A45" s="28" t="s">
        <v>70</v>
      </c>
      <c r="B45" s="29">
        <v>5.7080916669999997</v>
      </c>
      <c r="C45" s="29">
        <v>-77.264355559999998</v>
      </c>
      <c r="D45" s="28" t="s">
        <v>241</v>
      </c>
      <c r="E45" s="28" t="s">
        <v>239</v>
      </c>
    </row>
    <row r="46" spans="1:5" x14ac:dyDescent="0.2">
      <c r="A46" s="28" t="s">
        <v>69</v>
      </c>
      <c r="B46" s="29">
        <v>5.61625</v>
      </c>
      <c r="C46" s="29">
        <v>-77.346133330000001</v>
      </c>
      <c r="D46" s="28" t="s">
        <v>242</v>
      </c>
      <c r="E46" s="28" t="s">
        <v>239</v>
      </c>
    </row>
    <row r="47" spans="1:5" x14ac:dyDescent="0.2">
      <c r="A47" s="28" t="s">
        <v>64</v>
      </c>
      <c r="B47" s="29">
        <v>5.3950111109999996</v>
      </c>
      <c r="C47" s="29">
        <v>-77.399983329999998</v>
      </c>
      <c r="D47" s="28" t="s">
        <v>243</v>
      </c>
      <c r="E47" s="28" t="s">
        <v>239</v>
      </c>
    </row>
    <row r="48" spans="1:5" x14ac:dyDescent="0.2">
      <c r="A48" s="28" t="s">
        <v>65</v>
      </c>
      <c r="B48" s="29">
        <v>5.1970194440000004</v>
      </c>
      <c r="C48" s="29">
        <v>-77.369372220000002</v>
      </c>
      <c r="D48" s="28" t="s">
        <v>244</v>
      </c>
      <c r="E48" s="28" t="s">
        <v>239</v>
      </c>
    </row>
    <row r="49" spans="1:5" x14ac:dyDescent="0.2">
      <c r="A49" s="28" t="s">
        <v>66</v>
      </c>
      <c r="B49" s="29">
        <v>4.8148527779999997</v>
      </c>
      <c r="C49" s="29">
        <v>-77.329938889999994</v>
      </c>
      <c r="D49" s="28" t="s">
        <v>245</v>
      </c>
      <c r="E49" s="28" t="s">
        <v>239</v>
      </c>
    </row>
    <row r="50" spans="1:5" x14ac:dyDescent="0.2">
      <c r="A50" s="28" t="s">
        <v>62</v>
      </c>
      <c r="B50" s="29">
        <v>4.5588749999999996</v>
      </c>
      <c r="C50" s="29">
        <v>-77.320238889999999</v>
      </c>
      <c r="D50" s="28" t="s">
        <v>246</v>
      </c>
      <c r="E50" s="28" t="s">
        <v>239</v>
      </c>
    </row>
    <row r="51" spans="1:5" x14ac:dyDescent="0.2">
      <c r="A51" s="28" t="s">
        <v>63</v>
      </c>
      <c r="B51" s="29">
        <v>4.4182055560000002</v>
      </c>
      <c r="C51" s="29">
        <v>-77.352194440000005</v>
      </c>
      <c r="D51" s="28" t="s">
        <v>247</v>
      </c>
      <c r="E51" s="28" t="s">
        <v>239</v>
      </c>
    </row>
    <row r="52" spans="1:5" x14ac:dyDescent="0.2">
      <c r="A52" s="28" t="s">
        <v>61</v>
      </c>
      <c r="B52" s="29">
        <v>4.2941388890000001</v>
      </c>
      <c r="C52" s="29">
        <v>-77.461150000000004</v>
      </c>
      <c r="D52" s="28" t="s">
        <v>248</v>
      </c>
      <c r="E52" s="28" t="s">
        <v>239</v>
      </c>
    </row>
    <row r="53" spans="1:5" x14ac:dyDescent="0.2">
      <c r="A53" s="28" t="s">
        <v>60</v>
      </c>
      <c r="B53" s="29">
        <v>3.8191583329999998</v>
      </c>
      <c r="C53" s="29">
        <v>-77.113386109999993</v>
      </c>
      <c r="D53" s="28" t="s">
        <v>249</v>
      </c>
      <c r="E53" s="28" t="s">
        <v>250</v>
      </c>
    </row>
    <row r="54" spans="1:5" x14ac:dyDescent="0.2">
      <c r="A54" s="28" t="s">
        <v>59</v>
      </c>
      <c r="B54" s="29">
        <v>3.7605805559999999</v>
      </c>
      <c r="C54" s="29">
        <v>-77.167383330000007</v>
      </c>
      <c r="D54" s="28" t="s">
        <v>251</v>
      </c>
      <c r="E54" s="28" t="s">
        <v>250</v>
      </c>
    </row>
    <row r="55" spans="1:5" x14ac:dyDescent="0.2">
      <c r="A55" s="28" t="s">
        <v>58</v>
      </c>
      <c r="B55" s="29">
        <v>3.6495972220000001</v>
      </c>
      <c r="C55" s="29">
        <v>-77.150313890000007</v>
      </c>
      <c r="D55" s="28" t="s">
        <v>252</v>
      </c>
      <c r="E55" s="28" t="s">
        <v>250</v>
      </c>
    </row>
    <row r="56" spans="1:5" x14ac:dyDescent="0.2">
      <c r="A56" s="28" t="s">
        <v>57</v>
      </c>
      <c r="B56" s="29">
        <v>3.512813</v>
      </c>
      <c r="C56" s="29">
        <v>-77.265170999999995</v>
      </c>
      <c r="D56" s="28" t="s">
        <v>253</v>
      </c>
      <c r="E56" s="28" t="s">
        <v>250</v>
      </c>
    </row>
    <row r="57" spans="1:5" x14ac:dyDescent="0.2">
      <c r="A57" s="28" t="s">
        <v>56</v>
      </c>
      <c r="B57" s="29">
        <v>3.384494444</v>
      </c>
      <c r="C57" s="29">
        <v>-77.366425000000007</v>
      </c>
      <c r="D57" s="28" t="s">
        <v>254</v>
      </c>
      <c r="E57" s="28" t="s">
        <v>250</v>
      </c>
    </row>
    <row r="58" spans="1:5" x14ac:dyDescent="0.2">
      <c r="A58" s="28" t="s">
        <v>55</v>
      </c>
      <c r="B58" s="29">
        <v>3.3602111109999999</v>
      </c>
      <c r="C58" s="29">
        <v>-77.417811110000002</v>
      </c>
      <c r="D58" s="28" t="s">
        <v>255</v>
      </c>
      <c r="E58" s="28" t="s">
        <v>250</v>
      </c>
    </row>
    <row r="59" spans="1:5" x14ac:dyDescent="0.2">
      <c r="A59" s="28" t="s">
        <v>54</v>
      </c>
      <c r="B59" s="29">
        <v>3.1877833330000001</v>
      </c>
      <c r="C59" s="29">
        <v>-77.478716669999997</v>
      </c>
      <c r="D59" s="28" t="s">
        <v>256</v>
      </c>
      <c r="E59" s="28" t="s">
        <v>257</v>
      </c>
    </row>
    <row r="60" spans="1:5" x14ac:dyDescent="0.2">
      <c r="A60" s="28" t="s">
        <v>53</v>
      </c>
      <c r="B60" s="29">
        <v>3.0512277779999999</v>
      </c>
      <c r="C60" s="29">
        <v>-77.656083330000001</v>
      </c>
      <c r="D60" s="28" t="s">
        <v>258</v>
      </c>
      <c r="E60" s="28" t="s">
        <v>257</v>
      </c>
    </row>
    <row r="61" spans="1:5" x14ac:dyDescent="0.2">
      <c r="A61" s="28" t="s">
        <v>52</v>
      </c>
      <c r="B61" s="29">
        <v>2.9791722219999999</v>
      </c>
      <c r="C61" s="29">
        <v>-77.667950000000005</v>
      </c>
      <c r="D61" s="28" t="s">
        <v>259</v>
      </c>
      <c r="E61" s="28" t="s">
        <v>257</v>
      </c>
    </row>
    <row r="62" spans="1:5" x14ac:dyDescent="0.2">
      <c r="A62" s="28" t="s">
        <v>50</v>
      </c>
      <c r="B62" s="29">
        <v>2.9017277780000001</v>
      </c>
      <c r="C62" s="29">
        <v>-77.697697219999995</v>
      </c>
      <c r="D62" s="28" t="s">
        <v>260</v>
      </c>
      <c r="E62" s="28" t="s">
        <v>257</v>
      </c>
    </row>
    <row r="63" spans="1:5" x14ac:dyDescent="0.2">
      <c r="A63" s="28" t="s">
        <v>51</v>
      </c>
      <c r="B63" s="29">
        <v>2.8323194439999999</v>
      </c>
      <c r="C63" s="29">
        <v>-77.692172220000003</v>
      </c>
      <c r="D63" s="28" t="s">
        <v>261</v>
      </c>
      <c r="E63" s="28" t="s">
        <v>257</v>
      </c>
    </row>
    <row r="64" spans="1:5" x14ac:dyDescent="0.2">
      <c r="A64" s="28" t="s">
        <v>47</v>
      </c>
      <c r="B64" s="29">
        <v>2.68065</v>
      </c>
      <c r="C64" s="29">
        <v>-77.893522219999994</v>
      </c>
      <c r="D64" s="28" t="s">
        <v>262</v>
      </c>
      <c r="E64" s="28" t="s">
        <v>257</v>
      </c>
    </row>
    <row r="65" spans="1:5" x14ac:dyDescent="0.2">
      <c r="A65" s="28" t="s">
        <v>46</v>
      </c>
      <c r="B65" s="29">
        <v>2.6755555559999999</v>
      </c>
      <c r="C65" s="29">
        <v>-77.808888890000006</v>
      </c>
      <c r="D65" s="28" t="s">
        <v>263</v>
      </c>
      <c r="E65" s="28" t="s">
        <v>257</v>
      </c>
    </row>
    <row r="66" spans="1:5" x14ac:dyDescent="0.2">
      <c r="A66" s="28" t="s">
        <v>49</v>
      </c>
      <c r="B66" s="29">
        <v>2.6489861110000001</v>
      </c>
      <c r="C66" s="29">
        <v>-77.909300000000002</v>
      </c>
      <c r="D66" s="28" t="s">
        <v>264</v>
      </c>
      <c r="E66" s="28" t="s">
        <v>257</v>
      </c>
    </row>
    <row r="67" spans="1:5" x14ac:dyDescent="0.2">
      <c r="A67" s="28" t="s">
        <v>44</v>
      </c>
      <c r="B67" s="29">
        <v>2.6426055559999999</v>
      </c>
      <c r="C67" s="29">
        <v>-78.021502780000006</v>
      </c>
      <c r="D67" s="28" t="s">
        <v>265</v>
      </c>
      <c r="E67" s="28" t="s">
        <v>266</v>
      </c>
    </row>
    <row r="68" spans="1:5" x14ac:dyDescent="0.2">
      <c r="A68" s="28" t="s">
        <v>48</v>
      </c>
      <c r="B68" s="29">
        <v>2.62765</v>
      </c>
      <c r="C68" s="29">
        <v>-77.884630560000005</v>
      </c>
      <c r="D68" s="28" t="s">
        <v>267</v>
      </c>
      <c r="E68" s="28" t="s">
        <v>257</v>
      </c>
    </row>
    <row r="69" spans="1:5" x14ac:dyDescent="0.2">
      <c r="A69" s="28" t="s">
        <v>45</v>
      </c>
      <c r="B69" s="29">
        <v>2.5936194440000002</v>
      </c>
      <c r="C69" s="29">
        <v>-78.094758330000005</v>
      </c>
      <c r="D69" s="28" t="s">
        <v>268</v>
      </c>
      <c r="E69" s="28" t="s">
        <v>266</v>
      </c>
    </row>
    <row r="70" spans="1:5" x14ac:dyDescent="0.2">
      <c r="A70" s="28" t="s">
        <v>41</v>
      </c>
      <c r="B70" s="29">
        <v>2.5042166670000001</v>
      </c>
      <c r="C70" s="29">
        <v>-78.508200000000002</v>
      </c>
      <c r="D70" s="28" t="s">
        <v>269</v>
      </c>
      <c r="E70" s="28" t="s">
        <v>266</v>
      </c>
    </row>
    <row r="71" spans="1:5" x14ac:dyDescent="0.2">
      <c r="A71" s="28" t="s">
        <v>43</v>
      </c>
      <c r="B71" s="29">
        <v>2.4333944440000002</v>
      </c>
      <c r="C71" s="29">
        <v>-78.451847220000005</v>
      </c>
      <c r="D71" s="28" t="s">
        <v>270</v>
      </c>
      <c r="E71" s="28" t="s">
        <v>266</v>
      </c>
    </row>
    <row r="72" spans="1:5" x14ac:dyDescent="0.2">
      <c r="A72" s="28" t="s">
        <v>38</v>
      </c>
      <c r="B72" s="29">
        <v>2.4276222220000001</v>
      </c>
      <c r="C72" s="29">
        <v>-78.581383329999994</v>
      </c>
      <c r="D72" s="28" t="s">
        <v>271</v>
      </c>
      <c r="E72" s="28" t="s">
        <v>266</v>
      </c>
    </row>
    <row r="73" spans="1:5" x14ac:dyDescent="0.2">
      <c r="A73" s="28" t="s">
        <v>42</v>
      </c>
      <c r="B73" s="29">
        <v>2.4204611109999998</v>
      </c>
      <c r="C73" s="29">
        <v>-78.480111109999996</v>
      </c>
      <c r="D73" s="28" t="s">
        <v>270</v>
      </c>
      <c r="E73" s="28" t="s">
        <v>266</v>
      </c>
    </row>
    <row r="74" spans="1:5" x14ac:dyDescent="0.2">
      <c r="A74" s="28" t="s">
        <v>40</v>
      </c>
      <c r="B74" s="29">
        <v>2.4042249999999998</v>
      </c>
      <c r="C74" s="29">
        <v>-78.580363890000001</v>
      </c>
      <c r="D74" s="28" t="s">
        <v>272</v>
      </c>
      <c r="E74" s="28" t="s">
        <v>266</v>
      </c>
    </row>
    <row r="75" spans="1:5" x14ac:dyDescent="0.2">
      <c r="A75" s="28" t="s">
        <v>37</v>
      </c>
      <c r="B75" s="29">
        <v>2.3510944440000001</v>
      </c>
      <c r="C75" s="29">
        <v>-78.614774999999995</v>
      </c>
      <c r="D75" s="28" t="s">
        <v>273</v>
      </c>
      <c r="E75" s="28" t="s">
        <v>266</v>
      </c>
    </row>
    <row r="76" spans="1:5" x14ac:dyDescent="0.2">
      <c r="A76" s="28" t="s">
        <v>39</v>
      </c>
      <c r="B76" s="29">
        <v>2.2683027779999998</v>
      </c>
      <c r="C76" s="29">
        <v>-78.648247220000002</v>
      </c>
      <c r="D76" s="28" t="s">
        <v>274</v>
      </c>
      <c r="E76" s="28" t="s">
        <v>266</v>
      </c>
    </row>
    <row r="77" spans="1:5" x14ac:dyDescent="0.2">
      <c r="A77" s="28" t="s">
        <v>34</v>
      </c>
      <c r="B77" s="29">
        <v>2.2166972220000001</v>
      </c>
      <c r="C77" s="29">
        <v>-78.673024999999996</v>
      </c>
      <c r="D77" s="28" t="s">
        <v>275</v>
      </c>
      <c r="E77" s="28" t="s">
        <v>266</v>
      </c>
    </row>
    <row r="78" spans="1:5" x14ac:dyDescent="0.2">
      <c r="A78" s="28" t="s">
        <v>33</v>
      </c>
      <c r="B78" s="29">
        <v>2.170241667</v>
      </c>
      <c r="C78" s="29">
        <v>-78.703069439999993</v>
      </c>
      <c r="D78" s="28" t="s">
        <v>276</v>
      </c>
      <c r="E78" s="28" t="s">
        <v>266</v>
      </c>
    </row>
    <row r="79" spans="1:5" x14ac:dyDescent="0.2">
      <c r="A79" s="28" t="s">
        <v>36</v>
      </c>
      <c r="B79" s="29">
        <v>2.0083166669999999</v>
      </c>
      <c r="C79" s="29">
        <v>-78.622347219999995</v>
      </c>
      <c r="D79" s="28" t="s">
        <v>277</v>
      </c>
      <c r="E79" s="28" t="s">
        <v>266</v>
      </c>
    </row>
    <row r="80" spans="1:5" x14ac:dyDescent="0.2">
      <c r="A80" s="28" t="s">
        <v>35</v>
      </c>
      <c r="B80" s="29">
        <v>1.9051944439999999</v>
      </c>
      <c r="C80" s="29">
        <v>-78.538297220000004</v>
      </c>
      <c r="D80" s="28" t="s">
        <v>278</v>
      </c>
      <c r="E80" s="28" t="s">
        <v>266</v>
      </c>
    </row>
    <row r="81" spans="1:5" x14ac:dyDescent="0.2">
      <c r="A81" s="28" t="s">
        <v>24</v>
      </c>
      <c r="B81" s="29">
        <v>1.813280556</v>
      </c>
      <c r="C81" s="29">
        <v>-78.839069440000003</v>
      </c>
      <c r="D81" s="28" t="s">
        <v>279</v>
      </c>
      <c r="E81" s="28" t="s">
        <v>266</v>
      </c>
    </row>
    <row r="82" spans="1:5" x14ac:dyDescent="0.2">
      <c r="A82" s="28" t="s">
        <v>25</v>
      </c>
      <c r="B82" s="29">
        <v>1.802836111</v>
      </c>
      <c r="C82" s="29">
        <v>-78.827569440000005</v>
      </c>
      <c r="D82" s="28" t="s">
        <v>280</v>
      </c>
      <c r="E82" s="28" t="s">
        <v>266</v>
      </c>
    </row>
    <row r="83" spans="1:5" x14ac:dyDescent="0.2">
      <c r="A83" s="28" t="s">
        <v>27</v>
      </c>
      <c r="B83" s="29">
        <v>1.7733083329999999</v>
      </c>
      <c r="C83" s="29">
        <v>-78.821708330000007</v>
      </c>
      <c r="D83" s="28" t="s">
        <v>281</v>
      </c>
      <c r="E83" s="28" t="s">
        <v>266</v>
      </c>
    </row>
    <row r="84" spans="1:5" x14ac:dyDescent="0.2">
      <c r="A84" s="28" t="s">
        <v>22</v>
      </c>
      <c r="B84" s="29">
        <v>1.7687527780000001</v>
      </c>
      <c r="C84" s="29">
        <v>-78.890738889999994</v>
      </c>
      <c r="D84" s="28" t="s">
        <v>282</v>
      </c>
      <c r="E84" s="28" t="s">
        <v>266</v>
      </c>
    </row>
    <row r="85" spans="1:5" x14ac:dyDescent="0.2">
      <c r="A85" s="28" t="s">
        <v>26</v>
      </c>
      <c r="B85" s="29">
        <v>1.768475</v>
      </c>
      <c r="C85" s="29">
        <v>-78.824486109999995</v>
      </c>
      <c r="D85" s="28" t="s">
        <v>283</v>
      </c>
      <c r="E85" s="28" t="s">
        <v>266</v>
      </c>
    </row>
    <row r="86" spans="1:5" x14ac:dyDescent="0.2">
      <c r="A86" s="28" t="s">
        <v>21</v>
      </c>
      <c r="B86" s="29">
        <v>1.7650305559999999</v>
      </c>
      <c r="C86" s="29">
        <v>-78.88676667</v>
      </c>
      <c r="D86" s="28" t="s">
        <v>284</v>
      </c>
      <c r="E86" s="28" t="s">
        <v>266</v>
      </c>
    </row>
    <row r="87" spans="1:5" x14ac:dyDescent="0.2">
      <c r="A87" s="28" t="s">
        <v>29</v>
      </c>
      <c r="B87" s="29">
        <v>1.7477805559999999</v>
      </c>
      <c r="C87" s="29">
        <v>-78.715013889999994</v>
      </c>
      <c r="D87" s="28" t="s">
        <v>285</v>
      </c>
      <c r="E87" s="28" t="s">
        <v>266</v>
      </c>
    </row>
    <row r="88" spans="1:5" x14ac:dyDescent="0.2">
      <c r="A88" s="28" t="s">
        <v>30</v>
      </c>
      <c r="B88" s="29">
        <v>1.7474722220000001</v>
      </c>
      <c r="C88" s="29">
        <v>-78.716305559999995</v>
      </c>
      <c r="D88" s="28" t="s">
        <v>286</v>
      </c>
      <c r="E88" s="28" t="s">
        <v>266</v>
      </c>
    </row>
    <row r="89" spans="1:5" x14ac:dyDescent="0.2">
      <c r="A89" s="28" t="s">
        <v>32</v>
      </c>
      <c r="B89" s="29">
        <v>1.7457499999999999</v>
      </c>
      <c r="C89" s="29">
        <v>-78.766666670000006</v>
      </c>
      <c r="D89" s="28" t="s">
        <v>287</v>
      </c>
      <c r="E89" s="28" t="s">
        <v>266</v>
      </c>
    </row>
    <row r="90" spans="1:5" x14ac:dyDescent="0.2">
      <c r="A90" s="28" t="s">
        <v>31</v>
      </c>
      <c r="B90" s="29">
        <v>1.745222222</v>
      </c>
      <c r="C90" s="29">
        <v>-78.766666670000006</v>
      </c>
      <c r="D90" s="28" t="s">
        <v>288</v>
      </c>
      <c r="E90" s="28" t="s">
        <v>266</v>
      </c>
    </row>
    <row r="91" spans="1:5" x14ac:dyDescent="0.2">
      <c r="A91" s="28" t="s">
        <v>28</v>
      </c>
      <c r="B91" s="29">
        <v>1.7431694440000001</v>
      </c>
      <c r="C91" s="29">
        <v>-78.812680560000004</v>
      </c>
      <c r="D91" s="28" t="s">
        <v>289</v>
      </c>
      <c r="E91" s="28" t="s">
        <v>266</v>
      </c>
    </row>
    <row r="92" spans="1:5" x14ac:dyDescent="0.2">
      <c r="A92" s="28" t="s">
        <v>23</v>
      </c>
      <c r="B92" s="29">
        <v>1.734613889</v>
      </c>
      <c r="C92" s="29">
        <v>-78.912238889999998</v>
      </c>
      <c r="D92" s="28" t="s">
        <v>290</v>
      </c>
      <c r="E92" s="28" t="s">
        <v>266</v>
      </c>
    </row>
    <row r="93" spans="1:5" x14ac:dyDescent="0.2">
      <c r="A93" s="28" t="s">
        <v>20</v>
      </c>
      <c r="B93" s="29">
        <v>1.6638888890000001</v>
      </c>
      <c r="C93" s="29">
        <v>-78.995777779999997</v>
      </c>
      <c r="D93" s="28" t="s">
        <v>291</v>
      </c>
      <c r="E93" s="28" t="s">
        <v>266</v>
      </c>
    </row>
    <row r="94" spans="1:5" x14ac:dyDescent="0.2">
      <c r="A94" s="28" t="s">
        <v>18</v>
      </c>
      <c r="B94" s="29">
        <v>1.627444444</v>
      </c>
      <c r="C94" s="29">
        <v>-79.000138890000002</v>
      </c>
      <c r="D94" s="28" t="s">
        <v>292</v>
      </c>
      <c r="E94" s="28" t="s">
        <v>266</v>
      </c>
    </row>
    <row r="95" spans="1:5" x14ac:dyDescent="0.2">
      <c r="A95" s="28" t="s">
        <v>19</v>
      </c>
      <c r="B95" s="29">
        <v>1.6136666669999999</v>
      </c>
      <c r="C95" s="29">
        <v>-78.975805559999998</v>
      </c>
      <c r="D95" s="28" t="s">
        <v>293</v>
      </c>
      <c r="E95" s="28" t="s">
        <v>266</v>
      </c>
    </row>
    <row r="96" spans="1:5" x14ac:dyDescent="0.2">
      <c r="A96" s="28" t="s">
        <v>17</v>
      </c>
      <c r="B96" s="29">
        <v>1.595694444</v>
      </c>
      <c r="C96" s="29">
        <v>-78.940083329999993</v>
      </c>
      <c r="D96" s="28" t="s">
        <v>294</v>
      </c>
      <c r="E96" s="28" t="s">
        <v>266</v>
      </c>
    </row>
    <row r="97" spans="1:5" x14ac:dyDescent="0.2">
      <c r="A97" s="28" t="s">
        <v>13</v>
      </c>
      <c r="B97" s="29">
        <v>1.5647500000000001</v>
      </c>
      <c r="C97" s="29">
        <v>-78.895611110000004</v>
      </c>
      <c r="D97" s="28" t="s">
        <v>295</v>
      </c>
      <c r="E97" s="28" t="s">
        <v>266</v>
      </c>
    </row>
    <row r="98" spans="1:5" x14ac:dyDescent="0.2">
      <c r="A98" s="28" t="s">
        <v>15</v>
      </c>
      <c r="B98" s="29">
        <v>1.564444444</v>
      </c>
      <c r="C98" s="29">
        <v>-78.868555560000004</v>
      </c>
      <c r="D98" s="28" t="s">
        <v>296</v>
      </c>
      <c r="E98" s="28" t="s">
        <v>266</v>
      </c>
    </row>
    <row r="99" spans="1:5" x14ac:dyDescent="0.2">
      <c r="A99" s="28" t="s">
        <v>14</v>
      </c>
      <c r="B99" s="29">
        <v>1.5480419999999999</v>
      </c>
      <c r="C99" s="29">
        <v>-78.893945000000002</v>
      </c>
      <c r="D99" s="28" t="s">
        <v>297</v>
      </c>
      <c r="E99" s="28" t="s">
        <v>266</v>
      </c>
    </row>
    <row r="100" spans="1:5" x14ac:dyDescent="0.2">
      <c r="A100" s="28" t="s">
        <v>16</v>
      </c>
      <c r="B100" s="29">
        <v>1.527388889</v>
      </c>
      <c r="C100" s="29">
        <v>-78.865527779999994</v>
      </c>
      <c r="D100" s="28" t="s">
        <v>298</v>
      </c>
      <c r="E100" s="28" t="s">
        <v>266</v>
      </c>
    </row>
    <row r="101" spans="1:5" x14ac:dyDescent="0.2">
      <c r="A101" s="28" t="s">
        <v>10</v>
      </c>
      <c r="B101" s="29">
        <v>1.4863888890000001</v>
      </c>
      <c r="C101" s="29">
        <v>-78.822819440000004</v>
      </c>
      <c r="D101" s="28" t="s">
        <v>299</v>
      </c>
      <c r="E101" s="28" t="s">
        <v>266</v>
      </c>
    </row>
    <row r="102" spans="1:5" x14ac:dyDescent="0.2">
      <c r="A102" s="28" t="s">
        <v>11</v>
      </c>
      <c r="B102" s="29">
        <v>1.485833333</v>
      </c>
      <c r="C102" s="29">
        <v>-78.799319440000005</v>
      </c>
      <c r="D102" s="28" t="s">
        <v>300</v>
      </c>
      <c r="E102" s="28" t="s">
        <v>266</v>
      </c>
    </row>
    <row r="103" spans="1:5" x14ac:dyDescent="0.2">
      <c r="A103" s="28" t="s">
        <v>12</v>
      </c>
      <c r="B103" s="29">
        <v>1.4088861109999999</v>
      </c>
      <c r="C103" s="29">
        <v>-78.768180560000005</v>
      </c>
      <c r="D103" s="28" t="s">
        <v>301</v>
      </c>
      <c r="E103" s="28" t="s">
        <v>266</v>
      </c>
    </row>
    <row r="104" spans="1:5" x14ac:dyDescent="0.2">
      <c r="A104" s="30" t="s">
        <v>111</v>
      </c>
      <c r="B104" s="46">
        <v>12.565696774497299</v>
      </c>
      <c r="C104" s="46">
        <v>-81.704424641110705</v>
      </c>
      <c r="D104" s="31" t="s">
        <v>329</v>
      </c>
      <c r="E104" s="30" t="s">
        <v>318</v>
      </c>
    </row>
    <row r="105" spans="1:5" x14ac:dyDescent="0.2">
      <c r="A105" s="30" t="s">
        <v>112</v>
      </c>
      <c r="B105" s="46">
        <v>12.565696774497299</v>
      </c>
      <c r="C105" s="46">
        <v>-81.704424641110705</v>
      </c>
      <c r="D105" s="31" t="s">
        <v>329</v>
      </c>
      <c r="E105" s="30" t="s">
        <v>318</v>
      </c>
    </row>
    <row r="106" spans="1:5" x14ac:dyDescent="0.2">
      <c r="A106" s="30" t="s">
        <v>113</v>
      </c>
      <c r="B106" s="46">
        <v>12.565696774497299</v>
      </c>
      <c r="C106" s="46">
        <v>-81.704424641110705</v>
      </c>
      <c r="D106" s="31" t="s">
        <v>329</v>
      </c>
      <c r="E106" s="30" t="s">
        <v>318</v>
      </c>
    </row>
    <row r="107" spans="1:5" x14ac:dyDescent="0.2">
      <c r="A107" s="30" t="s">
        <v>114</v>
      </c>
      <c r="B107" s="46">
        <v>12.565696774497299</v>
      </c>
      <c r="C107" s="46">
        <v>-81.704424641110705</v>
      </c>
      <c r="D107" s="31" t="s">
        <v>329</v>
      </c>
      <c r="E107" s="30" t="s">
        <v>318</v>
      </c>
    </row>
    <row r="108" spans="1:5" x14ac:dyDescent="0.2">
      <c r="A108" s="30" t="s">
        <v>115</v>
      </c>
      <c r="B108" s="46">
        <v>12.5261015132337</v>
      </c>
      <c r="C108" s="46">
        <v>-81.727429523109294</v>
      </c>
      <c r="D108" s="31" t="s">
        <v>335</v>
      </c>
      <c r="E108" s="30" t="s">
        <v>318</v>
      </c>
    </row>
    <row r="109" spans="1:5" x14ac:dyDescent="0.2">
      <c r="A109" s="30" t="s">
        <v>116</v>
      </c>
      <c r="B109" s="46">
        <v>12.554959518550801</v>
      </c>
      <c r="C109" s="46">
        <v>-81.708906185958796</v>
      </c>
      <c r="D109" s="31" t="s">
        <v>330</v>
      </c>
      <c r="E109" s="30" t="s">
        <v>318</v>
      </c>
    </row>
    <row r="110" spans="1:5" x14ac:dyDescent="0.2">
      <c r="A110" s="30" t="s">
        <v>117</v>
      </c>
      <c r="B110" s="46">
        <v>12.5467491143103</v>
      </c>
      <c r="C110" s="46">
        <v>-81.707253945313596</v>
      </c>
      <c r="D110" s="31" t="s">
        <v>331</v>
      </c>
      <c r="E110" s="30" t="s">
        <v>318</v>
      </c>
    </row>
    <row r="111" spans="1:5" x14ac:dyDescent="0.2">
      <c r="A111" s="30" t="s">
        <v>118</v>
      </c>
      <c r="B111" s="46">
        <v>12.5408163057321</v>
      </c>
      <c r="C111" s="46">
        <v>-81.708621871942299</v>
      </c>
      <c r="D111" s="31" t="s">
        <v>332</v>
      </c>
      <c r="E111" s="30" t="s">
        <v>318</v>
      </c>
    </row>
    <row r="112" spans="1:5" x14ac:dyDescent="0.2">
      <c r="A112" s="30" t="s">
        <v>119</v>
      </c>
      <c r="B112" s="46">
        <v>12.5241220217342</v>
      </c>
      <c r="C112" s="46">
        <v>-81.713959468759697</v>
      </c>
      <c r="D112" s="31" t="s">
        <v>333</v>
      </c>
      <c r="E112" s="30" t="s">
        <v>318</v>
      </c>
    </row>
    <row r="113" spans="1:5" x14ac:dyDescent="0.2">
      <c r="A113" s="30" t="s">
        <v>120</v>
      </c>
      <c r="B113" s="46">
        <v>12.5241220217342</v>
      </c>
      <c r="C113" s="46">
        <v>-81.713959468759697</v>
      </c>
      <c r="D113" s="31" t="s">
        <v>333</v>
      </c>
      <c r="E113" s="30" t="s">
        <v>318</v>
      </c>
    </row>
    <row r="114" spans="1:5" x14ac:dyDescent="0.2">
      <c r="A114" s="30" t="s">
        <v>121</v>
      </c>
      <c r="B114" s="46">
        <v>12.5033207305095</v>
      </c>
      <c r="C114" s="46">
        <v>-81.718712343162196</v>
      </c>
      <c r="D114" s="31" t="s">
        <v>334</v>
      </c>
      <c r="E114" s="30" t="s">
        <v>318</v>
      </c>
    </row>
  </sheetData>
  <sortState xmlns:xlrd2="http://schemas.microsoft.com/office/spreadsheetml/2017/richdata2" ref="G2:I103">
    <sortCondition descending="1" ref="G2:G10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27"/>
  <sheetViews>
    <sheetView workbookViewId="0">
      <pane ySplit="2" topLeftCell="A108" activePane="bottomLeft" state="frozen"/>
      <selection pane="bottomLeft" activeCell="D125" sqref="D125"/>
    </sheetView>
  </sheetViews>
  <sheetFormatPr baseColWidth="10" defaultColWidth="10.83203125" defaultRowHeight="13" x14ac:dyDescent="0.15"/>
  <cols>
    <col min="1" max="1" width="8" style="17" customWidth="1"/>
    <col min="2" max="2" width="13.83203125" style="5" customWidth="1"/>
    <col min="3" max="3" width="13" style="6" bestFit="1" customWidth="1"/>
    <col min="4" max="4" width="13.6640625" style="6" bestFit="1" customWidth="1"/>
    <col min="5" max="5" width="8.5" style="4" bestFit="1" customWidth="1"/>
    <col min="6" max="7" width="7.33203125" style="4" bestFit="1" customWidth="1"/>
    <col min="8" max="8" width="6.1640625" style="4" bestFit="1" customWidth="1"/>
    <col min="9" max="9" width="6.33203125" style="4" bestFit="1" customWidth="1"/>
    <col min="10" max="10" width="6.1640625" style="4" bestFit="1" customWidth="1"/>
    <col min="11" max="12" width="6.5" style="4" bestFit="1" customWidth="1"/>
    <col min="13" max="13" width="6.1640625" style="4" bestFit="1" customWidth="1"/>
    <col min="14" max="14" width="6.33203125" style="4" bestFit="1" customWidth="1"/>
    <col min="15" max="15" width="8.5" style="4" bestFit="1" customWidth="1"/>
    <col min="16" max="16" width="7.33203125" style="4" bestFit="1" customWidth="1"/>
    <col min="17" max="17" width="7.5" style="4" bestFit="1" customWidth="1"/>
    <col min="18" max="18" width="7.33203125" style="4" bestFit="1" customWidth="1"/>
    <col min="19" max="19" width="7.5" style="4" bestFit="1" customWidth="1"/>
    <col min="20" max="21" width="7.33203125" style="4" bestFit="1" customWidth="1"/>
    <col min="22" max="22" width="8.5" style="4" bestFit="1" customWidth="1"/>
    <col min="23" max="23" width="7.33203125" style="4" bestFit="1" customWidth="1"/>
    <col min="24" max="24" width="7.5" style="4" bestFit="1" customWidth="1"/>
    <col min="25" max="26" width="7.33203125" style="4" bestFit="1" customWidth="1"/>
    <col min="27" max="27" width="8.5" style="4" bestFit="1" customWidth="1"/>
    <col min="28" max="28" width="7.33203125" style="4" bestFit="1" customWidth="1"/>
    <col min="29" max="29" width="6.33203125" style="4" bestFit="1" customWidth="1"/>
    <col min="30" max="31" width="7.33203125" style="4" bestFit="1" customWidth="1"/>
    <col min="32" max="32" width="8.5" style="4" bestFit="1" customWidth="1"/>
    <col min="33" max="33" width="7.33203125" style="4" bestFit="1" customWidth="1"/>
    <col min="34" max="34" width="6.33203125" style="4" bestFit="1" customWidth="1"/>
    <col min="35" max="38" width="8.5" style="4" bestFit="1" customWidth="1"/>
    <col min="39" max="39" width="7.5" style="4" bestFit="1" customWidth="1"/>
    <col min="40" max="16384" width="10.83203125" style="6"/>
  </cols>
  <sheetData>
    <row r="1" spans="1:39" s="2" customFormat="1" x14ac:dyDescent="0.15">
      <c r="A1" s="41" t="s">
        <v>174</v>
      </c>
      <c r="B1" s="44" t="s">
        <v>151</v>
      </c>
      <c r="C1" s="42" t="s">
        <v>154</v>
      </c>
      <c r="D1" s="42"/>
      <c r="E1" s="43" t="s">
        <v>5</v>
      </c>
      <c r="F1" s="43"/>
      <c r="G1" s="43"/>
      <c r="H1" s="43"/>
      <c r="I1" s="43"/>
      <c r="J1" s="45" t="s">
        <v>6</v>
      </c>
      <c r="K1" s="45"/>
      <c r="L1" s="45"/>
      <c r="M1" s="45"/>
      <c r="N1" s="45"/>
      <c r="O1" s="43" t="s">
        <v>155</v>
      </c>
      <c r="P1" s="43"/>
      <c r="Q1" s="43"/>
      <c r="R1" s="43"/>
      <c r="S1" s="43"/>
      <c r="T1" s="45" t="s">
        <v>7</v>
      </c>
      <c r="U1" s="45"/>
      <c r="V1" s="45"/>
      <c r="W1" s="45"/>
      <c r="X1" s="45"/>
      <c r="Y1" s="43" t="s">
        <v>8</v>
      </c>
      <c r="Z1" s="43"/>
      <c r="AA1" s="43"/>
      <c r="AB1" s="43"/>
      <c r="AC1" s="43"/>
      <c r="AD1" s="45" t="s">
        <v>156</v>
      </c>
      <c r="AE1" s="45"/>
      <c r="AF1" s="45"/>
      <c r="AG1" s="45"/>
      <c r="AH1" s="45"/>
      <c r="AI1" s="43" t="s">
        <v>9</v>
      </c>
      <c r="AJ1" s="43"/>
      <c r="AK1" s="43"/>
      <c r="AL1" s="43"/>
      <c r="AM1" s="43"/>
    </row>
    <row r="2" spans="1:39" s="2" customFormat="1" x14ac:dyDescent="0.15">
      <c r="A2" s="41"/>
      <c r="B2" s="44"/>
      <c r="C2" s="1" t="s">
        <v>152</v>
      </c>
      <c r="D2" s="1" t="s">
        <v>153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3" t="s">
        <v>0</v>
      </c>
      <c r="K2" s="3" t="s">
        <v>1</v>
      </c>
      <c r="L2" s="3" t="s">
        <v>2</v>
      </c>
      <c r="M2" s="3" t="s">
        <v>3</v>
      </c>
      <c r="N2" s="3" t="s">
        <v>4</v>
      </c>
      <c r="O2" s="7" t="s">
        <v>0</v>
      </c>
      <c r="P2" s="7" t="s">
        <v>1</v>
      </c>
      <c r="Q2" s="7" t="s">
        <v>2</v>
      </c>
      <c r="R2" s="7" t="s">
        <v>3</v>
      </c>
      <c r="S2" s="7" t="s">
        <v>4</v>
      </c>
      <c r="T2" s="3" t="s">
        <v>0</v>
      </c>
      <c r="U2" s="3" t="s">
        <v>1</v>
      </c>
      <c r="V2" s="3" t="s">
        <v>2</v>
      </c>
      <c r="W2" s="3" t="s">
        <v>3</v>
      </c>
      <c r="X2" s="3" t="s">
        <v>4</v>
      </c>
      <c r="Y2" s="7" t="s">
        <v>0</v>
      </c>
      <c r="Z2" s="7" t="s">
        <v>1</v>
      </c>
      <c r="AA2" s="7" t="s">
        <v>2</v>
      </c>
      <c r="AB2" s="7" t="s">
        <v>3</v>
      </c>
      <c r="AC2" s="7" t="s">
        <v>4</v>
      </c>
      <c r="AD2" s="3" t="s">
        <v>0</v>
      </c>
      <c r="AE2" s="3" t="s">
        <v>1</v>
      </c>
      <c r="AF2" s="3" t="s">
        <v>2</v>
      </c>
      <c r="AG2" s="3" t="s">
        <v>3</v>
      </c>
      <c r="AH2" s="3" t="s">
        <v>4</v>
      </c>
      <c r="AI2" s="7" t="s">
        <v>0</v>
      </c>
      <c r="AJ2" s="7" t="s">
        <v>1</v>
      </c>
      <c r="AK2" s="7" t="s">
        <v>2</v>
      </c>
      <c r="AL2" s="7" t="s">
        <v>3</v>
      </c>
      <c r="AM2" s="7" t="s">
        <v>4</v>
      </c>
    </row>
    <row r="3" spans="1:39" ht="14" x14ac:dyDescent="0.15">
      <c r="A3" s="18" t="s">
        <v>3</v>
      </c>
      <c r="B3" s="19" t="s">
        <v>10</v>
      </c>
      <c r="C3" s="37">
        <v>1.486388888888889</v>
      </c>
      <c r="D3" s="37">
        <v>78.822819444444448</v>
      </c>
      <c r="E3" s="9"/>
      <c r="F3" s="9"/>
      <c r="G3" s="39">
        <v>20.977</v>
      </c>
      <c r="H3" s="9"/>
      <c r="I3" s="9">
        <v>1.0489999999999999</v>
      </c>
      <c r="J3" s="10"/>
      <c r="K3" s="10"/>
      <c r="L3" s="40">
        <v>1.254</v>
      </c>
      <c r="M3" s="10"/>
      <c r="N3" s="11">
        <v>6.5000000000000002E-2</v>
      </c>
      <c r="O3" s="9"/>
      <c r="P3" s="9"/>
      <c r="Q3" s="9">
        <v>27.588757285856786</v>
      </c>
      <c r="R3" s="9"/>
      <c r="S3" s="9">
        <v>28.088205478708705</v>
      </c>
      <c r="T3" s="10"/>
      <c r="U3" s="10"/>
      <c r="V3" s="40">
        <v>83.332999999999998</v>
      </c>
      <c r="W3" s="10"/>
      <c r="X3" s="11">
        <v>16.667000000000002</v>
      </c>
      <c r="Y3" s="9"/>
      <c r="Z3" s="9"/>
      <c r="AA3" s="39">
        <v>95.103999999999999</v>
      </c>
      <c r="AB3" s="9"/>
      <c r="AC3" s="9">
        <v>4.8959999999999999</v>
      </c>
      <c r="AD3" s="10"/>
      <c r="AE3" s="10"/>
      <c r="AF3" s="40">
        <v>95.238</v>
      </c>
      <c r="AG3" s="10"/>
      <c r="AH3" s="11">
        <v>4.7619999999999996</v>
      </c>
      <c r="AI3" s="9"/>
      <c r="AJ3" s="9"/>
      <c r="AK3" s="39">
        <v>273.67500000000001</v>
      </c>
      <c r="AL3" s="9"/>
      <c r="AM3" s="9">
        <v>26.324999999999999</v>
      </c>
    </row>
    <row r="4" spans="1:39" ht="14" x14ac:dyDescent="0.15">
      <c r="A4" s="18" t="s">
        <v>3</v>
      </c>
      <c r="B4" s="20" t="s">
        <v>11</v>
      </c>
      <c r="C4" s="37">
        <v>1.4858333333333333</v>
      </c>
      <c r="D4" s="37">
        <v>78.79931944444445</v>
      </c>
      <c r="E4" s="9"/>
      <c r="F4" s="9"/>
      <c r="G4" s="39">
        <v>14.955</v>
      </c>
      <c r="H4" s="39">
        <v>1.0680000000000001</v>
      </c>
      <c r="I4" s="9"/>
      <c r="J4" s="10"/>
      <c r="K4" s="10"/>
      <c r="L4" s="40">
        <v>0.73199999999999998</v>
      </c>
      <c r="M4" s="40">
        <v>0.20599999999999999</v>
      </c>
      <c r="N4" s="10"/>
      <c r="O4" s="9"/>
      <c r="P4" s="9"/>
      <c r="Q4" s="39">
        <f>100*SQRT(L4*4/G4/PI())</f>
        <v>24.964184934001281</v>
      </c>
      <c r="R4" s="39">
        <f>100*SQRT(M4*4/H4/PI())</f>
        <v>49.556775805478807</v>
      </c>
      <c r="S4" s="9"/>
      <c r="T4" s="10"/>
      <c r="U4" s="10"/>
      <c r="V4" s="40">
        <v>85.713999999999999</v>
      </c>
      <c r="W4" s="40">
        <v>14.286</v>
      </c>
      <c r="X4" s="10"/>
      <c r="Y4" s="9"/>
      <c r="Z4" s="9"/>
      <c r="AA4" s="39">
        <v>78.063000000000002</v>
      </c>
      <c r="AB4" s="39">
        <v>21.937000000000001</v>
      </c>
      <c r="AC4" s="9"/>
      <c r="AD4" s="10"/>
      <c r="AE4" s="10"/>
      <c r="AF4" s="40">
        <v>93.332999999999998</v>
      </c>
      <c r="AG4" s="40">
        <v>6.6669999999999998</v>
      </c>
      <c r="AH4" s="10"/>
      <c r="AI4" s="9"/>
      <c r="AJ4" s="9"/>
      <c r="AK4" s="39">
        <v>257.11099999999999</v>
      </c>
      <c r="AL4" s="39">
        <v>42.889000000000003</v>
      </c>
      <c r="AM4" s="9"/>
    </row>
    <row r="5" spans="1:39" ht="14" x14ac:dyDescent="0.15">
      <c r="A5" s="18" t="s">
        <v>3</v>
      </c>
      <c r="B5" s="20" t="s">
        <v>12</v>
      </c>
      <c r="C5" s="37">
        <v>1.4088861111111111</v>
      </c>
      <c r="D5" s="37">
        <v>78.76818055555556</v>
      </c>
      <c r="E5" s="9"/>
      <c r="F5" s="9"/>
      <c r="G5" s="39">
        <v>8.7509999999999994</v>
      </c>
      <c r="H5" s="39">
        <v>3.4239999999999999</v>
      </c>
      <c r="I5" s="9"/>
      <c r="J5" s="10"/>
      <c r="K5" s="10"/>
      <c r="L5" s="40">
        <v>0.60099999999999998</v>
      </c>
      <c r="M5" s="40">
        <v>9.5000000000000001E-2</v>
      </c>
      <c r="N5" s="10"/>
      <c r="O5" s="9"/>
      <c r="P5" s="9"/>
      <c r="Q5" s="39">
        <f>100*SQRT(L5*4/G5/PI())</f>
        <v>29.570825835354768</v>
      </c>
      <c r="R5" s="39">
        <f>100*SQRT(M5*4/H5/PI())</f>
        <v>18.795331241800984</v>
      </c>
      <c r="S5" s="9"/>
      <c r="T5" s="10"/>
      <c r="U5" s="10"/>
      <c r="V5" s="40">
        <v>61.537999999999997</v>
      </c>
      <c r="W5" s="40">
        <v>30.768999999999998</v>
      </c>
      <c r="X5" s="10"/>
      <c r="Y5" s="9"/>
      <c r="Z5" s="9"/>
      <c r="AA5" s="39">
        <v>75.912000000000006</v>
      </c>
      <c r="AB5" s="39">
        <v>11.962999999999999</v>
      </c>
      <c r="AC5" s="9"/>
      <c r="AD5" s="10"/>
      <c r="AE5" s="10"/>
      <c r="AF5" s="40">
        <v>69.697000000000003</v>
      </c>
      <c r="AG5" s="40">
        <v>27.292999999999999</v>
      </c>
      <c r="AH5" s="10"/>
      <c r="AI5" s="9"/>
      <c r="AJ5" s="9"/>
      <c r="AK5" s="39">
        <v>207.148</v>
      </c>
      <c r="AL5" s="39">
        <v>70.004999999999995</v>
      </c>
      <c r="AM5" s="9"/>
    </row>
    <row r="6" spans="1:39" ht="14" x14ac:dyDescent="0.15">
      <c r="A6" s="18" t="s">
        <v>3</v>
      </c>
      <c r="B6" s="20" t="s">
        <v>13</v>
      </c>
      <c r="C6" s="37">
        <v>1.5647500000000001</v>
      </c>
      <c r="D6" s="37">
        <v>78.895611111111108</v>
      </c>
      <c r="E6" s="9"/>
      <c r="F6" s="9"/>
      <c r="G6" s="39">
        <v>14.154</v>
      </c>
      <c r="H6" s="9"/>
      <c r="I6" s="9"/>
      <c r="J6" s="10"/>
      <c r="K6" s="10"/>
      <c r="L6" s="40">
        <v>0.747</v>
      </c>
      <c r="M6" s="10"/>
      <c r="N6" s="10"/>
      <c r="O6" s="9"/>
      <c r="P6" s="9"/>
      <c r="Q6" s="39">
        <f t="shared" ref="Q6:Q37" si="0">100*SQRT(L6*4/G6/PI())</f>
        <v>25.922433234654491</v>
      </c>
      <c r="R6" s="9"/>
      <c r="S6" s="9"/>
      <c r="T6" s="10"/>
      <c r="U6" s="10"/>
      <c r="V6" s="40">
        <v>100</v>
      </c>
      <c r="W6" s="10"/>
      <c r="X6" s="10"/>
      <c r="Y6" s="9"/>
      <c r="Z6" s="9"/>
      <c r="AA6" s="39">
        <v>100</v>
      </c>
      <c r="AB6" s="9"/>
      <c r="AC6" s="9"/>
      <c r="AD6" s="10"/>
      <c r="AE6" s="10"/>
      <c r="AF6" s="40">
        <v>100</v>
      </c>
      <c r="AG6" s="10"/>
      <c r="AH6" s="10"/>
      <c r="AI6" s="9"/>
      <c r="AJ6" s="9"/>
      <c r="AK6" s="39">
        <v>300</v>
      </c>
      <c r="AL6" s="9"/>
      <c r="AM6" s="9"/>
    </row>
    <row r="7" spans="1:39" ht="14" x14ac:dyDescent="0.15">
      <c r="A7" s="18" t="s">
        <v>3</v>
      </c>
      <c r="B7" s="20" t="s">
        <v>14</v>
      </c>
      <c r="C7" s="38">
        <v>1.5480419999999999</v>
      </c>
      <c r="D7" s="38">
        <v>78.893945000000002</v>
      </c>
      <c r="E7" s="9"/>
      <c r="F7" s="9"/>
      <c r="G7" s="39">
        <v>18.550999999999998</v>
      </c>
      <c r="H7" s="9"/>
      <c r="I7" s="9"/>
      <c r="J7" s="10"/>
      <c r="K7" s="10"/>
      <c r="L7" s="40">
        <v>1.1279999999999999</v>
      </c>
      <c r="M7" s="10"/>
      <c r="N7" s="10"/>
      <c r="O7" s="9"/>
      <c r="P7" s="9"/>
      <c r="Q7" s="39">
        <f t="shared" si="0"/>
        <v>27.824408864753803</v>
      </c>
      <c r="R7" s="9"/>
      <c r="S7" s="9"/>
      <c r="T7" s="10"/>
      <c r="U7" s="10"/>
      <c r="V7" s="40">
        <v>100</v>
      </c>
      <c r="W7" s="10"/>
      <c r="X7" s="10"/>
      <c r="Y7" s="9"/>
      <c r="Z7" s="9"/>
      <c r="AA7" s="39">
        <v>100</v>
      </c>
      <c r="AB7" s="9"/>
      <c r="AC7" s="9"/>
      <c r="AD7" s="10"/>
      <c r="AE7" s="10"/>
      <c r="AF7" s="40">
        <v>100</v>
      </c>
      <c r="AG7" s="10"/>
      <c r="AH7" s="10"/>
      <c r="AI7" s="9"/>
      <c r="AJ7" s="9"/>
      <c r="AK7" s="39">
        <v>300</v>
      </c>
      <c r="AL7" s="9"/>
      <c r="AM7" s="9"/>
    </row>
    <row r="8" spans="1:39" ht="14" x14ac:dyDescent="0.15">
      <c r="A8" s="18" t="s">
        <v>3</v>
      </c>
      <c r="B8" s="20" t="s">
        <v>15</v>
      </c>
      <c r="C8" s="37">
        <v>1.5644444444444443</v>
      </c>
      <c r="D8" s="37">
        <v>78.86855555555556</v>
      </c>
      <c r="E8" s="9"/>
      <c r="F8" s="9"/>
      <c r="G8" s="39">
        <v>15.369</v>
      </c>
      <c r="H8" s="9"/>
      <c r="I8" s="9"/>
      <c r="J8" s="10"/>
      <c r="K8" s="10"/>
      <c r="L8" s="40">
        <v>0.77300000000000002</v>
      </c>
      <c r="M8" s="10"/>
      <c r="N8" s="10"/>
      <c r="O8" s="9"/>
      <c r="P8" s="9"/>
      <c r="Q8" s="39">
        <f t="shared" si="0"/>
        <v>25.30591243750246</v>
      </c>
      <c r="R8" s="9"/>
      <c r="S8" s="9"/>
      <c r="T8" s="10"/>
      <c r="U8" s="10"/>
      <c r="V8" s="40">
        <v>92.856999999999999</v>
      </c>
      <c r="W8" s="10"/>
      <c r="X8" s="10"/>
      <c r="Y8" s="9"/>
      <c r="Z8" s="9"/>
      <c r="AA8" s="39">
        <v>98.912999999999997</v>
      </c>
      <c r="AB8" s="9"/>
      <c r="AC8" s="9"/>
      <c r="AD8" s="10"/>
      <c r="AE8" s="10"/>
      <c r="AF8" s="40">
        <v>97.825999999999993</v>
      </c>
      <c r="AG8" s="10"/>
      <c r="AH8" s="10"/>
      <c r="AI8" s="9"/>
      <c r="AJ8" s="9"/>
      <c r="AK8" s="39">
        <v>289.596</v>
      </c>
      <c r="AL8" s="9"/>
      <c r="AM8" s="9"/>
    </row>
    <row r="9" spans="1:39" ht="14" x14ac:dyDescent="0.15">
      <c r="A9" s="18" t="s">
        <v>3</v>
      </c>
      <c r="B9" s="20" t="s">
        <v>16</v>
      </c>
      <c r="C9" s="37">
        <v>1.5273888888888889</v>
      </c>
      <c r="D9" s="37">
        <v>78.865527777777771</v>
      </c>
      <c r="E9" s="9"/>
      <c r="F9" s="9"/>
      <c r="G9" s="39">
        <v>26.12</v>
      </c>
      <c r="H9" s="9"/>
      <c r="I9" s="9"/>
      <c r="J9" s="10"/>
      <c r="K9" s="10"/>
      <c r="L9" s="40">
        <v>1.9379999999999999</v>
      </c>
      <c r="M9" s="10"/>
      <c r="N9" s="10"/>
      <c r="O9" s="9"/>
      <c r="P9" s="9"/>
      <c r="Q9" s="39">
        <f t="shared" si="0"/>
        <v>30.735859294827002</v>
      </c>
      <c r="R9" s="9"/>
      <c r="S9" s="9"/>
      <c r="T9" s="10"/>
      <c r="U9" s="10"/>
      <c r="V9" s="40">
        <v>100</v>
      </c>
      <c r="W9" s="10"/>
      <c r="X9" s="10"/>
      <c r="Y9" s="9"/>
      <c r="Z9" s="9"/>
      <c r="AA9" s="39">
        <v>100</v>
      </c>
      <c r="AB9" s="9"/>
      <c r="AC9" s="9"/>
      <c r="AD9" s="10"/>
      <c r="AE9" s="10"/>
      <c r="AF9" s="40">
        <v>100</v>
      </c>
      <c r="AG9" s="10"/>
      <c r="AH9" s="10"/>
      <c r="AI9" s="9"/>
      <c r="AJ9" s="9"/>
      <c r="AK9" s="39">
        <v>300</v>
      </c>
      <c r="AL9" s="9"/>
      <c r="AM9" s="9"/>
    </row>
    <row r="10" spans="1:39" ht="14" x14ac:dyDescent="0.15">
      <c r="A10" s="18" t="s">
        <v>3</v>
      </c>
      <c r="B10" s="20" t="s">
        <v>17</v>
      </c>
      <c r="C10" s="37">
        <v>1.5956944444444443</v>
      </c>
      <c r="D10" s="37">
        <v>78.940083333333334</v>
      </c>
      <c r="E10" s="39">
        <v>0.377</v>
      </c>
      <c r="F10" s="39">
        <v>1.506</v>
      </c>
      <c r="G10" s="39">
        <v>15.44</v>
      </c>
      <c r="H10" s="9"/>
      <c r="I10" s="9"/>
      <c r="J10" s="40">
        <v>4.5999999999999999E-2</v>
      </c>
      <c r="K10" s="40">
        <v>8.6999999999999994E-2</v>
      </c>
      <c r="L10" s="40">
        <v>1.069</v>
      </c>
      <c r="M10" s="10"/>
      <c r="N10" s="10"/>
      <c r="O10" s="39">
        <f>100*SQRT(J10*4/E10/PI())</f>
        <v>39.415160562532598</v>
      </c>
      <c r="P10" s="39">
        <f>100*SQRT(K10*4/F10/PI())</f>
        <v>27.120781493003282</v>
      </c>
      <c r="Q10" s="39">
        <f t="shared" si="0"/>
        <v>29.690688179742747</v>
      </c>
      <c r="R10" s="9"/>
      <c r="S10" s="9"/>
      <c r="T10" s="40">
        <v>5.2640000000000002</v>
      </c>
      <c r="U10" s="40">
        <v>15.789</v>
      </c>
      <c r="V10" s="40">
        <v>78.947000000000003</v>
      </c>
      <c r="W10" s="10"/>
      <c r="X10" s="10"/>
      <c r="Y10" s="39">
        <v>3.84</v>
      </c>
      <c r="Z10" s="39">
        <v>7.2140000000000004</v>
      </c>
      <c r="AA10" s="39">
        <v>88.947000000000003</v>
      </c>
      <c r="AB10" s="9"/>
      <c r="AC10" s="9"/>
      <c r="AD10" s="40">
        <v>2.1739999999999999</v>
      </c>
      <c r="AE10" s="40">
        <v>8.6959999999999997</v>
      </c>
      <c r="AF10" s="40">
        <v>89.13</v>
      </c>
      <c r="AG10" s="10"/>
      <c r="AH10" s="10"/>
      <c r="AI10" s="39">
        <v>11.276</v>
      </c>
      <c r="AJ10" s="39">
        <v>31.669</v>
      </c>
      <c r="AK10" s="39">
        <v>257.02499999999998</v>
      </c>
      <c r="AL10" s="9"/>
      <c r="AM10" s="9"/>
    </row>
    <row r="11" spans="1:39" ht="14" x14ac:dyDescent="0.15">
      <c r="A11" s="18" t="s">
        <v>3</v>
      </c>
      <c r="B11" s="20" t="s">
        <v>18</v>
      </c>
      <c r="C11" s="37">
        <v>1.6274444444444445</v>
      </c>
      <c r="D11" s="37">
        <v>79.000138888888884</v>
      </c>
      <c r="E11" s="9"/>
      <c r="F11" s="9"/>
      <c r="G11" s="39">
        <v>10.1</v>
      </c>
      <c r="H11" s="39">
        <v>3.367</v>
      </c>
      <c r="I11" s="9"/>
      <c r="J11" s="10"/>
      <c r="K11" s="10"/>
      <c r="L11" s="40">
        <v>0.63600000000000001</v>
      </c>
      <c r="M11" s="40">
        <v>0.22500000000000001</v>
      </c>
      <c r="N11" s="10"/>
      <c r="O11" s="9"/>
      <c r="P11" s="9"/>
      <c r="Q11" s="39">
        <f t="shared" si="0"/>
        <v>28.315414939911616</v>
      </c>
      <c r="R11" s="39">
        <f>100*SQRT(M11*4/H11/PI())</f>
        <v>29.169216249540352</v>
      </c>
      <c r="S11" s="9"/>
      <c r="T11" s="10"/>
      <c r="U11" s="10"/>
      <c r="V11" s="40">
        <v>41.176000000000002</v>
      </c>
      <c r="W11" s="40">
        <v>11.765000000000001</v>
      </c>
      <c r="X11" s="10"/>
      <c r="Y11" s="9"/>
      <c r="Z11" s="9"/>
      <c r="AA11" s="39">
        <v>29.814</v>
      </c>
      <c r="AB11" s="39">
        <v>10.558999999999999</v>
      </c>
      <c r="AC11" s="9"/>
      <c r="AD11" s="10"/>
      <c r="AE11" s="10"/>
      <c r="AF11" s="40">
        <v>30</v>
      </c>
      <c r="AG11" s="40">
        <v>10</v>
      </c>
      <c r="AH11" s="10"/>
      <c r="AI11" s="9"/>
      <c r="AJ11" s="9"/>
      <c r="AK11" s="39">
        <v>100.99</v>
      </c>
      <c r="AL11" s="39">
        <v>32.323999999999998</v>
      </c>
      <c r="AM11" s="9"/>
    </row>
    <row r="12" spans="1:39" ht="14" x14ac:dyDescent="0.15">
      <c r="A12" s="18" t="s">
        <v>3</v>
      </c>
      <c r="B12" s="20" t="s">
        <v>19</v>
      </c>
      <c r="C12" s="37">
        <v>1.6136666666666666</v>
      </c>
      <c r="D12" s="37">
        <v>78.975805555555553</v>
      </c>
      <c r="E12" s="39">
        <v>1.1739999999999999</v>
      </c>
      <c r="F12" s="9"/>
      <c r="G12" s="39">
        <v>23.486000000000001</v>
      </c>
      <c r="H12" s="39">
        <v>0.39100000000000001</v>
      </c>
      <c r="I12" s="9"/>
      <c r="J12" s="40">
        <v>5.1999999999999998E-2</v>
      </c>
      <c r="K12" s="10"/>
      <c r="L12" s="40">
        <v>2.048</v>
      </c>
      <c r="M12" s="40">
        <v>0.01</v>
      </c>
      <c r="N12" s="10"/>
      <c r="O12" s="39">
        <f>100*SQRT(J12*4/E12/PI())</f>
        <v>23.747761721163297</v>
      </c>
      <c r="P12" s="9"/>
      <c r="Q12" s="39">
        <f t="shared" si="0"/>
        <v>33.320806701688724</v>
      </c>
      <c r="R12" s="39">
        <f>100*SQRT(M12*4/H12/PI())</f>
        <v>18.045406956022951</v>
      </c>
      <c r="S12" s="9"/>
      <c r="T12" s="40">
        <v>9.5239999999999991</v>
      </c>
      <c r="U12" s="10"/>
      <c r="V12" s="40">
        <v>80.951999999999998</v>
      </c>
      <c r="W12" s="40">
        <v>4.7619999999999996</v>
      </c>
      <c r="X12" s="10"/>
      <c r="Y12" s="39">
        <v>2.4329999999999998</v>
      </c>
      <c r="Z12" s="9"/>
      <c r="AA12" s="39">
        <v>92.108999999999995</v>
      </c>
      <c r="AB12" s="39">
        <v>0.45200000000000001</v>
      </c>
      <c r="AC12" s="9"/>
      <c r="AD12" s="40">
        <v>4.6150000000000002</v>
      </c>
      <c r="AE12" s="10"/>
      <c r="AF12" s="40">
        <v>92.308000000000007</v>
      </c>
      <c r="AG12" s="40">
        <v>1.538</v>
      </c>
      <c r="AH12" s="10"/>
      <c r="AI12" s="39">
        <v>16.573</v>
      </c>
      <c r="AJ12" s="9"/>
      <c r="AK12" s="39">
        <v>269.36900000000003</v>
      </c>
      <c r="AL12" s="39">
        <v>6.7519999999999998</v>
      </c>
      <c r="AM12" s="9"/>
    </row>
    <row r="13" spans="1:39" ht="14" x14ac:dyDescent="0.15">
      <c r="A13" s="18" t="s">
        <v>3</v>
      </c>
      <c r="B13" s="20" t="s">
        <v>20</v>
      </c>
      <c r="C13" s="37">
        <v>1.663888888888889</v>
      </c>
      <c r="D13" s="37">
        <v>78.995777777777775</v>
      </c>
      <c r="E13" s="39">
        <v>13.558999999999999</v>
      </c>
      <c r="F13" s="39">
        <v>16.102</v>
      </c>
      <c r="G13" s="39">
        <v>10.169</v>
      </c>
      <c r="H13" s="9"/>
      <c r="I13" s="9"/>
      <c r="J13" s="40">
        <v>0.67900000000000005</v>
      </c>
      <c r="K13" s="40">
        <v>0.621</v>
      </c>
      <c r="L13" s="40">
        <v>0.45200000000000001</v>
      </c>
      <c r="M13" s="10"/>
      <c r="N13" s="10"/>
      <c r="O13" s="39">
        <f>100*SQRT(J13*4/E13/PI())</f>
        <v>25.250856632147308</v>
      </c>
      <c r="P13" s="39">
        <f>100*SQRT(K13*4/F13/PI())</f>
        <v>22.159550583824881</v>
      </c>
      <c r="Q13" s="39">
        <f t="shared" si="0"/>
        <v>23.78949116895895</v>
      </c>
      <c r="R13" s="9"/>
      <c r="S13" s="9"/>
      <c r="T13" s="40">
        <v>37.930999999999997</v>
      </c>
      <c r="U13" s="40">
        <v>34.482999999999997</v>
      </c>
      <c r="V13" s="40">
        <v>27.585999999999999</v>
      </c>
      <c r="W13" s="10"/>
      <c r="X13" s="10"/>
      <c r="Y13" s="39">
        <v>38.756999999999998</v>
      </c>
      <c r="Z13" s="39">
        <v>35.436</v>
      </c>
      <c r="AA13" s="39">
        <v>25.806999999999999</v>
      </c>
      <c r="AB13" s="9"/>
      <c r="AC13" s="9"/>
      <c r="AD13" s="40">
        <v>34.03</v>
      </c>
      <c r="AE13" s="40">
        <v>40.426000000000002</v>
      </c>
      <c r="AF13" s="40">
        <v>25.532</v>
      </c>
      <c r="AG13" s="10"/>
      <c r="AH13" s="10"/>
      <c r="AI13" s="39">
        <v>110.73099999999999</v>
      </c>
      <c r="AJ13" s="39">
        <v>110.34399999999999</v>
      </c>
      <c r="AK13" s="39">
        <v>78.924999999999997</v>
      </c>
      <c r="AL13" s="9"/>
      <c r="AM13" s="9"/>
    </row>
    <row r="14" spans="1:39" ht="14" x14ac:dyDescent="0.15">
      <c r="A14" s="18" t="s">
        <v>3</v>
      </c>
      <c r="B14" s="20" t="s">
        <v>21</v>
      </c>
      <c r="C14" s="37">
        <v>1.7650305555555557</v>
      </c>
      <c r="D14" s="37">
        <v>78.886766666666674</v>
      </c>
      <c r="E14" s="9"/>
      <c r="F14" s="9"/>
      <c r="G14" s="39">
        <v>18.408000000000001</v>
      </c>
      <c r="H14" s="9"/>
      <c r="I14" s="39">
        <v>0.27500000000000002</v>
      </c>
      <c r="J14" s="10"/>
      <c r="K14" s="10"/>
      <c r="L14" s="40">
        <v>1.946</v>
      </c>
      <c r="M14" s="10"/>
      <c r="N14" s="40">
        <v>8.9999999999999993E-3</v>
      </c>
      <c r="O14" s="9"/>
      <c r="P14" s="9"/>
      <c r="Q14" s="39">
        <f t="shared" si="0"/>
        <v>36.687927101866194</v>
      </c>
      <c r="R14" s="9"/>
      <c r="S14" s="39">
        <f>100*SQRT(N14*4/I14/PI())</f>
        <v>20.413147191870298</v>
      </c>
      <c r="T14" s="10"/>
      <c r="U14" s="10"/>
      <c r="V14" s="40">
        <v>94.444000000000003</v>
      </c>
      <c r="W14" s="10"/>
      <c r="X14" s="40">
        <v>5.556</v>
      </c>
      <c r="Y14" s="9"/>
      <c r="Z14" s="9"/>
      <c r="AA14" s="39">
        <v>99.558000000000007</v>
      </c>
      <c r="AB14" s="9"/>
      <c r="AC14" s="39">
        <v>0.442</v>
      </c>
      <c r="AD14" s="10"/>
      <c r="AE14" s="10"/>
      <c r="AF14" s="40">
        <v>98.525000000000006</v>
      </c>
      <c r="AG14" s="10"/>
      <c r="AH14" s="40">
        <v>1.4710000000000001</v>
      </c>
      <c r="AI14" s="9"/>
      <c r="AJ14" s="9"/>
      <c r="AK14" s="39">
        <v>292.53199999999998</v>
      </c>
      <c r="AL14" s="9"/>
      <c r="AM14" s="39">
        <v>7.468</v>
      </c>
    </row>
    <row r="15" spans="1:39" ht="14" x14ac:dyDescent="0.15">
      <c r="A15" s="18" t="s">
        <v>3</v>
      </c>
      <c r="B15" s="20" t="s">
        <v>22</v>
      </c>
      <c r="C15" s="37">
        <v>1.7687527777777778</v>
      </c>
      <c r="D15" s="37">
        <v>78.89073888888889</v>
      </c>
      <c r="E15" s="39">
        <v>0.66700000000000004</v>
      </c>
      <c r="F15" s="39">
        <v>0.89</v>
      </c>
      <c r="G15" s="39">
        <v>7.7859999999999996</v>
      </c>
      <c r="H15" s="9"/>
      <c r="I15" s="9"/>
      <c r="J15" s="40">
        <v>3.9E-2</v>
      </c>
      <c r="K15" s="40">
        <v>0.03</v>
      </c>
      <c r="L15" s="40">
        <v>0.51600000000000001</v>
      </c>
      <c r="M15" s="10"/>
      <c r="N15" s="10"/>
      <c r="O15" s="39">
        <f>100*SQRT(J15*4/E15/PI())</f>
        <v>27.285030643586595</v>
      </c>
      <c r="P15" s="39">
        <f>100*SQRT(K15*4/F15/PI())</f>
        <v>20.716705071315097</v>
      </c>
      <c r="Q15" s="39">
        <f t="shared" si="0"/>
        <v>29.04843305565964</v>
      </c>
      <c r="R15" s="9"/>
      <c r="S15" s="9"/>
      <c r="T15" s="40">
        <v>7.1429999999999998</v>
      </c>
      <c r="U15" s="40">
        <v>14.286</v>
      </c>
      <c r="V15" s="40">
        <v>78.570999999999998</v>
      </c>
      <c r="W15" s="10"/>
      <c r="X15" s="10"/>
      <c r="Y15" s="39">
        <v>6.609</v>
      </c>
      <c r="Z15" s="39">
        <v>5.1100000000000003</v>
      </c>
      <c r="AA15" s="39">
        <v>88.281000000000006</v>
      </c>
      <c r="AB15" s="9"/>
      <c r="AC15" s="9"/>
      <c r="AD15" s="40">
        <v>7.1429999999999998</v>
      </c>
      <c r="AE15" s="40">
        <v>9.5239999999999991</v>
      </c>
      <c r="AF15" s="40">
        <v>83.332999999999998</v>
      </c>
      <c r="AG15" s="10"/>
      <c r="AH15" s="10"/>
      <c r="AI15" s="39">
        <v>20.895</v>
      </c>
      <c r="AJ15" s="39">
        <v>28.92</v>
      </c>
      <c r="AK15" s="39">
        <v>250.18600000000001</v>
      </c>
      <c r="AL15" s="9"/>
      <c r="AM15" s="9"/>
    </row>
    <row r="16" spans="1:39" ht="14" x14ac:dyDescent="0.15">
      <c r="A16" s="18" t="s">
        <v>3</v>
      </c>
      <c r="B16" s="20" t="s">
        <v>23</v>
      </c>
      <c r="C16" s="37">
        <v>1.7346138888888889</v>
      </c>
      <c r="D16" s="37">
        <v>78.912238888888893</v>
      </c>
      <c r="E16" s="9"/>
      <c r="F16" s="9"/>
      <c r="G16" s="39">
        <v>11.941000000000001</v>
      </c>
      <c r="H16" s="9"/>
      <c r="I16" s="9"/>
      <c r="J16" s="10"/>
      <c r="K16" s="10"/>
      <c r="L16" s="40">
        <v>0.96699999999999997</v>
      </c>
      <c r="M16" s="10"/>
      <c r="N16" s="10"/>
      <c r="O16" s="9"/>
      <c r="P16" s="9"/>
      <c r="Q16" s="39">
        <f t="shared" si="0"/>
        <v>32.110564995893483</v>
      </c>
      <c r="R16" s="9"/>
      <c r="S16" s="9"/>
      <c r="T16" s="10"/>
      <c r="U16" s="10"/>
      <c r="V16" s="40">
        <v>100</v>
      </c>
      <c r="W16" s="10"/>
      <c r="X16" s="10"/>
      <c r="Y16" s="9"/>
      <c r="Z16" s="9"/>
      <c r="AA16" s="39">
        <v>100</v>
      </c>
      <c r="AB16" s="9"/>
      <c r="AC16" s="9"/>
      <c r="AD16" s="10"/>
      <c r="AE16" s="10"/>
      <c r="AF16" s="40">
        <v>100</v>
      </c>
      <c r="AG16" s="10"/>
      <c r="AH16" s="10"/>
      <c r="AI16" s="9"/>
      <c r="AJ16" s="9"/>
      <c r="AK16" s="39">
        <v>100</v>
      </c>
      <c r="AL16" s="9"/>
      <c r="AM16" s="9"/>
    </row>
    <row r="17" spans="1:39" ht="14" x14ac:dyDescent="0.15">
      <c r="A17" s="18" t="s">
        <v>3</v>
      </c>
      <c r="B17" s="18" t="s">
        <v>24</v>
      </c>
      <c r="C17" s="37">
        <v>1.8132805555555556</v>
      </c>
      <c r="D17" s="37">
        <v>78.839069444444448</v>
      </c>
      <c r="E17" s="39">
        <v>1.6659999999999999</v>
      </c>
      <c r="F17" s="9"/>
      <c r="G17" s="39">
        <v>13.327999999999999</v>
      </c>
      <c r="H17" s="9"/>
      <c r="I17" s="9"/>
      <c r="J17" s="40">
        <v>0.48299999999999998</v>
      </c>
      <c r="K17" s="10"/>
      <c r="L17" s="40">
        <v>0.45800000000000002</v>
      </c>
      <c r="M17" s="10"/>
      <c r="N17" s="10"/>
      <c r="O17" s="39">
        <f>100*SQRT(J17*4/E17/PI())</f>
        <v>60.756273178452247</v>
      </c>
      <c r="P17" s="9"/>
      <c r="Q17" s="39">
        <f t="shared" si="0"/>
        <v>20.917284640584271</v>
      </c>
      <c r="R17" s="9"/>
      <c r="S17" s="9"/>
      <c r="T17" s="40">
        <v>12.5</v>
      </c>
      <c r="U17" s="10"/>
      <c r="V17" s="40">
        <v>50</v>
      </c>
      <c r="W17" s="10"/>
      <c r="X17" s="10"/>
      <c r="Y17" s="39">
        <v>28.053000000000001</v>
      </c>
      <c r="Z17" s="9"/>
      <c r="AA17" s="39">
        <v>26.617999999999999</v>
      </c>
      <c r="AB17" s="9"/>
      <c r="AC17" s="9"/>
      <c r="AD17" s="40">
        <v>6.25</v>
      </c>
      <c r="AE17" s="10"/>
      <c r="AF17" s="40">
        <v>50</v>
      </c>
      <c r="AG17" s="10"/>
      <c r="AH17" s="10"/>
      <c r="AI17" s="39">
        <v>46.802999999999997</v>
      </c>
      <c r="AJ17" s="9"/>
      <c r="AK17" s="39">
        <v>126.61799999999999</v>
      </c>
      <c r="AL17" s="9"/>
      <c r="AM17" s="9"/>
    </row>
    <row r="18" spans="1:39" ht="14" x14ac:dyDescent="0.15">
      <c r="A18" s="18" t="s">
        <v>3</v>
      </c>
      <c r="B18" s="18" t="s">
        <v>25</v>
      </c>
      <c r="C18" s="37">
        <v>1.8028361111111111</v>
      </c>
      <c r="D18" s="37">
        <v>78.82756944444445</v>
      </c>
      <c r="E18" s="9"/>
      <c r="F18" s="39">
        <v>1.7989999999999999</v>
      </c>
      <c r="G18" s="39">
        <v>8.2729999999999997</v>
      </c>
      <c r="H18" s="9"/>
      <c r="I18" s="9"/>
      <c r="J18" s="10"/>
      <c r="K18" s="40">
        <v>0.11600000000000001</v>
      </c>
      <c r="L18" s="40">
        <v>0.35799999999999998</v>
      </c>
      <c r="M18" s="10"/>
      <c r="N18" s="10"/>
      <c r="O18" s="9"/>
      <c r="P18" s="39">
        <f>100*SQRT(K18*4/F18/PI())</f>
        <v>28.652892622526178</v>
      </c>
      <c r="Q18" s="39">
        <f t="shared" si="0"/>
        <v>23.472808761127286</v>
      </c>
      <c r="R18" s="9"/>
      <c r="S18" s="9"/>
      <c r="T18" s="10"/>
      <c r="U18" s="40">
        <v>23.077000000000002</v>
      </c>
      <c r="V18" s="40">
        <v>76.923000000000002</v>
      </c>
      <c r="W18" s="10"/>
      <c r="X18" s="10"/>
      <c r="Y18" s="9"/>
      <c r="Z18" s="39">
        <v>24.5</v>
      </c>
      <c r="AA18" s="39">
        <v>75.5</v>
      </c>
      <c r="AB18" s="9"/>
      <c r="AC18" s="9"/>
      <c r="AD18" s="10"/>
      <c r="AE18" s="40">
        <v>17.856999999999999</v>
      </c>
      <c r="AF18" s="40">
        <v>82.143000000000001</v>
      </c>
      <c r="AG18" s="10"/>
      <c r="AH18" s="10"/>
      <c r="AI18" s="9"/>
      <c r="AJ18" s="39">
        <v>65.433999999999997</v>
      </c>
      <c r="AK18" s="39">
        <v>234.566</v>
      </c>
      <c r="AL18" s="9"/>
      <c r="AM18" s="9"/>
    </row>
    <row r="19" spans="1:39" ht="14" x14ac:dyDescent="0.15">
      <c r="A19" s="18" t="s">
        <v>3</v>
      </c>
      <c r="B19" s="18" t="s">
        <v>26</v>
      </c>
      <c r="C19" s="37">
        <v>1.768475</v>
      </c>
      <c r="D19" s="37">
        <v>78.824486111111113</v>
      </c>
      <c r="E19" s="9"/>
      <c r="F19" s="9"/>
      <c r="G19" s="39">
        <v>12.178000000000001</v>
      </c>
      <c r="H19" s="39">
        <v>2.2829999999999999</v>
      </c>
      <c r="I19" s="9"/>
      <c r="J19" s="10"/>
      <c r="K19" s="10"/>
      <c r="L19" s="40">
        <v>0.82299999999999995</v>
      </c>
      <c r="M19" s="40">
        <v>8.4000000000000005E-2</v>
      </c>
      <c r="N19" s="10"/>
      <c r="O19" s="9"/>
      <c r="P19" s="9"/>
      <c r="Q19" s="39">
        <f t="shared" si="0"/>
        <v>29.333709860396993</v>
      </c>
      <c r="R19" s="39">
        <f>100*SQRT(M19*4/H19/PI())</f>
        <v>21.644210380693941</v>
      </c>
      <c r="S19" s="9"/>
      <c r="T19" s="10"/>
      <c r="U19" s="10"/>
      <c r="V19" s="40">
        <v>71.429000000000002</v>
      </c>
      <c r="W19" s="40">
        <v>28.571000000000002</v>
      </c>
      <c r="X19" s="10"/>
      <c r="Y19" s="9"/>
      <c r="Z19" s="9"/>
      <c r="AA19" s="39">
        <v>90.718000000000004</v>
      </c>
      <c r="AB19" s="39">
        <v>9.282</v>
      </c>
      <c r="AC19" s="9"/>
      <c r="AD19" s="10"/>
      <c r="AE19" s="10"/>
      <c r="AF19" s="40">
        <v>84.210999999999999</v>
      </c>
      <c r="AG19" s="40">
        <v>15.789</v>
      </c>
      <c r="AH19" s="10"/>
      <c r="AI19" s="9"/>
      <c r="AJ19" s="9"/>
      <c r="AK19" s="39">
        <v>246.358</v>
      </c>
      <c r="AL19" s="39">
        <v>53.642000000000003</v>
      </c>
      <c r="AM19" s="9"/>
    </row>
    <row r="20" spans="1:39" ht="14" x14ac:dyDescent="0.15">
      <c r="A20" s="18" t="s">
        <v>3</v>
      </c>
      <c r="B20" s="18" t="s">
        <v>27</v>
      </c>
      <c r="C20" s="37">
        <v>1.7733083333333333</v>
      </c>
      <c r="D20" s="37">
        <v>78.821708333333333</v>
      </c>
      <c r="E20" s="9"/>
      <c r="F20" s="9"/>
      <c r="G20" s="39">
        <v>10.278</v>
      </c>
      <c r="H20" s="9"/>
      <c r="I20" s="9"/>
      <c r="J20" s="10"/>
      <c r="K20" s="10"/>
      <c r="L20" s="40">
        <v>0.73499999999999999</v>
      </c>
      <c r="M20" s="10"/>
      <c r="N20" s="10"/>
      <c r="O20" s="9"/>
      <c r="P20" s="9"/>
      <c r="Q20" s="39">
        <f t="shared" si="0"/>
        <v>30.174801523687172</v>
      </c>
      <c r="R20" s="9"/>
      <c r="S20" s="9"/>
      <c r="T20" s="10"/>
      <c r="U20" s="10"/>
      <c r="V20" s="40">
        <v>100</v>
      </c>
      <c r="W20" s="10"/>
      <c r="X20" s="10"/>
      <c r="Y20" s="9"/>
      <c r="Z20" s="9"/>
      <c r="AA20" s="39">
        <v>100</v>
      </c>
      <c r="AB20" s="9"/>
      <c r="AC20" s="9"/>
      <c r="AD20" s="10"/>
      <c r="AE20" s="10"/>
      <c r="AF20" s="40">
        <v>100</v>
      </c>
      <c r="AG20" s="10"/>
      <c r="AH20" s="10"/>
      <c r="AI20" s="9"/>
      <c r="AJ20" s="9"/>
      <c r="AK20" s="39">
        <v>300</v>
      </c>
      <c r="AL20" s="9"/>
      <c r="AM20" s="9"/>
    </row>
    <row r="21" spans="1:39" ht="14" x14ac:dyDescent="0.15">
      <c r="A21" s="18" t="s">
        <v>3</v>
      </c>
      <c r="B21" s="18" t="s">
        <v>28</v>
      </c>
      <c r="C21" s="37">
        <v>1.7431694444444443</v>
      </c>
      <c r="D21" s="37">
        <v>78.812680555555559</v>
      </c>
      <c r="E21" s="9"/>
      <c r="F21" s="9"/>
      <c r="G21" s="39">
        <v>14.016999999999999</v>
      </c>
      <c r="H21" s="39">
        <v>4.9470000000000001</v>
      </c>
      <c r="I21" s="9"/>
      <c r="J21" s="10"/>
      <c r="K21" s="10"/>
      <c r="L21" s="40">
        <v>1.3460000000000001</v>
      </c>
      <c r="M21" s="40">
        <v>0.14199999999999999</v>
      </c>
      <c r="N21" s="10"/>
      <c r="O21" s="9"/>
      <c r="P21" s="9"/>
      <c r="Q21" s="39">
        <f t="shared" si="0"/>
        <v>34.966330049781703</v>
      </c>
      <c r="R21" s="39">
        <f>100*SQRT(M21*4/H21/PI())</f>
        <v>19.117375753359948</v>
      </c>
      <c r="S21" s="9"/>
      <c r="T21" s="10"/>
      <c r="U21" s="10"/>
      <c r="V21" s="40">
        <v>40</v>
      </c>
      <c r="W21" s="40">
        <v>26.667000000000002</v>
      </c>
      <c r="X21" s="10"/>
      <c r="Y21" s="9"/>
      <c r="Z21" s="9"/>
      <c r="AA21" s="39">
        <v>48.679000000000002</v>
      </c>
      <c r="AB21" s="39">
        <v>5.149</v>
      </c>
      <c r="AC21" s="9"/>
      <c r="AD21" s="10"/>
      <c r="AE21" s="10"/>
      <c r="AF21" s="40">
        <v>53.125</v>
      </c>
      <c r="AG21" s="40">
        <v>18.75</v>
      </c>
      <c r="AH21" s="10"/>
      <c r="AI21" s="9"/>
      <c r="AJ21" s="9"/>
      <c r="AK21" s="39">
        <v>141.804</v>
      </c>
      <c r="AL21" s="39">
        <v>50.566000000000003</v>
      </c>
      <c r="AM21" s="9"/>
    </row>
    <row r="22" spans="1:39" ht="14" x14ac:dyDescent="0.15">
      <c r="A22" s="18" t="s">
        <v>3</v>
      </c>
      <c r="B22" s="18" t="s">
        <v>29</v>
      </c>
      <c r="C22" s="37">
        <v>1.7477805555555554</v>
      </c>
      <c r="D22" s="37">
        <v>78.71501388888889</v>
      </c>
      <c r="E22" s="39">
        <v>0.629</v>
      </c>
      <c r="F22" s="9"/>
      <c r="G22" s="39">
        <v>18.87</v>
      </c>
      <c r="H22" s="9"/>
      <c r="I22" s="9"/>
      <c r="J22" s="40">
        <v>4.7E-2</v>
      </c>
      <c r="K22" s="10"/>
      <c r="L22" s="40">
        <v>0.91</v>
      </c>
      <c r="M22" s="10"/>
      <c r="N22" s="10"/>
      <c r="O22" s="39">
        <f>100*SQRT(J22*4/E22/PI())</f>
        <v>30.844566120827132</v>
      </c>
      <c r="P22" s="9"/>
      <c r="Q22" s="39">
        <f t="shared" si="0"/>
        <v>24.779344032435453</v>
      </c>
      <c r="R22" s="9"/>
      <c r="S22" s="9"/>
      <c r="T22" s="40">
        <v>10</v>
      </c>
      <c r="U22" s="10"/>
      <c r="V22" s="40">
        <v>90</v>
      </c>
      <c r="W22" s="10"/>
      <c r="X22" s="10"/>
      <c r="Y22" s="39">
        <v>4.58</v>
      </c>
      <c r="Z22" s="9"/>
      <c r="AA22" s="39">
        <v>95.042000000000002</v>
      </c>
      <c r="AB22" s="9"/>
      <c r="AC22" s="9"/>
      <c r="AD22" s="40">
        <v>3.226</v>
      </c>
      <c r="AE22" s="10"/>
      <c r="AF22" s="40">
        <v>96.774000000000001</v>
      </c>
      <c r="AG22" s="10"/>
      <c r="AH22" s="10"/>
      <c r="AI22" s="39">
        <v>18.183</v>
      </c>
      <c r="AJ22" s="9"/>
      <c r="AK22" s="39">
        <v>281.81700000000001</v>
      </c>
      <c r="AL22" s="9"/>
      <c r="AM22" s="9"/>
    </row>
    <row r="23" spans="1:39" ht="14" x14ac:dyDescent="0.15">
      <c r="A23" s="18" t="s">
        <v>3</v>
      </c>
      <c r="B23" s="18" t="s">
        <v>30</v>
      </c>
      <c r="C23" s="37">
        <v>1.7474722222222223</v>
      </c>
      <c r="D23" s="37">
        <v>78.71630555555555</v>
      </c>
      <c r="E23" s="9"/>
      <c r="F23" s="9"/>
      <c r="G23" s="39">
        <v>19.48</v>
      </c>
      <c r="H23" s="9"/>
      <c r="I23" s="9"/>
      <c r="J23" s="10"/>
      <c r="K23" s="10"/>
      <c r="L23" s="40">
        <v>1.123</v>
      </c>
      <c r="M23" s="10"/>
      <c r="N23" s="10"/>
      <c r="O23" s="9"/>
      <c r="P23" s="9"/>
      <c r="Q23" s="39">
        <f t="shared" si="0"/>
        <v>27.092586034518302</v>
      </c>
      <c r="R23" s="9"/>
      <c r="S23" s="9"/>
      <c r="T23" s="10"/>
      <c r="U23" s="10"/>
      <c r="V23" s="40">
        <v>87.5</v>
      </c>
      <c r="W23" s="10"/>
      <c r="X23" s="10"/>
      <c r="Y23" s="9"/>
      <c r="Z23" s="9"/>
      <c r="AA23" s="39">
        <v>95.656000000000006</v>
      </c>
      <c r="AB23" s="9"/>
      <c r="AC23" s="9"/>
      <c r="AD23" s="10"/>
      <c r="AE23" s="10"/>
      <c r="AF23" s="40">
        <v>96.426000000000002</v>
      </c>
      <c r="AG23" s="10"/>
      <c r="AH23" s="10"/>
      <c r="AI23" s="9"/>
      <c r="AJ23" s="9"/>
      <c r="AK23" s="39">
        <v>279.584</v>
      </c>
      <c r="AL23" s="9"/>
      <c r="AM23" s="9"/>
    </row>
    <row r="24" spans="1:39" ht="14" x14ac:dyDescent="0.15">
      <c r="A24" s="18" t="s">
        <v>3</v>
      </c>
      <c r="B24" s="18" t="s">
        <v>31</v>
      </c>
      <c r="C24" s="37">
        <v>1.7452222222222222</v>
      </c>
      <c r="D24" s="37">
        <v>78.766666666666666</v>
      </c>
      <c r="E24" s="9"/>
      <c r="F24" s="39">
        <v>0.60399999999999998</v>
      </c>
      <c r="G24" s="39">
        <v>9.3559999999999999</v>
      </c>
      <c r="H24" s="9"/>
      <c r="I24" s="9"/>
      <c r="J24" s="10"/>
      <c r="K24" s="40">
        <v>8.7999999999999995E-2</v>
      </c>
      <c r="L24" s="40">
        <v>0.60599999999999998</v>
      </c>
      <c r="M24" s="10"/>
      <c r="N24" s="10"/>
      <c r="O24" s="9"/>
      <c r="P24" s="39">
        <f>100*SQRT(K24*4/F24/PI())</f>
        <v>43.070302905010735</v>
      </c>
      <c r="Q24" s="39">
        <f t="shared" si="0"/>
        <v>28.717475870663094</v>
      </c>
      <c r="R24" s="9"/>
      <c r="S24" s="9"/>
      <c r="T24" s="10"/>
      <c r="U24" s="40">
        <v>11.111000000000001</v>
      </c>
      <c r="V24" s="40">
        <v>88.888999999999996</v>
      </c>
      <c r="W24" s="10"/>
      <c r="X24" s="10"/>
      <c r="Y24" s="9"/>
      <c r="Z24" s="39">
        <v>12.663</v>
      </c>
      <c r="AA24" s="39">
        <v>87.337000000000003</v>
      </c>
      <c r="AB24" s="9"/>
      <c r="AC24" s="9"/>
      <c r="AD24" s="10"/>
      <c r="AE24" s="40">
        <v>6.0609999999999999</v>
      </c>
      <c r="AF24" s="40">
        <v>93.938999999999993</v>
      </c>
      <c r="AG24" s="10"/>
      <c r="AH24" s="10"/>
      <c r="AI24" s="9"/>
      <c r="AJ24" s="39">
        <v>29.835000000000001</v>
      </c>
      <c r="AK24" s="39">
        <v>270.16500000000002</v>
      </c>
      <c r="AL24" s="9"/>
      <c r="AM24" s="9"/>
    </row>
    <row r="25" spans="1:39" ht="14" x14ac:dyDescent="0.15">
      <c r="A25" s="18" t="s">
        <v>3</v>
      </c>
      <c r="B25" s="18" t="s">
        <v>32</v>
      </c>
      <c r="C25" s="37">
        <v>1.7457499999999999</v>
      </c>
      <c r="D25" s="37">
        <v>78.766666666666666</v>
      </c>
      <c r="E25" s="9"/>
      <c r="F25" s="9"/>
      <c r="G25" s="39">
        <v>10.848000000000001</v>
      </c>
      <c r="H25" s="9"/>
      <c r="I25" s="9"/>
      <c r="J25" s="10"/>
      <c r="K25" s="10"/>
      <c r="L25" s="40">
        <v>0.53600000000000003</v>
      </c>
      <c r="M25" s="10"/>
      <c r="N25" s="10"/>
      <c r="O25" s="9"/>
      <c r="P25" s="9"/>
      <c r="Q25" s="39">
        <f t="shared" si="0"/>
        <v>25.082026127100065</v>
      </c>
      <c r="R25" s="9"/>
      <c r="S25" s="9"/>
      <c r="T25" s="10"/>
      <c r="U25" s="10"/>
      <c r="V25" s="40">
        <v>71.429000000000002</v>
      </c>
      <c r="W25" s="10"/>
      <c r="X25" s="10"/>
      <c r="Y25" s="9"/>
      <c r="Z25" s="9"/>
      <c r="AA25" s="39">
        <v>72.521000000000001</v>
      </c>
      <c r="AB25" s="9"/>
      <c r="AC25" s="9"/>
      <c r="AD25" s="10"/>
      <c r="AE25" s="10"/>
      <c r="AF25" s="40">
        <v>78.378</v>
      </c>
      <c r="AG25" s="10"/>
      <c r="AH25" s="10"/>
      <c r="AI25" s="9"/>
      <c r="AJ25" s="9"/>
      <c r="AK25" s="39">
        <v>222.328</v>
      </c>
      <c r="AL25" s="9"/>
      <c r="AM25" s="9"/>
    </row>
    <row r="26" spans="1:39" ht="14" x14ac:dyDescent="0.15">
      <c r="A26" s="18" t="s">
        <v>3</v>
      </c>
      <c r="B26" s="20" t="s">
        <v>33</v>
      </c>
      <c r="C26" s="37">
        <v>2.1702416666666666</v>
      </c>
      <c r="D26" s="37">
        <v>78.703069444444438</v>
      </c>
      <c r="E26" s="39">
        <v>5.2080000000000002</v>
      </c>
      <c r="F26" s="39">
        <v>0.372</v>
      </c>
      <c r="G26" s="39">
        <v>2.6040000000000001</v>
      </c>
      <c r="H26" s="39">
        <v>7.8109999999999999</v>
      </c>
      <c r="I26" s="9"/>
      <c r="J26" s="40">
        <v>0.61799999999999999</v>
      </c>
      <c r="K26" s="40">
        <v>7.0000000000000001E-3</v>
      </c>
      <c r="L26" s="40">
        <v>0.104</v>
      </c>
      <c r="M26" s="40">
        <v>0.42099999999999999</v>
      </c>
      <c r="N26" s="10"/>
      <c r="O26" s="39">
        <f>100*SQRT(J26*4/E26/PI())</f>
        <v>38.869934525244496</v>
      </c>
      <c r="P26" s="39">
        <f>100*SQRT(K26*4/F26/PI())</f>
        <v>15.4786332205042</v>
      </c>
      <c r="Q26" s="39">
        <f t="shared" si="0"/>
        <v>22.550243667170413</v>
      </c>
      <c r="R26" s="39">
        <f>100*SQRT(M26*4/H26/PI())</f>
        <v>26.196470885284501</v>
      </c>
      <c r="S26" s="9"/>
      <c r="T26" s="40">
        <v>30</v>
      </c>
      <c r="U26" s="40">
        <v>5</v>
      </c>
      <c r="V26" s="40">
        <v>25</v>
      </c>
      <c r="W26" s="40">
        <v>40</v>
      </c>
      <c r="X26" s="10"/>
      <c r="Y26" s="39">
        <v>53.709000000000003</v>
      </c>
      <c r="Z26" s="39">
        <v>0.64200000000000002</v>
      </c>
      <c r="AA26" s="39">
        <v>9.0289999999999999</v>
      </c>
      <c r="AB26" s="39">
        <v>36.621000000000002</v>
      </c>
      <c r="AC26" s="9"/>
      <c r="AD26" s="40">
        <v>32.558</v>
      </c>
      <c r="AE26" s="40">
        <v>2.3260000000000001</v>
      </c>
      <c r="AF26" s="40">
        <v>16.279</v>
      </c>
      <c r="AG26" s="40">
        <v>48.837000000000003</v>
      </c>
      <c r="AH26" s="10"/>
      <c r="AI26" s="39">
        <v>116.267</v>
      </c>
      <c r="AJ26" s="39">
        <v>7.9669999999999996</v>
      </c>
      <c r="AK26" s="39">
        <v>50.308</v>
      </c>
      <c r="AL26" s="39">
        <v>125.458</v>
      </c>
      <c r="AM26" s="9"/>
    </row>
    <row r="27" spans="1:39" ht="14" x14ac:dyDescent="0.15">
      <c r="A27" s="18" t="s">
        <v>3</v>
      </c>
      <c r="B27" s="18" t="s">
        <v>34</v>
      </c>
      <c r="C27" s="37">
        <v>2.2166972222222223</v>
      </c>
      <c r="D27" s="37">
        <v>78.673024999999996</v>
      </c>
      <c r="E27" s="9"/>
      <c r="F27" s="9"/>
      <c r="G27" s="39">
        <v>10.266999999999999</v>
      </c>
      <c r="H27" s="9"/>
      <c r="I27" s="9"/>
      <c r="J27" s="10"/>
      <c r="K27" s="10"/>
      <c r="L27" s="40">
        <v>1.0009999999999999</v>
      </c>
      <c r="M27" s="10"/>
      <c r="N27" s="10"/>
      <c r="O27" s="9"/>
      <c r="P27" s="9"/>
      <c r="Q27" s="39">
        <f t="shared" si="0"/>
        <v>35.23305623917345</v>
      </c>
      <c r="R27" s="9"/>
      <c r="S27" s="9"/>
      <c r="T27" s="10"/>
      <c r="U27" s="10"/>
      <c r="V27" s="40">
        <v>40</v>
      </c>
      <c r="W27" s="10"/>
      <c r="X27" s="10"/>
      <c r="Y27" s="9"/>
      <c r="Z27" s="9"/>
      <c r="AA27" s="39">
        <v>31.934999999999999</v>
      </c>
      <c r="AB27" s="9"/>
      <c r="AC27" s="9"/>
      <c r="AD27" s="10"/>
      <c r="AE27" s="10"/>
      <c r="AF27" s="40">
        <v>36.110999999999997</v>
      </c>
      <c r="AG27" s="10"/>
      <c r="AH27" s="10"/>
      <c r="AI27" s="9"/>
      <c r="AJ27" s="9"/>
      <c r="AK27" s="39">
        <v>108.04600000000001</v>
      </c>
      <c r="AL27" s="9"/>
      <c r="AM27" s="9"/>
    </row>
    <row r="28" spans="1:39" ht="14" x14ac:dyDescent="0.15">
      <c r="A28" s="18" t="s">
        <v>3</v>
      </c>
      <c r="B28" s="18" t="s">
        <v>35</v>
      </c>
      <c r="C28" s="37">
        <v>1.9051944444444444</v>
      </c>
      <c r="D28" s="37">
        <v>78.538297222222226</v>
      </c>
      <c r="E28" s="9"/>
      <c r="F28" s="9"/>
      <c r="G28" s="39">
        <v>15.972</v>
      </c>
      <c r="H28" s="9"/>
      <c r="I28" s="9"/>
      <c r="J28" s="10"/>
      <c r="K28" s="10"/>
      <c r="L28" s="40">
        <v>1.073</v>
      </c>
      <c r="M28" s="10"/>
      <c r="N28" s="10"/>
      <c r="O28" s="9"/>
      <c r="P28" s="9"/>
      <c r="Q28" s="39">
        <f t="shared" si="0"/>
        <v>29.246592198231152</v>
      </c>
      <c r="R28" s="9"/>
      <c r="S28" s="9"/>
      <c r="T28" s="10"/>
      <c r="U28" s="10"/>
      <c r="V28" s="40">
        <v>100</v>
      </c>
      <c r="W28" s="10"/>
      <c r="X28" s="10"/>
      <c r="Y28" s="9"/>
      <c r="Z28" s="9"/>
      <c r="AA28" s="39">
        <v>100</v>
      </c>
      <c r="AB28" s="9"/>
      <c r="AC28" s="9"/>
      <c r="AD28" s="10"/>
      <c r="AE28" s="10"/>
      <c r="AF28" s="40">
        <v>100</v>
      </c>
      <c r="AG28" s="10"/>
      <c r="AH28" s="10"/>
      <c r="AI28" s="9"/>
      <c r="AJ28" s="9"/>
      <c r="AK28" s="39">
        <v>300</v>
      </c>
      <c r="AL28" s="9"/>
      <c r="AM28" s="9"/>
    </row>
    <row r="29" spans="1:39" ht="14" x14ac:dyDescent="0.15">
      <c r="A29" s="18" t="s">
        <v>3</v>
      </c>
      <c r="B29" s="18" t="s">
        <v>36</v>
      </c>
      <c r="C29" s="37">
        <v>2.0083166666666665</v>
      </c>
      <c r="D29" s="37">
        <v>78.622347222222217</v>
      </c>
      <c r="E29" s="39">
        <v>0.94399999999999995</v>
      </c>
      <c r="F29" s="9"/>
      <c r="G29" s="39">
        <v>14.157999999999999</v>
      </c>
      <c r="H29" s="9"/>
      <c r="I29" s="9"/>
      <c r="J29" s="40">
        <v>0.23799999999999999</v>
      </c>
      <c r="K29" s="10"/>
      <c r="L29" s="40">
        <v>1.569</v>
      </c>
      <c r="M29" s="10"/>
      <c r="N29" s="10"/>
      <c r="O29" s="39">
        <f>100*SQRT(J29*4/E29/PI())</f>
        <v>56.657517382261624</v>
      </c>
      <c r="P29" s="9"/>
      <c r="Q29" s="39">
        <f t="shared" si="0"/>
        <v>37.563459002675806</v>
      </c>
      <c r="R29" s="9"/>
      <c r="S29" s="9"/>
      <c r="T29" s="40">
        <v>13.333</v>
      </c>
      <c r="U29" s="10"/>
      <c r="V29" s="40">
        <v>86.667000000000002</v>
      </c>
      <c r="W29" s="10"/>
      <c r="X29" s="10"/>
      <c r="Y29" s="39">
        <v>13.173999999999999</v>
      </c>
      <c r="Z29" s="9"/>
      <c r="AA29" s="39">
        <v>86.825999999999993</v>
      </c>
      <c r="AB29" s="9"/>
      <c r="AC29" s="9"/>
      <c r="AD29" s="40">
        <v>6.25</v>
      </c>
      <c r="AE29" s="10"/>
      <c r="AF29" s="40">
        <v>93.75</v>
      </c>
      <c r="AG29" s="10"/>
      <c r="AH29" s="10"/>
      <c r="AI29" s="39">
        <v>32.756999999999998</v>
      </c>
      <c r="AJ29" s="9"/>
      <c r="AK29" s="39">
        <v>267.24299999999999</v>
      </c>
      <c r="AL29" s="9"/>
      <c r="AM29" s="9"/>
    </row>
    <row r="30" spans="1:39" ht="14" x14ac:dyDescent="0.15">
      <c r="A30" s="18" t="s">
        <v>3</v>
      </c>
      <c r="B30" s="18" t="s">
        <v>37</v>
      </c>
      <c r="C30" s="37">
        <v>2.3510944444444446</v>
      </c>
      <c r="D30" s="37">
        <v>78.614774999999995</v>
      </c>
      <c r="E30" s="9"/>
      <c r="F30" s="9"/>
      <c r="G30" s="39">
        <v>28.468</v>
      </c>
      <c r="H30" s="9"/>
      <c r="I30" s="9"/>
      <c r="J30" s="10"/>
      <c r="K30" s="10"/>
      <c r="L30" s="40">
        <v>1.593</v>
      </c>
      <c r="M30" s="10"/>
      <c r="N30" s="10"/>
      <c r="O30" s="9"/>
      <c r="P30" s="9"/>
      <c r="Q30" s="39">
        <f t="shared" si="0"/>
        <v>26.692206045082756</v>
      </c>
      <c r="R30" s="9"/>
      <c r="S30" s="9"/>
      <c r="T30" s="10"/>
      <c r="U30" s="10"/>
      <c r="V30" s="40">
        <v>100</v>
      </c>
      <c r="W30" s="10"/>
      <c r="X30" s="10"/>
      <c r="Y30" s="9"/>
      <c r="Z30" s="9"/>
      <c r="AA30" s="39">
        <v>100</v>
      </c>
      <c r="AB30" s="9"/>
      <c r="AC30" s="9"/>
      <c r="AD30" s="10"/>
      <c r="AE30" s="10"/>
      <c r="AF30" s="40">
        <v>100</v>
      </c>
      <c r="AG30" s="10"/>
      <c r="AH30" s="10"/>
      <c r="AI30" s="9"/>
      <c r="AJ30" s="9"/>
      <c r="AK30" s="39">
        <v>300</v>
      </c>
      <c r="AL30" s="9"/>
      <c r="AM30" s="9"/>
    </row>
    <row r="31" spans="1:39" ht="14" x14ac:dyDescent="0.15">
      <c r="A31" s="18" t="s">
        <v>3</v>
      </c>
      <c r="B31" s="18" t="s">
        <v>38</v>
      </c>
      <c r="C31" s="37">
        <v>2.4276222222222223</v>
      </c>
      <c r="D31" s="37">
        <v>78.581383333333335</v>
      </c>
      <c r="E31" s="9"/>
      <c r="F31" s="9"/>
      <c r="G31" s="39">
        <v>27.901</v>
      </c>
      <c r="H31" s="39">
        <v>0.71499999999999997</v>
      </c>
      <c r="I31" s="9"/>
      <c r="J31" s="10"/>
      <c r="K31" s="10"/>
      <c r="L31" s="40">
        <v>2.0070000000000001</v>
      </c>
      <c r="M31" s="40">
        <v>4.7E-2</v>
      </c>
      <c r="N31" s="10"/>
      <c r="O31" s="9"/>
      <c r="P31" s="9"/>
      <c r="Q31" s="39">
        <f t="shared" si="0"/>
        <v>30.263479644054698</v>
      </c>
      <c r="R31" s="39">
        <f>100*SQRT(M31*4/H31/PI())</f>
        <v>28.930168782258548</v>
      </c>
      <c r="S31" s="9"/>
      <c r="T31" s="10"/>
      <c r="U31" s="10"/>
      <c r="V31" s="40">
        <v>73.332999999999998</v>
      </c>
      <c r="W31" s="40">
        <v>6.6669999999999998</v>
      </c>
      <c r="X31" s="10"/>
      <c r="Y31" s="9"/>
      <c r="Z31" s="9"/>
      <c r="AA31" s="39">
        <v>93.004999999999995</v>
      </c>
      <c r="AB31" s="39">
        <v>2.19</v>
      </c>
      <c r="AC31" s="9"/>
      <c r="AD31" s="10"/>
      <c r="AE31" s="10"/>
      <c r="AF31" s="40">
        <v>88.635999999999996</v>
      </c>
      <c r="AG31" s="40">
        <v>2.2730000000000001</v>
      </c>
      <c r="AH31" s="10"/>
      <c r="AI31" s="9"/>
      <c r="AJ31" s="9"/>
      <c r="AK31" s="39">
        <v>254.97499999999999</v>
      </c>
      <c r="AL31" s="39">
        <v>11.129</v>
      </c>
      <c r="AM31" s="9"/>
    </row>
    <row r="32" spans="1:39" ht="14" x14ac:dyDescent="0.15">
      <c r="A32" s="18" t="s">
        <v>3</v>
      </c>
      <c r="B32" s="18" t="s">
        <v>39</v>
      </c>
      <c r="C32" s="37">
        <v>2.2683027777777776</v>
      </c>
      <c r="D32" s="37">
        <v>78.648247222222224</v>
      </c>
      <c r="E32" s="9"/>
      <c r="F32" s="9"/>
      <c r="G32" s="39">
        <v>26.529</v>
      </c>
      <c r="H32" s="39">
        <v>1.895</v>
      </c>
      <c r="I32" s="9"/>
      <c r="J32" s="10"/>
      <c r="K32" s="10"/>
      <c r="L32" s="40">
        <v>2.1080000000000001</v>
      </c>
      <c r="M32" s="40">
        <v>9.9000000000000005E-2</v>
      </c>
      <c r="N32" s="10"/>
      <c r="O32" s="9"/>
      <c r="P32" s="9"/>
      <c r="Q32" s="39">
        <f t="shared" si="0"/>
        <v>31.807528334048452</v>
      </c>
      <c r="R32" s="39">
        <f>100*SQRT(M32*4/H32/PI())</f>
        <v>25.790992161392897</v>
      </c>
      <c r="S32" s="9"/>
      <c r="T32" s="10"/>
      <c r="U32" s="10"/>
      <c r="V32" s="40">
        <v>52.381</v>
      </c>
      <c r="W32" s="40">
        <v>4.7619999999999996</v>
      </c>
      <c r="X32" s="10"/>
      <c r="Y32" s="9"/>
      <c r="Z32" s="9"/>
      <c r="AA32" s="39">
        <v>72.277000000000001</v>
      </c>
      <c r="AB32" s="39">
        <v>3.3780000000000001</v>
      </c>
      <c r="AC32" s="9"/>
      <c r="AD32" s="10"/>
      <c r="AE32" s="10"/>
      <c r="AF32" s="40">
        <v>63.636000000000003</v>
      </c>
      <c r="AG32" s="40">
        <v>4.5449999999999999</v>
      </c>
      <c r="AH32" s="10"/>
      <c r="AI32" s="9"/>
      <c r="AJ32" s="9"/>
      <c r="AK32" s="39">
        <v>188.29400000000001</v>
      </c>
      <c r="AL32" s="39">
        <v>12.686</v>
      </c>
      <c r="AM32" s="9"/>
    </row>
    <row r="33" spans="1:39" ht="14" x14ac:dyDescent="0.15">
      <c r="A33" s="18" t="s">
        <v>3</v>
      </c>
      <c r="B33" s="18" t="s">
        <v>40</v>
      </c>
      <c r="C33" s="37">
        <v>2.4042249999999998</v>
      </c>
      <c r="D33" s="37">
        <v>78.580363888888883</v>
      </c>
      <c r="E33" s="39">
        <v>2.2610000000000001</v>
      </c>
      <c r="F33" s="9"/>
      <c r="G33" s="39">
        <v>6.7839999999999998</v>
      </c>
      <c r="H33" s="9"/>
      <c r="I33" s="9"/>
      <c r="J33" s="40">
        <v>0.29599999999999999</v>
      </c>
      <c r="K33" s="10"/>
      <c r="L33" s="40">
        <v>1.1000000000000001</v>
      </c>
      <c r="M33" s="10"/>
      <c r="N33" s="10"/>
      <c r="O33" s="39">
        <f>100*SQRT(J33*4/E33/PI())</f>
        <v>40.827297523767626</v>
      </c>
      <c r="P33" s="9"/>
      <c r="Q33" s="39">
        <f t="shared" si="0"/>
        <v>45.436877918853462</v>
      </c>
      <c r="R33" s="9"/>
      <c r="S33" s="9"/>
      <c r="T33" s="40">
        <v>6.6669999999999998</v>
      </c>
      <c r="U33" s="10"/>
      <c r="V33" s="40">
        <v>40</v>
      </c>
      <c r="W33" s="10"/>
      <c r="X33" s="10"/>
      <c r="Y33" s="39">
        <v>10.077999999999999</v>
      </c>
      <c r="Z33" s="9"/>
      <c r="AA33" s="39">
        <v>37.451000000000001</v>
      </c>
      <c r="AB33" s="9"/>
      <c r="AC33" s="9"/>
      <c r="AD33" s="40">
        <v>10</v>
      </c>
      <c r="AE33" s="10"/>
      <c r="AF33" s="40">
        <v>30</v>
      </c>
      <c r="AG33" s="10"/>
      <c r="AH33" s="10"/>
      <c r="AI33" s="39">
        <v>26.744</v>
      </c>
      <c r="AJ33" s="9"/>
      <c r="AK33" s="39">
        <v>107.45099999999999</v>
      </c>
      <c r="AL33" s="9"/>
      <c r="AM33" s="9"/>
    </row>
    <row r="34" spans="1:39" ht="14" x14ac:dyDescent="0.15">
      <c r="A34" s="18" t="s">
        <v>3</v>
      </c>
      <c r="B34" s="18" t="s">
        <v>41</v>
      </c>
      <c r="C34" s="37">
        <v>2.5042166666666668</v>
      </c>
      <c r="D34" s="37">
        <v>78.508200000000002</v>
      </c>
      <c r="E34" s="9"/>
      <c r="F34" s="9"/>
      <c r="G34" s="39">
        <v>15.981999999999999</v>
      </c>
      <c r="H34" s="9"/>
      <c r="I34" s="9"/>
      <c r="J34" s="10"/>
      <c r="K34" s="10"/>
      <c r="L34" s="40">
        <v>0.72</v>
      </c>
      <c r="M34" s="10"/>
      <c r="N34" s="10"/>
      <c r="O34" s="9"/>
      <c r="P34" s="9"/>
      <c r="Q34" s="39">
        <f t="shared" si="0"/>
        <v>23.950012497215258</v>
      </c>
      <c r="R34" s="9"/>
      <c r="S34" s="9"/>
      <c r="T34" s="10"/>
      <c r="U34" s="10"/>
      <c r="V34" s="40">
        <v>100</v>
      </c>
      <c r="W34" s="10"/>
      <c r="X34" s="10"/>
      <c r="Y34" s="9"/>
      <c r="Z34" s="9"/>
      <c r="AA34" s="39">
        <v>100</v>
      </c>
      <c r="AB34" s="9"/>
      <c r="AC34" s="9"/>
      <c r="AD34" s="10"/>
      <c r="AE34" s="10"/>
      <c r="AF34" s="40">
        <v>100</v>
      </c>
      <c r="AG34" s="10"/>
      <c r="AH34" s="10"/>
      <c r="AI34" s="9"/>
      <c r="AJ34" s="9"/>
      <c r="AK34" s="39">
        <v>300</v>
      </c>
      <c r="AL34" s="9"/>
      <c r="AM34" s="9"/>
    </row>
    <row r="35" spans="1:39" ht="14" x14ac:dyDescent="0.15">
      <c r="A35" s="18" t="s">
        <v>3</v>
      </c>
      <c r="B35" s="18" t="s">
        <v>42</v>
      </c>
      <c r="C35" s="37">
        <v>2.420461111111111</v>
      </c>
      <c r="D35" s="37">
        <v>78.480111111111114</v>
      </c>
      <c r="E35" s="9"/>
      <c r="F35" s="9"/>
      <c r="G35" s="39">
        <v>12.558999999999999</v>
      </c>
      <c r="H35" s="9"/>
      <c r="I35" s="9"/>
      <c r="J35" s="10"/>
      <c r="K35" s="10"/>
      <c r="L35" s="40">
        <v>1.3740000000000001</v>
      </c>
      <c r="M35" s="10"/>
      <c r="N35" s="10"/>
      <c r="O35" s="9"/>
      <c r="P35" s="9"/>
      <c r="Q35" s="39">
        <f t="shared" si="0"/>
        <v>37.322514502026415</v>
      </c>
      <c r="R35" s="9"/>
      <c r="S35" s="9"/>
      <c r="T35" s="10"/>
      <c r="U35" s="10"/>
      <c r="V35" s="40">
        <v>87.5</v>
      </c>
      <c r="W35" s="10"/>
      <c r="X35" s="10"/>
      <c r="Y35" s="9"/>
      <c r="Z35" s="9"/>
      <c r="AA35" s="39">
        <v>99.27</v>
      </c>
      <c r="AB35" s="9"/>
      <c r="AC35" s="9"/>
      <c r="AD35" s="10"/>
      <c r="AE35" s="10"/>
      <c r="AF35" s="40">
        <v>96.153999999999996</v>
      </c>
      <c r="AG35" s="10"/>
      <c r="AH35" s="10"/>
      <c r="AI35" s="9"/>
      <c r="AJ35" s="9"/>
      <c r="AK35" s="39">
        <v>282.92399999999998</v>
      </c>
      <c r="AL35" s="9"/>
      <c r="AM35" s="9"/>
    </row>
    <row r="36" spans="1:39" ht="14" x14ac:dyDescent="0.15">
      <c r="A36" s="18" t="s">
        <v>3</v>
      </c>
      <c r="B36" s="18" t="s">
        <v>43</v>
      </c>
      <c r="C36" s="37">
        <v>2.4333944444444446</v>
      </c>
      <c r="D36" s="37">
        <v>78.451847222222227</v>
      </c>
      <c r="E36" s="9"/>
      <c r="F36" s="9"/>
      <c r="G36" s="39">
        <v>11.773999999999999</v>
      </c>
      <c r="H36" s="9"/>
      <c r="I36" s="9"/>
      <c r="J36" s="10"/>
      <c r="K36" s="10"/>
      <c r="L36" s="40">
        <v>1.9239999999999999</v>
      </c>
      <c r="M36" s="10"/>
      <c r="N36" s="10"/>
      <c r="O36" s="9"/>
      <c r="P36" s="9"/>
      <c r="Q36" s="39">
        <f t="shared" si="0"/>
        <v>45.613728939523774</v>
      </c>
      <c r="R36" s="9"/>
      <c r="S36" s="9"/>
      <c r="T36" s="10"/>
      <c r="U36" s="10"/>
      <c r="V36" s="40">
        <v>69.230999999999995</v>
      </c>
      <c r="W36" s="10"/>
      <c r="X36" s="10"/>
      <c r="Y36" s="9"/>
      <c r="Z36" s="9"/>
      <c r="AA36" s="39">
        <v>92.991</v>
      </c>
      <c r="AB36" s="9"/>
      <c r="AC36" s="9"/>
      <c r="AD36" s="10"/>
      <c r="AE36" s="10"/>
      <c r="AF36" s="40">
        <v>80</v>
      </c>
      <c r="AG36" s="10"/>
      <c r="AH36" s="10"/>
      <c r="AI36" s="9"/>
      <c r="AJ36" s="9"/>
      <c r="AK36" s="39">
        <v>242.22200000000001</v>
      </c>
      <c r="AL36" s="9"/>
      <c r="AM36" s="9"/>
    </row>
    <row r="37" spans="1:39" ht="14" x14ac:dyDescent="0.15">
      <c r="A37" s="18" t="s">
        <v>3</v>
      </c>
      <c r="B37" s="18" t="s">
        <v>44</v>
      </c>
      <c r="C37" s="37">
        <v>2.6426055555555554</v>
      </c>
      <c r="D37" s="37">
        <v>78.021502777777783</v>
      </c>
      <c r="E37" s="9"/>
      <c r="F37" s="9"/>
      <c r="G37" s="39">
        <v>36.439</v>
      </c>
      <c r="H37" s="9"/>
      <c r="I37" s="9"/>
      <c r="J37" s="10"/>
      <c r="K37" s="10"/>
      <c r="L37" s="40">
        <v>2.145</v>
      </c>
      <c r="M37" s="10"/>
      <c r="N37" s="10"/>
      <c r="O37" s="9"/>
      <c r="P37" s="9"/>
      <c r="Q37" s="39">
        <f t="shared" si="0"/>
        <v>27.376976460240044</v>
      </c>
      <c r="R37" s="9"/>
      <c r="S37" s="9"/>
      <c r="T37" s="10"/>
      <c r="U37" s="10"/>
      <c r="V37" s="40">
        <v>100</v>
      </c>
      <c r="W37" s="10"/>
      <c r="X37" s="10"/>
      <c r="Y37" s="9"/>
      <c r="Z37" s="9"/>
      <c r="AA37" s="39">
        <v>100</v>
      </c>
      <c r="AB37" s="9"/>
      <c r="AC37" s="9"/>
      <c r="AD37" s="10"/>
      <c r="AE37" s="10"/>
      <c r="AF37" s="40">
        <v>100</v>
      </c>
      <c r="AG37" s="10"/>
      <c r="AH37" s="10"/>
      <c r="AI37" s="9"/>
      <c r="AJ37" s="9"/>
      <c r="AK37" s="39">
        <v>300</v>
      </c>
      <c r="AL37" s="9"/>
      <c r="AM37" s="9"/>
    </row>
    <row r="38" spans="1:39" ht="14" x14ac:dyDescent="0.15">
      <c r="A38" s="18" t="s">
        <v>3</v>
      </c>
      <c r="B38" s="18" t="s">
        <v>45</v>
      </c>
      <c r="C38" s="37">
        <v>2.5936194444444443</v>
      </c>
      <c r="D38" s="37">
        <v>78.094758333333331</v>
      </c>
      <c r="E38" s="9"/>
      <c r="F38" s="9"/>
      <c r="G38" s="39">
        <v>35.085999999999999</v>
      </c>
      <c r="H38" s="9"/>
      <c r="I38" s="9"/>
      <c r="J38" s="10"/>
      <c r="K38" s="10"/>
      <c r="L38" s="40">
        <v>2.1150000000000002</v>
      </c>
      <c r="M38" s="10"/>
      <c r="N38" s="10"/>
      <c r="O38" s="9"/>
      <c r="P38" s="9"/>
      <c r="Q38" s="39">
        <f>100*SQRT(L38*4/G38/PI())</f>
        <v>27.704053400033406</v>
      </c>
      <c r="R38" s="9"/>
      <c r="S38" s="9"/>
      <c r="T38" s="10"/>
      <c r="U38" s="10"/>
      <c r="V38" s="40">
        <v>70</v>
      </c>
      <c r="W38" s="10"/>
      <c r="X38" s="10"/>
      <c r="Y38" s="9"/>
      <c r="Z38" s="9"/>
      <c r="AA38" s="39">
        <v>80.787000000000006</v>
      </c>
      <c r="AB38" s="9"/>
      <c r="AC38" s="9"/>
      <c r="AD38" s="10"/>
      <c r="AE38" s="10"/>
      <c r="AF38" s="40">
        <v>78.125</v>
      </c>
      <c r="AG38" s="10"/>
      <c r="AH38" s="10"/>
      <c r="AI38" s="9"/>
      <c r="AJ38" s="9"/>
      <c r="AK38" s="39">
        <v>228.91200000000001</v>
      </c>
      <c r="AL38" s="9"/>
      <c r="AM38" s="9"/>
    </row>
    <row r="39" spans="1:39" ht="14" x14ac:dyDescent="0.15">
      <c r="A39" s="18" t="s">
        <v>3</v>
      </c>
      <c r="B39" s="20" t="s">
        <v>46</v>
      </c>
      <c r="C39" s="37">
        <v>2.6755555555555555</v>
      </c>
      <c r="D39" s="37">
        <v>77.808888888888887</v>
      </c>
      <c r="E39" s="9"/>
      <c r="F39" s="9"/>
      <c r="G39" s="39">
        <v>23.154</v>
      </c>
      <c r="H39" s="39">
        <v>8.42</v>
      </c>
      <c r="I39" s="9"/>
      <c r="J39" s="10"/>
      <c r="K39" s="10"/>
      <c r="L39" s="40">
        <v>1.226</v>
      </c>
      <c r="M39" s="40">
        <v>0.68799999999999994</v>
      </c>
      <c r="N39" s="10"/>
      <c r="O39" s="9"/>
      <c r="P39" s="9"/>
      <c r="Q39" s="39">
        <f t="shared" ref="Q39:Q63" si="1">100*SQRT(L39*4/G39/PI())</f>
        <v>25.964937403453415</v>
      </c>
      <c r="R39" s="39">
        <f>100*SQRT(M39*4/H39/PI())</f>
        <v>32.254716769689118</v>
      </c>
      <c r="S39" s="9"/>
      <c r="T39" s="10"/>
      <c r="U39" s="10"/>
      <c r="V39" s="40">
        <v>40</v>
      </c>
      <c r="W39" s="40">
        <v>25</v>
      </c>
      <c r="X39" s="10"/>
      <c r="Y39" s="9"/>
      <c r="Z39" s="9"/>
      <c r="AA39" s="39">
        <v>46.469000000000001</v>
      </c>
      <c r="AB39" s="39">
        <v>26.084</v>
      </c>
      <c r="AC39" s="9"/>
      <c r="AD39" s="10"/>
      <c r="AE39" s="10"/>
      <c r="AF39" s="40">
        <v>56.41</v>
      </c>
      <c r="AG39" s="40">
        <v>20.513000000000002</v>
      </c>
      <c r="AH39" s="10"/>
      <c r="AI39" s="9"/>
      <c r="AJ39" s="9"/>
      <c r="AK39" s="39">
        <v>142.87899999999999</v>
      </c>
      <c r="AL39" s="39">
        <v>71.596999999999994</v>
      </c>
      <c r="AM39" s="9"/>
    </row>
    <row r="40" spans="1:39" ht="14" x14ac:dyDescent="0.15">
      <c r="A40" s="18" t="s">
        <v>3</v>
      </c>
      <c r="B40" s="20" t="s">
        <v>47</v>
      </c>
      <c r="C40" s="37">
        <v>2.68065</v>
      </c>
      <c r="D40" s="37">
        <v>77.893522222222217</v>
      </c>
      <c r="E40" s="9"/>
      <c r="F40" s="9"/>
      <c r="G40" s="39">
        <v>31.326000000000001</v>
      </c>
      <c r="H40" s="9"/>
      <c r="I40" s="9"/>
      <c r="J40" s="10"/>
      <c r="K40" s="10"/>
      <c r="L40" s="40">
        <v>1.8819999999999999</v>
      </c>
      <c r="M40" s="10"/>
      <c r="N40" s="10"/>
      <c r="O40" s="9"/>
      <c r="P40" s="9"/>
      <c r="Q40" s="39">
        <f t="shared" si="1"/>
        <v>27.657466629857048</v>
      </c>
      <c r="R40" s="9"/>
      <c r="S40" s="9"/>
      <c r="T40" s="10"/>
      <c r="U40" s="10"/>
      <c r="V40" s="40">
        <v>100</v>
      </c>
      <c r="W40" s="10"/>
      <c r="X40" s="10"/>
      <c r="Y40" s="9"/>
      <c r="Z40" s="9"/>
      <c r="AA40" s="39">
        <v>100</v>
      </c>
      <c r="AB40" s="9"/>
      <c r="AC40" s="9"/>
      <c r="AD40" s="10"/>
      <c r="AE40" s="10"/>
      <c r="AF40" s="40">
        <v>100</v>
      </c>
      <c r="AG40" s="10"/>
      <c r="AH40" s="10"/>
      <c r="AI40" s="9"/>
      <c r="AJ40" s="9"/>
      <c r="AK40" s="39">
        <v>300</v>
      </c>
      <c r="AL40" s="9"/>
      <c r="AM40" s="9"/>
    </row>
    <row r="41" spans="1:39" ht="14" x14ac:dyDescent="0.15">
      <c r="A41" s="18" t="s">
        <v>3</v>
      </c>
      <c r="B41" s="20" t="s">
        <v>48</v>
      </c>
      <c r="C41" s="37">
        <v>2.62765</v>
      </c>
      <c r="D41" s="37">
        <v>77.88463055555556</v>
      </c>
      <c r="E41" s="39">
        <v>7.4809999999999999</v>
      </c>
      <c r="F41" s="9"/>
      <c r="G41" s="39">
        <v>0.499</v>
      </c>
      <c r="H41" s="9"/>
      <c r="I41" s="9"/>
      <c r="J41" s="40">
        <v>1.0389999999999999</v>
      </c>
      <c r="K41" s="10"/>
      <c r="L41" s="40">
        <v>1.9E-2</v>
      </c>
      <c r="M41" s="10"/>
      <c r="N41" s="10"/>
      <c r="O41" s="39">
        <f>100*SQRT(J41*4/E41/PI())</f>
        <v>42.051646576425242</v>
      </c>
      <c r="P41" s="9"/>
      <c r="Q41" s="39">
        <f t="shared" si="1"/>
        <v>22.018188577988735</v>
      </c>
      <c r="R41" s="9"/>
      <c r="S41" s="9"/>
      <c r="T41" s="40">
        <v>31.579000000000001</v>
      </c>
      <c r="U41" s="10"/>
      <c r="V41" s="40">
        <v>5.2629999999999999</v>
      </c>
      <c r="W41" s="10"/>
      <c r="X41" s="10"/>
      <c r="Y41" s="39">
        <v>35.948999999999998</v>
      </c>
      <c r="Z41" s="9"/>
      <c r="AA41" s="39">
        <v>0.65</v>
      </c>
      <c r="AB41" s="9"/>
      <c r="AC41" s="9"/>
      <c r="AD41" s="40">
        <v>37.5</v>
      </c>
      <c r="AE41" s="10"/>
      <c r="AF41" s="40">
        <v>2.5</v>
      </c>
      <c r="AG41" s="10"/>
      <c r="AH41" s="10"/>
      <c r="AI41" s="39">
        <v>105.02800000000001</v>
      </c>
      <c r="AJ41" s="9"/>
      <c r="AK41" s="39">
        <v>8.4130000000000003</v>
      </c>
      <c r="AL41" s="9"/>
      <c r="AM41" s="9"/>
    </row>
    <row r="42" spans="1:39" ht="14" x14ac:dyDescent="0.15">
      <c r="A42" s="18" t="s">
        <v>3</v>
      </c>
      <c r="B42" s="20" t="s">
        <v>49</v>
      </c>
      <c r="C42" s="37">
        <v>2.6489861111111113</v>
      </c>
      <c r="D42" s="37">
        <v>77.909300000000002</v>
      </c>
      <c r="E42" s="9"/>
      <c r="F42" s="9"/>
      <c r="G42" s="39">
        <v>15.52</v>
      </c>
      <c r="H42" s="39">
        <v>0.501</v>
      </c>
      <c r="I42" s="9"/>
      <c r="J42" s="10"/>
      <c r="K42" s="10"/>
      <c r="L42" s="40">
        <v>1.8080000000000001</v>
      </c>
      <c r="M42" s="40">
        <v>1.7000000000000001E-2</v>
      </c>
      <c r="N42" s="10"/>
      <c r="O42" s="9"/>
      <c r="P42" s="9"/>
      <c r="Q42" s="39">
        <f t="shared" si="1"/>
        <v>38.513094379861208</v>
      </c>
      <c r="R42" s="39">
        <f>100*SQRT(M42*4/H42/PI())</f>
        <v>20.785508665149795</v>
      </c>
      <c r="S42" s="9"/>
      <c r="T42" s="10"/>
      <c r="U42" s="10"/>
      <c r="V42" s="40">
        <v>66.667000000000002</v>
      </c>
      <c r="W42" s="40">
        <v>6.6669999999999998</v>
      </c>
      <c r="X42" s="10"/>
      <c r="Y42" s="9"/>
      <c r="Z42" s="9"/>
      <c r="AA42" s="39">
        <v>75.781000000000006</v>
      </c>
      <c r="AB42" s="39">
        <v>0.71299999999999997</v>
      </c>
      <c r="AC42" s="9"/>
      <c r="AD42" s="10"/>
      <c r="AE42" s="10"/>
      <c r="AF42" s="40">
        <v>81.578999999999994</v>
      </c>
      <c r="AG42" s="40">
        <v>2.6320000000000001</v>
      </c>
      <c r="AH42" s="10"/>
      <c r="AI42" s="9"/>
      <c r="AJ42" s="9"/>
      <c r="AK42" s="39">
        <v>224.02600000000001</v>
      </c>
      <c r="AL42" s="39">
        <v>10.010999999999999</v>
      </c>
      <c r="AM42" s="9"/>
    </row>
    <row r="43" spans="1:39" ht="14" x14ac:dyDescent="0.15">
      <c r="A43" s="18" t="s">
        <v>3</v>
      </c>
      <c r="B43" s="20" t="s">
        <v>50</v>
      </c>
      <c r="C43" s="37">
        <v>2.9017277777777779</v>
      </c>
      <c r="D43" s="37">
        <v>77.697697222222217</v>
      </c>
      <c r="E43" s="39">
        <v>2.8730000000000002</v>
      </c>
      <c r="F43" s="9"/>
      <c r="G43" s="39">
        <v>25.855</v>
      </c>
      <c r="H43" s="9"/>
      <c r="I43" s="9"/>
      <c r="J43" s="40">
        <v>0.318</v>
      </c>
      <c r="K43" s="10"/>
      <c r="L43" s="40">
        <v>2.08</v>
      </c>
      <c r="M43" s="10"/>
      <c r="N43" s="10"/>
      <c r="O43" s="39">
        <f>100*SQRT(J43*4/E43/PI())</f>
        <v>37.540565145131708</v>
      </c>
      <c r="P43" s="9"/>
      <c r="Q43" s="39">
        <f t="shared" si="1"/>
        <v>32.004751224882185</v>
      </c>
      <c r="R43" s="9"/>
      <c r="S43" s="9"/>
      <c r="T43" s="40">
        <v>23.077000000000002</v>
      </c>
      <c r="U43" s="10"/>
      <c r="V43" s="40">
        <v>76.923000000000002</v>
      </c>
      <c r="W43" s="10"/>
      <c r="X43" s="10"/>
      <c r="Y43" s="39">
        <v>13.249000000000001</v>
      </c>
      <c r="Z43" s="9"/>
      <c r="AA43" s="39">
        <v>86.751000000000005</v>
      </c>
      <c r="AB43" s="9"/>
      <c r="AC43" s="9"/>
      <c r="AD43" s="40">
        <v>10</v>
      </c>
      <c r="AE43" s="10"/>
      <c r="AF43" s="40">
        <v>90</v>
      </c>
      <c r="AG43" s="10"/>
      <c r="AH43" s="10"/>
      <c r="AI43" s="39">
        <v>46.326000000000001</v>
      </c>
      <c r="AJ43" s="9"/>
      <c r="AK43" s="39">
        <v>253.67400000000001</v>
      </c>
      <c r="AL43" s="9"/>
      <c r="AM43" s="9"/>
    </row>
    <row r="44" spans="1:39" ht="14" x14ac:dyDescent="0.15">
      <c r="A44" s="18" t="s">
        <v>3</v>
      </c>
      <c r="B44" s="20" t="s">
        <v>51</v>
      </c>
      <c r="C44" s="37">
        <v>2.8323194444444444</v>
      </c>
      <c r="D44" s="37">
        <v>77.692172222222226</v>
      </c>
      <c r="E44" s="9"/>
      <c r="F44" s="9"/>
      <c r="G44" s="39">
        <v>6.49</v>
      </c>
      <c r="H44" s="39">
        <v>8.6530000000000005</v>
      </c>
      <c r="I44" s="9"/>
      <c r="J44" s="10"/>
      <c r="K44" s="10"/>
      <c r="L44" s="40">
        <v>1.0369999999999999</v>
      </c>
      <c r="M44" s="40">
        <v>0.217</v>
      </c>
      <c r="N44" s="10"/>
      <c r="O44" s="9"/>
      <c r="P44" s="9"/>
      <c r="Q44" s="39">
        <f t="shared" si="1"/>
        <v>45.104730172793396</v>
      </c>
      <c r="R44" s="39">
        <f>100*SQRT(M44*4/H44/PI())</f>
        <v>17.86905453973197</v>
      </c>
      <c r="S44" s="9"/>
      <c r="T44" s="10"/>
      <c r="U44" s="10"/>
      <c r="V44" s="40">
        <v>16.667000000000002</v>
      </c>
      <c r="W44" s="40">
        <v>8.3330000000000002</v>
      </c>
      <c r="X44" s="10"/>
      <c r="Y44" s="9"/>
      <c r="Z44" s="9"/>
      <c r="AA44" s="39">
        <v>26.085999999999999</v>
      </c>
      <c r="AB44" s="39">
        <v>5.4569999999999999</v>
      </c>
      <c r="AC44" s="9"/>
      <c r="AD44" s="10"/>
      <c r="AE44" s="10"/>
      <c r="AF44" s="40">
        <v>12</v>
      </c>
      <c r="AG44" s="40">
        <v>16</v>
      </c>
      <c r="AH44" s="10"/>
      <c r="AI44" s="9"/>
      <c r="AJ44" s="9"/>
      <c r="AK44" s="39">
        <v>54.752000000000002</v>
      </c>
      <c r="AL44" s="39">
        <v>29.791</v>
      </c>
      <c r="AM44" s="9"/>
    </row>
    <row r="45" spans="1:39" ht="14" x14ac:dyDescent="0.15">
      <c r="A45" s="18" t="s">
        <v>3</v>
      </c>
      <c r="B45" s="20" t="s">
        <v>52</v>
      </c>
      <c r="C45" s="37">
        <v>2.9791722222222221</v>
      </c>
      <c r="D45" s="37">
        <v>77.667950000000005</v>
      </c>
      <c r="E45" s="9"/>
      <c r="F45" s="9"/>
      <c r="G45" s="39">
        <v>38.613</v>
      </c>
      <c r="H45" s="9"/>
      <c r="I45" s="9"/>
      <c r="J45" s="10"/>
      <c r="K45" s="10"/>
      <c r="L45" s="40">
        <v>3.1480000000000001</v>
      </c>
      <c r="M45" s="10"/>
      <c r="N45" s="10"/>
      <c r="O45" s="9"/>
      <c r="P45" s="9"/>
      <c r="Q45" s="39">
        <f t="shared" si="1"/>
        <v>32.218524598929157</v>
      </c>
      <c r="R45" s="9"/>
      <c r="S45" s="9"/>
      <c r="T45" s="10"/>
      <c r="U45" s="10"/>
      <c r="V45" s="40">
        <v>90.909000000000006</v>
      </c>
      <c r="W45" s="10"/>
      <c r="X45" s="10"/>
      <c r="Y45" s="9"/>
      <c r="Z45" s="9"/>
      <c r="AA45" s="39">
        <v>99.316000000000003</v>
      </c>
      <c r="AB45" s="9"/>
      <c r="AC45" s="9"/>
      <c r="AD45" s="10"/>
      <c r="AE45" s="10"/>
      <c r="AF45" s="40">
        <v>97.5</v>
      </c>
      <c r="AG45" s="10"/>
      <c r="AH45" s="10"/>
      <c r="AI45" s="9"/>
      <c r="AJ45" s="9"/>
      <c r="AK45" s="39">
        <v>287.72500000000002</v>
      </c>
      <c r="AL45" s="9"/>
      <c r="AM45" s="9"/>
    </row>
    <row r="46" spans="1:39" ht="14" x14ac:dyDescent="0.15">
      <c r="A46" s="18" t="s">
        <v>3</v>
      </c>
      <c r="B46" s="20" t="s">
        <v>53</v>
      </c>
      <c r="C46" s="37">
        <v>3.0512277777777776</v>
      </c>
      <c r="D46" s="37">
        <v>77.656083333333328</v>
      </c>
      <c r="E46" s="9"/>
      <c r="F46" s="9"/>
      <c r="G46" s="39">
        <v>40.848999999999997</v>
      </c>
      <c r="H46" s="39">
        <v>2.476</v>
      </c>
      <c r="I46" s="9"/>
      <c r="J46" s="10"/>
      <c r="K46" s="10"/>
      <c r="L46" s="40">
        <v>3.2309999999999999</v>
      </c>
      <c r="M46" s="40">
        <v>5.2999999999999999E-2</v>
      </c>
      <c r="N46" s="10"/>
      <c r="O46" s="9"/>
      <c r="P46" s="9"/>
      <c r="Q46" s="39">
        <f t="shared" si="1"/>
        <v>31.734585025855893</v>
      </c>
      <c r="R46" s="39">
        <f>100*SQRT(M46*4/H46/PI())</f>
        <v>16.508882402708075</v>
      </c>
      <c r="S46" s="9"/>
      <c r="T46" s="10"/>
      <c r="U46" s="10"/>
      <c r="V46" s="40">
        <v>71.429000000000002</v>
      </c>
      <c r="W46" s="40">
        <v>7.1429999999999998</v>
      </c>
      <c r="X46" s="10"/>
      <c r="Y46" s="9"/>
      <c r="Z46" s="9"/>
      <c r="AA46" s="39">
        <v>92.263999999999996</v>
      </c>
      <c r="AB46" s="39">
        <v>1.5109999999999999</v>
      </c>
      <c r="AC46" s="9"/>
      <c r="AD46" s="10"/>
      <c r="AE46" s="10"/>
      <c r="AF46" s="40">
        <v>84.614999999999995</v>
      </c>
      <c r="AG46" s="40">
        <v>5.1280000000000001</v>
      </c>
      <c r="AH46" s="10"/>
      <c r="AI46" s="9"/>
      <c r="AJ46" s="9"/>
      <c r="AK46" s="39">
        <v>248.30799999999999</v>
      </c>
      <c r="AL46" s="39">
        <v>13.782999999999999</v>
      </c>
      <c r="AM46" s="9"/>
    </row>
    <row r="47" spans="1:39" ht="14" x14ac:dyDescent="0.15">
      <c r="A47" s="18" t="s">
        <v>3</v>
      </c>
      <c r="B47" s="20" t="s">
        <v>54</v>
      </c>
      <c r="C47" s="37">
        <v>3.1877833333333334</v>
      </c>
      <c r="D47" s="37">
        <v>77.478716666666671</v>
      </c>
      <c r="E47" s="9"/>
      <c r="F47" s="9"/>
      <c r="G47" s="39">
        <v>28.553999999999998</v>
      </c>
      <c r="H47" s="9"/>
      <c r="I47" s="9"/>
      <c r="J47" s="10"/>
      <c r="K47" s="10"/>
      <c r="L47" s="40">
        <v>3.2930000000000001</v>
      </c>
      <c r="M47" s="10"/>
      <c r="N47" s="10"/>
      <c r="O47" s="9"/>
      <c r="P47" s="9"/>
      <c r="Q47" s="39">
        <f t="shared" si="1"/>
        <v>38.319289420981782</v>
      </c>
      <c r="R47" s="9"/>
      <c r="S47" s="9"/>
      <c r="T47" s="10"/>
      <c r="U47" s="10"/>
      <c r="V47" s="40">
        <v>58.823999999999998</v>
      </c>
      <c r="W47" s="10"/>
      <c r="X47" s="10"/>
      <c r="Y47" s="9"/>
      <c r="Z47" s="9"/>
      <c r="AA47" s="39">
        <v>76.293000000000006</v>
      </c>
      <c r="AB47" s="9"/>
      <c r="AC47" s="9"/>
      <c r="AD47" s="10"/>
      <c r="AE47" s="10"/>
      <c r="AF47" s="40">
        <v>75</v>
      </c>
      <c r="AG47" s="10"/>
      <c r="AH47" s="10"/>
      <c r="AI47" s="9"/>
      <c r="AJ47" s="9"/>
      <c r="AK47" s="39">
        <v>210.11600000000001</v>
      </c>
      <c r="AL47" s="9"/>
      <c r="AM47" s="9"/>
    </row>
    <row r="48" spans="1:39" ht="14" x14ac:dyDescent="0.15">
      <c r="A48" s="18" t="s">
        <v>3</v>
      </c>
      <c r="B48" s="18" t="s">
        <v>55</v>
      </c>
      <c r="C48" s="37">
        <v>3.360211111111111</v>
      </c>
      <c r="D48" s="37">
        <v>77.417811111111106</v>
      </c>
      <c r="E48" s="9"/>
      <c r="F48" s="9"/>
      <c r="G48" s="39">
        <v>19.68</v>
      </c>
      <c r="H48" s="39">
        <v>2.1869999999999998</v>
      </c>
      <c r="I48" s="9"/>
      <c r="J48" s="10"/>
      <c r="K48" s="10"/>
      <c r="L48" s="40">
        <v>1.4019999999999999</v>
      </c>
      <c r="M48" s="40">
        <v>7.5999999999999998E-2</v>
      </c>
      <c r="N48" s="10"/>
      <c r="O48" s="9"/>
      <c r="P48" s="9"/>
      <c r="Q48" s="39">
        <f t="shared" si="1"/>
        <v>30.117333569908329</v>
      </c>
      <c r="R48" s="39">
        <f>100*SQRT(M48*4/H48/PI())</f>
        <v>21.034755288345256</v>
      </c>
      <c r="S48" s="9"/>
      <c r="T48" s="10"/>
      <c r="U48" s="10"/>
      <c r="V48" s="40">
        <v>76.923000000000002</v>
      </c>
      <c r="W48" s="40">
        <v>23.077000000000002</v>
      </c>
      <c r="X48" s="10"/>
      <c r="Y48" s="9"/>
      <c r="Z48" s="9"/>
      <c r="AA48" s="39">
        <v>94.870999999999995</v>
      </c>
      <c r="AB48" s="39">
        <v>5.1289999999999996</v>
      </c>
      <c r="AC48" s="9"/>
      <c r="AD48" s="10"/>
      <c r="AE48" s="10"/>
      <c r="AF48" s="40">
        <v>90</v>
      </c>
      <c r="AG48" s="40">
        <v>10</v>
      </c>
      <c r="AH48" s="10"/>
      <c r="AI48" s="9"/>
      <c r="AJ48" s="9"/>
      <c r="AK48" s="39">
        <v>261.79399999999998</v>
      </c>
      <c r="AL48" s="39">
        <v>38.206000000000003</v>
      </c>
      <c r="AM48" s="9"/>
    </row>
    <row r="49" spans="1:39" ht="14" x14ac:dyDescent="0.15">
      <c r="A49" s="18" t="s">
        <v>3</v>
      </c>
      <c r="B49" s="18" t="s">
        <v>56</v>
      </c>
      <c r="C49" s="37">
        <v>3.3844944444444445</v>
      </c>
      <c r="D49" s="37">
        <v>77.366425000000007</v>
      </c>
      <c r="E49" s="9"/>
      <c r="F49" s="9"/>
      <c r="G49" s="39">
        <v>13.196</v>
      </c>
      <c r="H49" s="39">
        <v>4.6580000000000004</v>
      </c>
      <c r="I49" s="9"/>
      <c r="J49" s="10"/>
      <c r="K49" s="10"/>
      <c r="L49" s="40">
        <v>1.1970000000000001</v>
      </c>
      <c r="M49" s="40">
        <v>0.188</v>
      </c>
      <c r="N49" s="10"/>
      <c r="O49" s="9"/>
      <c r="P49" s="9"/>
      <c r="Q49" s="39">
        <f t="shared" si="1"/>
        <v>33.984507541529076</v>
      </c>
      <c r="R49" s="39">
        <f>100*SQRT(M49*4/H49/PI())</f>
        <v>22.669098098717935</v>
      </c>
      <c r="S49" s="9"/>
      <c r="T49" s="10"/>
      <c r="U49" s="10"/>
      <c r="V49" s="40">
        <v>41.667000000000002</v>
      </c>
      <c r="W49" s="40">
        <v>16.667000000000002</v>
      </c>
      <c r="X49" s="10"/>
      <c r="Y49" s="9"/>
      <c r="Z49" s="9"/>
      <c r="AA49" s="39">
        <v>38.476999999999997</v>
      </c>
      <c r="AB49" s="39">
        <v>6.0540000000000003</v>
      </c>
      <c r="AC49" s="9"/>
      <c r="AD49" s="10"/>
      <c r="AE49" s="10"/>
      <c r="AF49" s="40">
        <v>42.5</v>
      </c>
      <c r="AG49" s="40">
        <v>15</v>
      </c>
      <c r="AH49" s="10"/>
      <c r="AI49" s="9"/>
      <c r="AJ49" s="9"/>
      <c r="AK49" s="39">
        <v>122.64400000000001</v>
      </c>
      <c r="AL49" s="39">
        <v>37.72</v>
      </c>
      <c r="AM49" s="9"/>
    </row>
    <row r="50" spans="1:39" ht="14" x14ac:dyDescent="0.15">
      <c r="A50" s="18" t="s">
        <v>3</v>
      </c>
      <c r="B50" s="18" t="s">
        <v>57</v>
      </c>
      <c r="C50" s="38">
        <v>3.512813</v>
      </c>
      <c r="D50" s="38">
        <v>77.265170999999995</v>
      </c>
      <c r="E50" s="9"/>
      <c r="F50" s="39">
        <v>0.93400000000000005</v>
      </c>
      <c r="G50" s="39">
        <v>24.292000000000002</v>
      </c>
      <c r="H50" s="39">
        <v>4.6719999999999997</v>
      </c>
      <c r="I50" s="9"/>
      <c r="J50" s="10"/>
      <c r="K50" s="40">
        <v>2.5999999999999999E-2</v>
      </c>
      <c r="L50" s="40">
        <v>1.264</v>
      </c>
      <c r="M50" s="40">
        <v>0.122</v>
      </c>
      <c r="N50" s="10"/>
      <c r="O50" s="9"/>
      <c r="P50" s="39">
        <f>100*SQRT(K50*4/F50/PI())</f>
        <v>18.82644392974326</v>
      </c>
      <c r="Q50" s="39">
        <f t="shared" si="1"/>
        <v>25.739313531076629</v>
      </c>
      <c r="R50" s="39">
        <f>100*SQRT(M50*4/H50/PI())</f>
        <v>18.234067476376985</v>
      </c>
      <c r="S50" s="9"/>
      <c r="T50" s="10"/>
      <c r="U50" s="40">
        <v>6.6769999999999996</v>
      </c>
      <c r="V50" s="40">
        <v>60</v>
      </c>
      <c r="W50" s="40">
        <v>13.333</v>
      </c>
      <c r="X50" s="10"/>
      <c r="Y50" s="9"/>
      <c r="Z50" s="39">
        <v>1.619</v>
      </c>
      <c r="AA50" s="39">
        <v>77.27</v>
      </c>
      <c r="AB50" s="39">
        <v>7.4820000000000002</v>
      </c>
      <c r="AC50" s="9"/>
      <c r="AD50" s="10"/>
      <c r="AE50" s="40">
        <v>2.7029999999999998</v>
      </c>
      <c r="AF50" s="40">
        <v>70.27</v>
      </c>
      <c r="AG50" s="40">
        <v>13.513999999999999</v>
      </c>
      <c r="AH50" s="10"/>
      <c r="AI50" s="9"/>
      <c r="AJ50" s="39">
        <v>10.988</v>
      </c>
      <c r="AK50" s="39">
        <v>207.54</v>
      </c>
      <c r="AL50" s="39">
        <v>34.329000000000001</v>
      </c>
      <c r="AM50" s="9"/>
    </row>
    <row r="51" spans="1:39" ht="14" x14ac:dyDescent="0.15">
      <c r="A51" s="18" t="s">
        <v>3</v>
      </c>
      <c r="B51" s="20" t="s">
        <v>58</v>
      </c>
      <c r="C51" s="37">
        <v>3.6495972222222224</v>
      </c>
      <c r="D51" s="37">
        <v>77.150313888888888</v>
      </c>
      <c r="E51" s="9"/>
      <c r="F51" s="9"/>
      <c r="G51" s="39">
        <v>18.504999999999999</v>
      </c>
      <c r="H51" s="39">
        <v>4.048</v>
      </c>
      <c r="I51" s="9"/>
      <c r="J51" s="10"/>
      <c r="K51" s="10"/>
      <c r="L51" s="40">
        <v>0.98499999999999999</v>
      </c>
      <c r="M51" s="40">
        <v>0.115</v>
      </c>
      <c r="N51" s="10"/>
      <c r="O51" s="9"/>
      <c r="P51" s="9"/>
      <c r="Q51" s="39">
        <f t="shared" si="1"/>
        <v>26.033264439376662</v>
      </c>
      <c r="R51" s="39">
        <f>100*SQRT(M51*4/H51/PI())</f>
        <v>19.018826981554557</v>
      </c>
      <c r="S51" s="9"/>
      <c r="T51" s="10"/>
      <c r="U51" s="10"/>
      <c r="V51" s="40">
        <v>60</v>
      </c>
      <c r="W51" s="40">
        <v>33.337000000000003</v>
      </c>
      <c r="X51" s="10"/>
      <c r="Y51" s="9"/>
      <c r="Z51" s="9"/>
      <c r="AA51" s="39">
        <v>87.698999999999998</v>
      </c>
      <c r="AB51" s="39">
        <v>10.255000000000001</v>
      </c>
      <c r="AC51" s="9"/>
      <c r="AD51" s="10"/>
      <c r="AE51" s="10"/>
      <c r="AF51" s="40">
        <v>80</v>
      </c>
      <c r="AG51" s="40">
        <v>17.5</v>
      </c>
      <c r="AH51" s="10"/>
      <c r="AI51" s="9"/>
      <c r="AJ51" s="9"/>
      <c r="AK51" s="39">
        <v>227.69900000000001</v>
      </c>
      <c r="AL51" s="39">
        <v>61.88</v>
      </c>
      <c r="AM51" s="9"/>
    </row>
    <row r="52" spans="1:39" ht="14" x14ac:dyDescent="0.15">
      <c r="A52" s="18" t="s">
        <v>3</v>
      </c>
      <c r="B52" s="18" t="s">
        <v>59</v>
      </c>
      <c r="C52" s="37">
        <v>3.7605805555555554</v>
      </c>
      <c r="D52" s="37">
        <v>77.167383333333333</v>
      </c>
      <c r="E52" s="9"/>
      <c r="F52" s="9"/>
      <c r="G52" s="39">
        <v>21</v>
      </c>
      <c r="H52" s="9"/>
      <c r="I52" s="9"/>
      <c r="J52" s="10"/>
      <c r="K52" s="10"/>
      <c r="L52" s="40">
        <v>1.06</v>
      </c>
      <c r="M52" s="10"/>
      <c r="N52" s="10"/>
      <c r="O52" s="9"/>
      <c r="P52" s="9"/>
      <c r="Q52" s="39">
        <f t="shared" si="1"/>
        <v>25.351189672650499</v>
      </c>
      <c r="R52" s="9"/>
      <c r="S52" s="9"/>
      <c r="T52" s="10"/>
      <c r="U52" s="10"/>
      <c r="V52" s="40">
        <v>62.5</v>
      </c>
      <c r="W52" s="10"/>
      <c r="X52" s="10"/>
      <c r="Y52" s="9"/>
      <c r="Z52" s="9"/>
      <c r="AA52" s="39">
        <v>71.668000000000006</v>
      </c>
      <c r="AB52" s="9"/>
      <c r="AC52" s="9"/>
      <c r="AD52" s="10"/>
      <c r="AE52" s="10"/>
      <c r="AF52" s="40">
        <v>77.5</v>
      </c>
      <c r="AG52" s="10"/>
      <c r="AH52" s="10"/>
      <c r="AI52" s="9"/>
      <c r="AJ52" s="9"/>
      <c r="AK52" s="39">
        <v>211.66800000000001</v>
      </c>
      <c r="AL52" s="9"/>
      <c r="AM52" s="9"/>
    </row>
    <row r="53" spans="1:39" ht="14" x14ac:dyDescent="0.15">
      <c r="A53" s="18" t="s">
        <v>3</v>
      </c>
      <c r="B53" s="18" t="s">
        <v>60</v>
      </c>
      <c r="C53" s="37">
        <v>3.8191583333333332</v>
      </c>
      <c r="D53" s="37">
        <v>77.113386111111112</v>
      </c>
      <c r="E53" s="9"/>
      <c r="F53" s="9"/>
      <c r="G53" s="39">
        <v>18.347999999999999</v>
      </c>
      <c r="H53" s="39">
        <v>1.359</v>
      </c>
      <c r="I53" s="9"/>
      <c r="J53" s="10"/>
      <c r="K53" s="10"/>
      <c r="L53" s="40">
        <v>0.77700000000000002</v>
      </c>
      <c r="M53" s="40">
        <v>2.7E-2</v>
      </c>
      <c r="N53" s="10"/>
      <c r="O53" s="9"/>
      <c r="P53" s="9"/>
      <c r="Q53" s="39">
        <f t="shared" si="1"/>
        <v>23.220480535415923</v>
      </c>
      <c r="R53" s="39">
        <f>100*SQRT(M53*4/H53/PI())</f>
        <v>15.904763404527772</v>
      </c>
      <c r="S53" s="9"/>
      <c r="T53" s="10"/>
      <c r="U53" s="10"/>
      <c r="V53" s="40">
        <v>61.537999999999997</v>
      </c>
      <c r="W53" s="40">
        <v>15.385</v>
      </c>
      <c r="X53" s="10"/>
      <c r="Y53" s="9"/>
      <c r="Z53" s="9"/>
      <c r="AA53" s="39">
        <v>85.741</v>
      </c>
      <c r="AB53" s="39">
        <v>3.0209999999999999</v>
      </c>
      <c r="AC53" s="9"/>
      <c r="AD53" s="10"/>
      <c r="AE53" s="10"/>
      <c r="AF53" s="40">
        <v>84.375</v>
      </c>
      <c r="AG53" s="40">
        <v>6.25</v>
      </c>
      <c r="AH53" s="10"/>
      <c r="AI53" s="9"/>
      <c r="AJ53" s="9"/>
      <c r="AK53" s="39">
        <v>231.655</v>
      </c>
      <c r="AL53" s="39">
        <v>24.655000000000001</v>
      </c>
      <c r="AM53" s="9"/>
    </row>
    <row r="54" spans="1:39" ht="14" x14ac:dyDescent="0.15">
      <c r="A54" s="18" t="s">
        <v>3</v>
      </c>
      <c r="B54" s="18" t="s">
        <v>61</v>
      </c>
      <c r="C54" s="37">
        <v>4.2941388888888889</v>
      </c>
      <c r="D54" s="37">
        <v>77.461150000000004</v>
      </c>
      <c r="E54" s="9"/>
      <c r="F54" s="9"/>
      <c r="G54" s="39">
        <v>19.556000000000001</v>
      </c>
      <c r="H54" s="39">
        <v>1.4490000000000001</v>
      </c>
      <c r="I54" s="9"/>
      <c r="J54" s="10"/>
      <c r="K54" s="10"/>
      <c r="L54" s="40">
        <v>2.1070000000000002</v>
      </c>
      <c r="M54" s="40">
        <v>4.3999999999999997E-2</v>
      </c>
      <c r="N54" s="10"/>
      <c r="O54" s="9"/>
      <c r="P54" s="9"/>
      <c r="Q54" s="39">
        <f t="shared" si="1"/>
        <v>37.037981704578819</v>
      </c>
      <c r="R54" s="39">
        <f>100*SQRT(M54*4/H54/PI())</f>
        <v>19.662883442893119</v>
      </c>
      <c r="S54" s="9"/>
      <c r="T54" s="10"/>
      <c r="U54" s="10"/>
      <c r="V54" s="40">
        <v>52.631999999999998</v>
      </c>
      <c r="W54" s="40">
        <v>10.526</v>
      </c>
      <c r="X54" s="10"/>
      <c r="Y54" s="9"/>
      <c r="Z54" s="9"/>
      <c r="AA54" s="39">
        <v>70.662000000000006</v>
      </c>
      <c r="AB54" s="39">
        <v>1.4710000000000001</v>
      </c>
      <c r="AC54" s="9"/>
      <c r="AD54" s="10"/>
      <c r="AE54" s="10"/>
      <c r="AF54" s="40">
        <v>67.5</v>
      </c>
      <c r="AG54" s="40">
        <v>5</v>
      </c>
      <c r="AH54" s="10"/>
      <c r="AI54" s="9"/>
      <c r="AJ54" s="9"/>
      <c r="AK54" s="39">
        <v>190.79300000000001</v>
      </c>
      <c r="AL54" s="39">
        <v>16.998000000000001</v>
      </c>
      <c r="AM54" s="9"/>
    </row>
    <row r="55" spans="1:39" ht="14" x14ac:dyDescent="0.15">
      <c r="A55" s="18" t="s">
        <v>3</v>
      </c>
      <c r="B55" s="18" t="s">
        <v>62</v>
      </c>
      <c r="C55" s="37">
        <v>4.5588750000000005</v>
      </c>
      <c r="D55" s="37">
        <v>77.320238888888895</v>
      </c>
      <c r="E55" s="9"/>
      <c r="F55" s="9"/>
      <c r="G55" s="39">
        <v>18.728000000000002</v>
      </c>
      <c r="H55" s="9"/>
      <c r="I55" s="9"/>
      <c r="J55" s="10"/>
      <c r="K55" s="10"/>
      <c r="L55" s="40">
        <v>0.79900000000000004</v>
      </c>
      <c r="M55" s="10"/>
      <c r="N55" s="10"/>
      <c r="O55" s="9"/>
      <c r="P55" s="9"/>
      <c r="Q55" s="39">
        <f t="shared" si="1"/>
        <v>23.306805324077708</v>
      </c>
      <c r="R55" s="9"/>
      <c r="S55" s="9"/>
      <c r="T55" s="10"/>
      <c r="U55" s="10"/>
      <c r="V55" s="40">
        <v>66.667000000000002</v>
      </c>
      <c r="W55" s="10"/>
      <c r="X55" s="10"/>
      <c r="Y55" s="9"/>
      <c r="Z55" s="9"/>
      <c r="AA55" s="39">
        <v>73.197000000000003</v>
      </c>
      <c r="AB55" s="9"/>
      <c r="AC55" s="9"/>
      <c r="AD55" s="10"/>
      <c r="AE55" s="10"/>
      <c r="AF55" s="40">
        <v>77.778000000000006</v>
      </c>
      <c r="AG55" s="10"/>
      <c r="AH55" s="10"/>
      <c r="AI55" s="9"/>
      <c r="AJ55" s="9"/>
      <c r="AK55" s="39">
        <v>217.64099999999999</v>
      </c>
      <c r="AL55" s="9"/>
      <c r="AM55" s="9"/>
    </row>
    <row r="56" spans="1:39" ht="14" x14ac:dyDescent="0.15">
      <c r="A56" s="18" t="s">
        <v>3</v>
      </c>
      <c r="B56" s="18" t="s">
        <v>63</v>
      </c>
      <c r="C56" s="37">
        <v>4.4182055555555557</v>
      </c>
      <c r="D56" s="37">
        <v>77.35219444444445</v>
      </c>
      <c r="E56" s="9"/>
      <c r="F56" s="9"/>
      <c r="G56" s="39">
        <v>21.024000000000001</v>
      </c>
      <c r="H56" s="9"/>
      <c r="I56" s="9"/>
      <c r="J56" s="10"/>
      <c r="K56" s="10"/>
      <c r="L56" s="40">
        <v>0.91300000000000003</v>
      </c>
      <c r="M56" s="10"/>
      <c r="N56" s="10"/>
      <c r="O56" s="9"/>
      <c r="P56" s="9"/>
      <c r="Q56" s="39">
        <f t="shared" si="1"/>
        <v>23.514338952828552</v>
      </c>
      <c r="R56" s="9"/>
      <c r="S56" s="9"/>
      <c r="T56" s="10"/>
      <c r="U56" s="10"/>
      <c r="V56" s="40">
        <v>91.667000000000002</v>
      </c>
      <c r="W56" s="10"/>
      <c r="X56" s="10"/>
      <c r="Y56" s="9"/>
      <c r="Z56" s="9"/>
      <c r="AA56" s="39">
        <v>97.113</v>
      </c>
      <c r="AB56" s="9"/>
      <c r="AC56" s="9"/>
      <c r="AD56" s="10"/>
      <c r="AE56" s="10"/>
      <c r="AF56" s="40">
        <v>97.436000000000007</v>
      </c>
      <c r="AG56" s="10"/>
      <c r="AH56" s="10"/>
      <c r="AI56" s="9"/>
      <c r="AJ56" s="9"/>
      <c r="AK56" s="39">
        <v>286.21499999999997</v>
      </c>
      <c r="AL56" s="9"/>
      <c r="AM56" s="9"/>
    </row>
    <row r="57" spans="1:39" ht="14" x14ac:dyDescent="0.15">
      <c r="A57" s="18" t="s">
        <v>3</v>
      </c>
      <c r="B57" s="18" t="s">
        <v>64</v>
      </c>
      <c r="C57" s="37">
        <v>5.3950111111111108</v>
      </c>
      <c r="D57" s="37">
        <v>77.399983333333338</v>
      </c>
      <c r="E57" s="9"/>
      <c r="F57" s="9"/>
      <c r="G57" s="39">
        <v>14.782</v>
      </c>
      <c r="H57" s="9"/>
      <c r="I57" s="9"/>
      <c r="J57" s="10"/>
      <c r="K57" s="10"/>
      <c r="L57" s="40">
        <v>1.583</v>
      </c>
      <c r="M57" s="10"/>
      <c r="N57" s="10"/>
      <c r="O57" s="9"/>
      <c r="P57" s="9"/>
      <c r="Q57" s="39">
        <f t="shared" si="1"/>
        <v>36.92571537245643</v>
      </c>
      <c r="R57" s="9"/>
      <c r="S57" s="9"/>
      <c r="T57" s="10"/>
      <c r="U57" s="10"/>
      <c r="V57" s="40">
        <v>100</v>
      </c>
      <c r="W57" s="10"/>
      <c r="X57" s="10"/>
      <c r="Y57" s="9"/>
      <c r="Z57" s="9"/>
      <c r="AA57" s="39">
        <v>100</v>
      </c>
      <c r="AB57" s="9"/>
      <c r="AC57" s="9"/>
      <c r="AD57" s="10"/>
      <c r="AE57" s="10"/>
      <c r="AF57" s="40">
        <v>100</v>
      </c>
      <c r="AG57" s="10"/>
      <c r="AH57" s="10"/>
      <c r="AI57" s="9"/>
      <c r="AJ57" s="9"/>
      <c r="AK57" s="39">
        <v>300</v>
      </c>
      <c r="AL57" s="9"/>
      <c r="AM57" s="9"/>
    </row>
    <row r="58" spans="1:39" ht="14" x14ac:dyDescent="0.15">
      <c r="A58" s="18" t="s">
        <v>3</v>
      </c>
      <c r="B58" s="18" t="s">
        <v>65</v>
      </c>
      <c r="C58" s="37">
        <v>5.1970194444444449</v>
      </c>
      <c r="D58" s="37">
        <v>77.369372222222225</v>
      </c>
      <c r="E58" s="39">
        <v>1.2190000000000001</v>
      </c>
      <c r="F58" s="9"/>
      <c r="G58" s="39">
        <v>9.7550000000000008</v>
      </c>
      <c r="H58" s="39">
        <v>9.7550000000000008</v>
      </c>
      <c r="I58" s="9"/>
      <c r="J58" s="40">
        <v>1.085</v>
      </c>
      <c r="K58" s="10"/>
      <c r="L58" s="40">
        <v>0.64600000000000002</v>
      </c>
      <c r="M58" s="40">
        <v>0.34100000000000003</v>
      </c>
      <c r="N58" s="10"/>
      <c r="O58" s="39">
        <f>100*SQRT(J58*4/E58/PI())</f>
        <v>106.45549301819102</v>
      </c>
      <c r="P58" s="9"/>
      <c r="Q58" s="39">
        <f t="shared" si="1"/>
        <v>29.037396942886858</v>
      </c>
      <c r="R58" s="39">
        <f>100*SQRT(M58*4/H58/PI())</f>
        <v>21.09689842784778</v>
      </c>
      <c r="S58" s="9"/>
      <c r="T58" s="40">
        <v>5.8819999999999997</v>
      </c>
      <c r="U58" s="10"/>
      <c r="V58" s="40">
        <v>41.176000000000002</v>
      </c>
      <c r="W58" s="40">
        <v>41.176000000000002</v>
      </c>
      <c r="X58" s="10"/>
      <c r="Y58" s="39">
        <v>7.4080000000000004</v>
      </c>
      <c r="Z58" s="9"/>
      <c r="AA58" s="39">
        <v>56.393000000000001</v>
      </c>
      <c r="AB58" s="39">
        <v>29.76</v>
      </c>
      <c r="AC58" s="9"/>
      <c r="AD58" s="40">
        <v>5.556</v>
      </c>
      <c r="AE58" s="10"/>
      <c r="AF58" s="40">
        <v>44.444000000000003</v>
      </c>
      <c r="AG58" s="40">
        <v>44.444000000000003</v>
      </c>
      <c r="AH58" s="10"/>
      <c r="AI58" s="39">
        <v>18.846</v>
      </c>
      <c r="AJ58" s="9"/>
      <c r="AK58" s="39">
        <v>142.01400000000001</v>
      </c>
      <c r="AL58" s="39">
        <v>115.381</v>
      </c>
      <c r="AM58" s="9"/>
    </row>
    <row r="59" spans="1:39" ht="14" x14ac:dyDescent="0.15">
      <c r="A59" s="18" t="s">
        <v>3</v>
      </c>
      <c r="B59" s="18" t="s">
        <v>66</v>
      </c>
      <c r="C59" s="37">
        <v>4.8148527777777774</v>
      </c>
      <c r="D59" s="37">
        <v>77.32993888888889</v>
      </c>
      <c r="E59" s="39">
        <v>0.66600000000000004</v>
      </c>
      <c r="F59" s="9"/>
      <c r="G59" s="39">
        <v>23.324000000000002</v>
      </c>
      <c r="H59" s="9"/>
      <c r="I59" s="9"/>
      <c r="J59" s="40">
        <v>1.7999999999999999E-2</v>
      </c>
      <c r="K59" s="10"/>
      <c r="L59" s="40">
        <v>1.2430000000000001</v>
      </c>
      <c r="M59" s="10"/>
      <c r="N59" s="10"/>
      <c r="O59" s="39">
        <f>100*SQRT(J59*4/E59/PI())</f>
        <v>18.55043923669648</v>
      </c>
      <c r="P59" s="9"/>
      <c r="Q59" s="39">
        <f t="shared" si="1"/>
        <v>26.048883130409088</v>
      </c>
      <c r="R59" s="9"/>
      <c r="S59" s="9"/>
      <c r="T59" s="40">
        <v>6.6669999999999998</v>
      </c>
      <c r="U59" s="10"/>
      <c r="V59" s="40">
        <v>66.667000000000002</v>
      </c>
      <c r="W59" s="10"/>
      <c r="X59" s="10"/>
      <c r="Y59" s="39">
        <v>1.341</v>
      </c>
      <c r="Z59" s="9"/>
      <c r="AA59" s="39">
        <v>93.045000000000002</v>
      </c>
      <c r="AB59" s="9"/>
      <c r="AC59" s="9"/>
      <c r="AD59" s="40">
        <v>2.5</v>
      </c>
      <c r="AE59" s="10"/>
      <c r="AF59" s="40">
        <v>87.5</v>
      </c>
      <c r="AG59" s="10"/>
      <c r="AH59" s="10"/>
      <c r="AI59" s="39">
        <v>10.507</v>
      </c>
      <c r="AJ59" s="9"/>
      <c r="AK59" s="39">
        <v>247.21100000000001</v>
      </c>
      <c r="AL59" s="9"/>
      <c r="AM59" s="9"/>
    </row>
    <row r="60" spans="1:39" ht="14" x14ac:dyDescent="0.15">
      <c r="A60" s="18" t="s">
        <v>3</v>
      </c>
      <c r="B60" s="18" t="s">
        <v>67</v>
      </c>
      <c r="C60" s="37">
        <v>5.8405000000000005</v>
      </c>
      <c r="D60" s="37">
        <v>77.269233333333332</v>
      </c>
      <c r="E60" s="39">
        <v>7.1950000000000003</v>
      </c>
      <c r="F60" s="9"/>
      <c r="G60" s="39">
        <v>14.388999999999999</v>
      </c>
      <c r="H60" s="9"/>
      <c r="I60" s="9"/>
      <c r="J60" s="40">
        <v>0.50800000000000001</v>
      </c>
      <c r="K60" s="10"/>
      <c r="L60" s="40">
        <v>0.876</v>
      </c>
      <c r="M60" s="10"/>
      <c r="N60" s="10"/>
      <c r="O60" s="39">
        <f>100*SQRT(J60*4/E60/PI())</f>
        <v>29.982753641872499</v>
      </c>
      <c r="P60" s="9"/>
      <c r="Q60" s="39">
        <f t="shared" si="1"/>
        <v>27.841447195435137</v>
      </c>
      <c r="R60" s="9"/>
      <c r="S60" s="9"/>
      <c r="T60" s="40">
        <v>27.273</v>
      </c>
      <c r="U60" s="10"/>
      <c r="V60" s="40">
        <v>63.636000000000003</v>
      </c>
      <c r="W60" s="10"/>
      <c r="X60" s="10"/>
      <c r="Y60" s="39">
        <v>36.777999999999999</v>
      </c>
      <c r="Z60" s="9"/>
      <c r="AA60" s="39">
        <v>58.195</v>
      </c>
      <c r="AB60" s="9"/>
      <c r="AC60" s="9"/>
      <c r="AD60" s="40">
        <v>32.353000000000002</v>
      </c>
      <c r="AE60" s="10"/>
      <c r="AF60" s="40">
        <v>64.706000000000003</v>
      </c>
      <c r="AG60" s="10"/>
      <c r="AH60" s="10"/>
      <c r="AI60" s="39">
        <v>93.403999999999996</v>
      </c>
      <c r="AJ60" s="9"/>
      <c r="AK60" s="39">
        <v>189.53700000000001</v>
      </c>
      <c r="AL60" s="9"/>
      <c r="AM60" s="9"/>
    </row>
    <row r="61" spans="1:39" ht="14" x14ac:dyDescent="0.15">
      <c r="A61" s="18" t="s">
        <v>3</v>
      </c>
      <c r="B61" s="18" t="s">
        <v>68</v>
      </c>
      <c r="C61" s="37">
        <v>5.7891277777777779</v>
      </c>
      <c r="D61" s="37">
        <v>77.240797222222227</v>
      </c>
      <c r="E61" s="9"/>
      <c r="F61" s="9"/>
      <c r="G61" s="39">
        <v>29.007999999999999</v>
      </c>
      <c r="H61" s="9"/>
      <c r="I61" s="9"/>
      <c r="J61" s="10"/>
      <c r="K61" s="10"/>
      <c r="L61" s="40">
        <v>1.3240000000000001</v>
      </c>
      <c r="M61" s="10"/>
      <c r="N61" s="10"/>
      <c r="O61" s="9"/>
      <c r="P61" s="9"/>
      <c r="Q61" s="39">
        <f t="shared" si="1"/>
        <v>24.106832954030907</v>
      </c>
      <c r="R61" s="9"/>
      <c r="S61" s="9"/>
      <c r="T61" s="10"/>
      <c r="U61" s="10"/>
      <c r="V61" s="40">
        <v>100</v>
      </c>
      <c r="W61" s="10"/>
      <c r="X61" s="10"/>
      <c r="Y61" s="9"/>
      <c r="Z61" s="9"/>
      <c r="AA61" s="39">
        <v>100</v>
      </c>
      <c r="AB61" s="9"/>
      <c r="AC61" s="9"/>
      <c r="AD61" s="10"/>
      <c r="AE61" s="10"/>
      <c r="AF61" s="40">
        <v>100</v>
      </c>
      <c r="AG61" s="10"/>
      <c r="AH61" s="10"/>
      <c r="AI61" s="9"/>
      <c r="AJ61" s="9"/>
      <c r="AK61" s="39">
        <v>300</v>
      </c>
      <c r="AL61" s="9"/>
      <c r="AM61" s="9"/>
    </row>
    <row r="62" spans="1:39" ht="14" x14ac:dyDescent="0.15">
      <c r="A62" s="18" t="s">
        <v>3</v>
      </c>
      <c r="B62" s="18" t="s">
        <v>69</v>
      </c>
      <c r="C62" s="37">
        <v>5.61625</v>
      </c>
      <c r="D62" s="37">
        <v>77.346133333333327</v>
      </c>
      <c r="E62" s="9"/>
      <c r="F62" s="9"/>
      <c r="G62" s="39">
        <v>11.148999999999999</v>
      </c>
      <c r="H62" s="9"/>
      <c r="I62" s="9"/>
      <c r="J62" s="10"/>
      <c r="K62" s="10"/>
      <c r="L62" s="40">
        <v>1.5249999999999999</v>
      </c>
      <c r="M62" s="10"/>
      <c r="N62" s="10"/>
      <c r="O62" s="9"/>
      <c r="P62" s="9"/>
      <c r="Q62" s="39">
        <f t="shared" si="1"/>
        <v>41.732271432261818</v>
      </c>
      <c r="R62" s="9"/>
      <c r="S62" s="9"/>
      <c r="T62" s="10"/>
      <c r="U62" s="10"/>
      <c r="V62" s="40">
        <v>77.778000000000006</v>
      </c>
      <c r="W62" s="10"/>
      <c r="X62" s="10"/>
      <c r="Y62" s="9"/>
      <c r="Z62" s="9"/>
      <c r="AA62" s="39">
        <v>93.23</v>
      </c>
      <c r="AB62" s="9"/>
      <c r="AC62" s="9"/>
      <c r="AD62" s="10"/>
      <c r="AE62" s="10"/>
      <c r="AF62" s="40">
        <v>86.667000000000002</v>
      </c>
      <c r="AG62" s="10"/>
      <c r="AH62" s="10"/>
      <c r="AI62" s="9"/>
      <c r="AJ62" s="9"/>
      <c r="AK62" s="39">
        <v>257.67399999999998</v>
      </c>
      <c r="AL62" s="9"/>
      <c r="AM62" s="9"/>
    </row>
    <row r="63" spans="1:39" ht="14" x14ac:dyDescent="0.15">
      <c r="A63" s="18" t="s">
        <v>3</v>
      </c>
      <c r="B63" s="18" t="s">
        <v>70</v>
      </c>
      <c r="C63" s="37">
        <v>5.7080916666666663</v>
      </c>
      <c r="D63" s="37">
        <v>77.264355555555554</v>
      </c>
      <c r="E63" s="39">
        <v>2.222</v>
      </c>
      <c r="F63" s="9"/>
      <c r="G63" s="39">
        <v>8.8889999999999993</v>
      </c>
      <c r="H63" s="9"/>
      <c r="I63" s="9"/>
      <c r="J63" s="40">
        <v>0.111</v>
      </c>
      <c r="K63" s="10"/>
      <c r="L63" s="40">
        <v>0.32400000000000001</v>
      </c>
      <c r="M63" s="10"/>
      <c r="N63" s="10"/>
      <c r="O63" s="39">
        <f>100*SQRT(J63*4/E63/PI())</f>
        <v>25.219967431996039</v>
      </c>
      <c r="P63" s="9"/>
      <c r="Q63" s="39">
        <f t="shared" si="1"/>
        <v>21.542748499919995</v>
      </c>
      <c r="R63" s="9"/>
      <c r="S63" s="9"/>
      <c r="T63" s="40">
        <v>7.6920000000000002</v>
      </c>
      <c r="U63" s="10"/>
      <c r="V63" s="40">
        <v>53.845999999999997</v>
      </c>
      <c r="W63" s="10"/>
      <c r="X63" s="10"/>
      <c r="Y63" s="39">
        <v>16.71</v>
      </c>
      <c r="Z63" s="9"/>
      <c r="AA63" s="39">
        <v>48.591999999999999</v>
      </c>
      <c r="AB63" s="9"/>
      <c r="AC63" s="9"/>
      <c r="AD63" s="40">
        <v>12.5</v>
      </c>
      <c r="AE63" s="10"/>
      <c r="AF63" s="40">
        <v>50</v>
      </c>
      <c r="AG63" s="10"/>
      <c r="AH63" s="10"/>
      <c r="AI63" s="39">
        <v>36.905999999999999</v>
      </c>
      <c r="AJ63" s="9"/>
      <c r="AK63" s="39">
        <v>152.43799999999999</v>
      </c>
      <c r="AL63" s="9"/>
      <c r="AM63" s="9"/>
    </row>
    <row r="64" spans="1:39" x14ac:dyDescent="0.15">
      <c r="A64" s="18" t="s">
        <v>303</v>
      </c>
      <c r="B64" s="18" t="s">
        <v>71</v>
      </c>
      <c r="C64" s="38">
        <v>8.5333333329999999</v>
      </c>
      <c r="D64" s="38">
        <v>76.916666669999998</v>
      </c>
      <c r="E64" s="9"/>
      <c r="F64" s="12">
        <v>1.6</v>
      </c>
      <c r="G64" s="12">
        <v>33.6</v>
      </c>
      <c r="H64" s="9"/>
      <c r="I64" s="9"/>
      <c r="J64" s="10"/>
      <c r="K64" s="13">
        <v>0.14000000000000001</v>
      </c>
      <c r="L64" s="13">
        <v>2.13</v>
      </c>
      <c r="M64" s="10"/>
      <c r="N64" s="10"/>
      <c r="O64" s="9"/>
      <c r="P64" s="12">
        <v>33</v>
      </c>
      <c r="Q64" s="12">
        <v>28.2</v>
      </c>
      <c r="R64" s="9"/>
      <c r="S64" s="9"/>
      <c r="T64" s="10"/>
      <c r="U64" s="13">
        <v>3.7</v>
      </c>
      <c r="V64" s="13">
        <v>55.6</v>
      </c>
      <c r="W64" s="10"/>
      <c r="X64" s="10"/>
      <c r="Y64" s="9"/>
      <c r="Z64" s="12">
        <v>5.4</v>
      </c>
      <c r="AA64" s="12">
        <v>84.8</v>
      </c>
      <c r="AB64" s="9"/>
      <c r="AC64" s="9"/>
      <c r="AD64" s="10"/>
      <c r="AE64" s="13">
        <v>1.5</v>
      </c>
      <c r="AF64" s="13">
        <v>31.4</v>
      </c>
      <c r="AG64" s="10"/>
      <c r="AH64" s="10"/>
      <c r="AI64" s="9"/>
      <c r="AJ64" s="12">
        <v>10.6</v>
      </c>
      <c r="AK64" s="12">
        <v>171.8</v>
      </c>
      <c r="AL64" s="9"/>
      <c r="AM64" s="9"/>
    </row>
    <row r="65" spans="1:39" ht="12" customHeight="1" x14ac:dyDescent="0.15">
      <c r="A65" s="18" t="s">
        <v>303</v>
      </c>
      <c r="B65" s="18" t="s">
        <v>72</v>
      </c>
      <c r="C65" s="37">
        <v>8.0166666666666675</v>
      </c>
      <c r="D65" s="37">
        <v>76.916666666666671</v>
      </c>
      <c r="E65" s="9"/>
      <c r="F65" s="9"/>
      <c r="G65" s="12">
        <v>40</v>
      </c>
      <c r="H65" s="9"/>
      <c r="I65" s="9"/>
      <c r="J65" s="10"/>
      <c r="K65" s="10"/>
      <c r="L65" s="13">
        <v>2.57</v>
      </c>
      <c r="M65" s="10"/>
      <c r="N65" s="10"/>
      <c r="O65" s="9"/>
      <c r="P65" s="9"/>
      <c r="Q65" s="12">
        <v>27.1</v>
      </c>
      <c r="R65" s="9"/>
      <c r="S65" s="9"/>
      <c r="T65" s="10"/>
      <c r="U65" s="10"/>
      <c r="V65" s="13">
        <v>70</v>
      </c>
      <c r="W65" s="10"/>
      <c r="X65" s="10"/>
      <c r="Y65" s="9"/>
      <c r="Z65" s="9"/>
      <c r="AA65" s="12">
        <v>94.8</v>
      </c>
      <c r="AB65" s="9"/>
      <c r="AC65" s="9"/>
      <c r="AD65" s="10"/>
      <c r="AE65" s="10"/>
      <c r="AF65" s="13">
        <v>54.8</v>
      </c>
      <c r="AG65" s="10"/>
      <c r="AH65" s="10"/>
      <c r="AI65" s="9"/>
      <c r="AJ65" s="9"/>
      <c r="AK65" s="12">
        <v>219.6</v>
      </c>
      <c r="AL65" s="9"/>
      <c r="AM65" s="9"/>
    </row>
    <row r="66" spans="1:39" x14ac:dyDescent="0.15">
      <c r="A66" s="18" t="s">
        <v>303</v>
      </c>
      <c r="B66" s="18" t="s">
        <v>73</v>
      </c>
      <c r="C66" s="37">
        <v>8.0166666666666675</v>
      </c>
      <c r="D66" s="37">
        <v>76.916666666666671</v>
      </c>
      <c r="E66" s="12">
        <v>1.1000000000000001</v>
      </c>
      <c r="F66" s="9"/>
      <c r="G66" s="12">
        <v>17.3</v>
      </c>
      <c r="H66" s="9"/>
      <c r="I66" s="9"/>
      <c r="J66" s="13">
        <v>0.22</v>
      </c>
      <c r="K66" s="10"/>
      <c r="L66" s="13">
        <v>1.1100000000000001</v>
      </c>
      <c r="M66" s="10"/>
      <c r="N66" s="10"/>
      <c r="O66" s="12">
        <v>51.6</v>
      </c>
      <c r="P66" s="9"/>
      <c r="Q66" s="12">
        <v>27.6</v>
      </c>
      <c r="R66" s="9"/>
      <c r="S66" s="9"/>
      <c r="T66" s="13">
        <v>4.3</v>
      </c>
      <c r="U66" s="10"/>
      <c r="V66" s="13">
        <v>51.2</v>
      </c>
      <c r="W66" s="10"/>
      <c r="X66" s="10"/>
      <c r="Y66" s="12">
        <v>15.1</v>
      </c>
      <c r="Z66" s="9"/>
      <c r="AA66" s="12">
        <v>74</v>
      </c>
      <c r="AB66" s="9"/>
      <c r="AC66" s="9"/>
      <c r="AD66" s="13">
        <v>3.2</v>
      </c>
      <c r="AE66" s="10"/>
      <c r="AF66" s="13">
        <v>51.6</v>
      </c>
      <c r="AG66" s="10"/>
      <c r="AH66" s="10"/>
      <c r="AI66" s="12">
        <v>22.6</v>
      </c>
      <c r="AJ66" s="9"/>
      <c r="AK66" s="12">
        <v>177.7</v>
      </c>
      <c r="AL66" s="9"/>
      <c r="AM66" s="9"/>
    </row>
    <row r="67" spans="1:39" x14ac:dyDescent="0.15">
      <c r="A67" s="18" t="s">
        <v>303</v>
      </c>
      <c r="B67" s="18" t="s">
        <v>74</v>
      </c>
      <c r="C67" s="37">
        <v>8.0666666666666664</v>
      </c>
      <c r="D67" s="37">
        <v>76.849999999999994</v>
      </c>
      <c r="E67" s="9"/>
      <c r="F67" s="12">
        <v>4.7</v>
      </c>
      <c r="G67" s="12">
        <v>25.5</v>
      </c>
      <c r="H67" s="9"/>
      <c r="I67" s="9"/>
      <c r="J67" s="10"/>
      <c r="K67" s="13">
        <v>0.1</v>
      </c>
      <c r="L67" s="13">
        <v>0.63</v>
      </c>
      <c r="M67" s="10"/>
      <c r="N67" s="10"/>
      <c r="O67" s="9"/>
      <c r="P67" s="12">
        <v>22.2</v>
      </c>
      <c r="Q67" s="12">
        <v>23</v>
      </c>
      <c r="R67" s="9"/>
      <c r="S67" s="9"/>
      <c r="T67" s="10"/>
      <c r="U67" s="13">
        <v>23.8</v>
      </c>
      <c r="V67" s="13">
        <v>38.1</v>
      </c>
      <c r="W67" s="10"/>
      <c r="X67" s="10"/>
      <c r="Y67" s="9"/>
      <c r="Z67" s="12">
        <v>11.7</v>
      </c>
      <c r="AA67" s="12">
        <v>74.8</v>
      </c>
      <c r="AB67" s="9"/>
      <c r="AC67" s="9"/>
      <c r="AD67" s="10"/>
      <c r="AE67" s="13">
        <v>6</v>
      </c>
      <c r="AF67" s="13">
        <v>32.6</v>
      </c>
      <c r="AG67" s="10"/>
      <c r="AH67" s="10"/>
      <c r="AI67" s="9"/>
      <c r="AJ67" s="12">
        <v>41.6</v>
      </c>
      <c r="AK67" s="12">
        <v>145.6</v>
      </c>
      <c r="AL67" s="9"/>
      <c r="AM67" s="9"/>
    </row>
    <row r="68" spans="1:39" x14ac:dyDescent="0.15">
      <c r="A68" s="18" t="s">
        <v>303</v>
      </c>
      <c r="B68" s="18" t="s">
        <v>75</v>
      </c>
      <c r="C68" s="37">
        <v>8.1</v>
      </c>
      <c r="D68" s="37">
        <v>76.933333333333337</v>
      </c>
      <c r="E68" s="9"/>
      <c r="F68" s="12">
        <v>1.3</v>
      </c>
      <c r="G68" s="12">
        <v>23.2</v>
      </c>
      <c r="H68" s="9"/>
      <c r="I68" s="9"/>
      <c r="J68" s="10"/>
      <c r="K68" s="13">
        <v>0.09</v>
      </c>
      <c r="L68" s="13">
        <v>1.59</v>
      </c>
      <c r="M68" s="10"/>
      <c r="N68" s="10"/>
      <c r="O68" s="9"/>
      <c r="P68" s="12">
        <v>30</v>
      </c>
      <c r="Q68" s="12">
        <v>27.7</v>
      </c>
      <c r="R68" s="9"/>
      <c r="S68" s="9"/>
      <c r="T68" s="10"/>
      <c r="U68" s="13">
        <v>5</v>
      </c>
      <c r="V68" s="13">
        <v>70</v>
      </c>
      <c r="W68" s="10"/>
      <c r="X68" s="10"/>
      <c r="Y68" s="9"/>
      <c r="Z68" s="12">
        <v>5.0999999999999996</v>
      </c>
      <c r="AA68" s="12">
        <v>89.6</v>
      </c>
      <c r="AB68" s="9"/>
      <c r="AC68" s="9"/>
      <c r="AD68" s="10"/>
      <c r="AE68" s="13">
        <v>3.8</v>
      </c>
      <c r="AF68" s="13">
        <v>69.2</v>
      </c>
      <c r="AG68" s="10"/>
      <c r="AH68" s="10"/>
      <c r="AI68" s="9"/>
      <c r="AJ68" s="12">
        <v>14</v>
      </c>
      <c r="AK68" s="12">
        <v>222.8</v>
      </c>
      <c r="AL68" s="9"/>
      <c r="AM68" s="9"/>
    </row>
    <row r="69" spans="1:39" x14ac:dyDescent="0.15">
      <c r="A69" s="18" t="s">
        <v>303</v>
      </c>
      <c r="B69" s="18" t="s">
        <v>76</v>
      </c>
      <c r="C69" s="37">
        <v>8.1166666666666671</v>
      </c>
      <c r="D69" s="37">
        <v>76.933333333333337</v>
      </c>
      <c r="E69" s="9"/>
      <c r="F69" s="9"/>
      <c r="G69" s="12">
        <v>44.3</v>
      </c>
      <c r="H69" s="9"/>
      <c r="I69" s="9"/>
      <c r="J69" s="10"/>
      <c r="K69" s="10"/>
      <c r="L69" s="13">
        <v>2.52</v>
      </c>
      <c r="M69" s="10"/>
      <c r="N69" s="10"/>
      <c r="O69" s="9"/>
      <c r="P69" s="9"/>
      <c r="Q69" s="12">
        <v>22</v>
      </c>
      <c r="R69" s="9"/>
      <c r="S69" s="9"/>
      <c r="T69" s="10"/>
      <c r="U69" s="10"/>
      <c r="V69" s="13">
        <v>79.3</v>
      </c>
      <c r="W69" s="10"/>
      <c r="X69" s="10"/>
      <c r="Y69" s="9"/>
      <c r="Z69" s="9"/>
      <c r="AA69" s="12">
        <v>99.8</v>
      </c>
      <c r="AB69" s="9"/>
      <c r="AC69" s="9"/>
      <c r="AD69" s="10"/>
      <c r="AE69" s="10"/>
      <c r="AF69" s="13">
        <v>83.7</v>
      </c>
      <c r="AG69" s="10"/>
      <c r="AH69" s="10"/>
      <c r="AI69" s="9"/>
      <c r="AJ69" s="9"/>
      <c r="AK69" s="12">
        <v>262.7</v>
      </c>
      <c r="AL69" s="9"/>
      <c r="AM69" s="9"/>
    </row>
    <row r="70" spans="1:39" x14ac:dyDescent="0.15">
      <c r="A70" s="18" t="s">
        <v>303</v>
      </c>
      <c r="B70" s="18" t="s">
        <v>77</v>
      </c>
      <c r="C70" s="37">
        <v>8.1833333333333336</v>
      </c>
      <c r="D70" s="37">
        <v>76.933333333333337</v>
      </c>
      <c r="E70" s="9"/>
      <c r="F70" s="12">
        <v>6.5</v>
      </c>
      <c r="G70" s="12">
        <v>16.600000000000001</v>
      </c>
      <c r="H70" s="9"/>
      <c r="I70" s="9"/>
      <c r="J70" s="10"/>
      <c r="K70" s="13">
        <v>0.26</v>
      </c>
      <c r="L70" s="13">
        <v>0.68</v>
      </c>
      <c r="M70" s="10"/>
      <c r="N70" s="10"/>
      <c r="O70" s="9"/>
      <c r="P70" s="12">
        <v>29.2</v>
      </c>
      <c r="Q70" s="12">
        <v>30.7</v>
      </c>
      <c r="R70" s="9"/>
      <c r="S70" s="9"/>
      <c r="T70" s="10"/>
      <c r="U70" s="13">
        <v>22.7</v>
      </c>
      <c r="V70" s="13">
        <v>31.8</v>
      </c>
      <c r="W70" s="10"/>
      <c r="X70" s="10"/>
      <c r="Y70" s="9"/>
      <c r="Z70" s="12">
        <v>24.4</v>
      </c>
      <c r="AA70" s="12">
        <v>63.6</v>
      </c>
      <c r="AB70" s="9"/>
      <c r="AC70" s="9"/>
      <c r="AD70" s="10"/>
      <c r="AE70" s="13">
        <v>8.4</v>
      </c>
      <c r="AF70" s="13">
        <v>21.5</v>
      </c>
      <c r="AG70" s="10"/>
      <c r="AH70" s="10"/>
      <c r="AI70" s="9"/>
      <c r="AJ70" s="12">
        <v>55.5</v>
      </c>
      <c r="AK70" s="12">
        <v>116.9</v>
      </c>
      <c r="AL70" s="9"/>
      <c r="AM70" s="9"/>
    </row>
    <row r="71" spans="1:39" x14ac:dyDescent="0.15">
      <c r="A71" s="18" t="s">
        <v>303</v>
      </c>
      <c r="B71" s="20" t="s">
        <v>78</v>
      </c>
      <c r="C71" s="37">
        <v>9.4166666666666661</v>
      </c>
      <c r="D71" s="37">
        <v>75.75</v>
      </c>
      <c r="E71" s="12">
        <v>13.3</v>
      </c>
      <c r="F71" s="12">
        <v>0.9</v>
      </c>
      <c r="G71" s="12">
        <v>10.7</v>
      </c>
      <c r="H71" s="9"/>
      <c r="I71" s="9"/>
      <c r="J71" s="13">
        <v>0.8</v>
      </c>
      <c r="K71" s="13">
        <v>1.29</v>
      </c>
      <c r="L71" s="13">
        <v>0.43</v>
      </c>
      <c r="M71" s="10"/>
      <c r="N71" s="10"/>
      <c r="O71" s="12">
        <v>26.1</v>
      </c>
      <c r="P71" s="12">
        <v>10</v>
      </c>
      <c r="Q71" s="12">
        <v>22</v>
      </c>
      <c r="R71" s="9"/>
      <c r="S71" s="9"/>
      <c r="T71" s="13">
        <v>20.399999999999999</v>
      </c>
      <c r="U71" s="13">
        <v>2</v>
      </c>
      <c r="V71" s="13">
        <v>20.399999999999999</v>
      </c>
      <c r="W71" s="10"/>
      <c r="X71" s="10"/>
      <c r="Y71" s="12">
        <v>45.5</v>
      </c>
      <c r="Z71" s="12">
        <v>0</v>
      </c>
      <c r="AA71" s="12">
        <v>24.5</v>
      </c>
      <c r="AB71" s="9"/>
      <c r="AC71" s="9"/>
      <c r="AD71" s="13">
        <v>16.899999999999999</v>
      </c>
      <c r="AE71" s="13">
        <v>1.1000000000000001</v>
      </c>
      <c r="AF71" s="13">
        <v>13.5</v>
      </c>
      <c r="AG71" s="10"/>
      <c r="AH71" s="10"/>
      <c r="AI71" s="12">
        <v>82.7</v>
      </c>
      <c r="AJ71" s="12">
        <v>4.4000000000000004</v>
      </c>
      <c r="AK71" s="12">
        <v>58.3</v>
      </c>
      <c r="AL71" s="9"/>
      <c r="AM71" s="9"/>
    </row>
    <row r="72" spans="1:39" x14ac:dyDescent="0.15">
      <c r="A72" s="18" t="s">
        <v>303</v>
      </c>
      <c r="B72" s="18" t="s">
        <v>79</v>
      </c>
      <c r="C72" s="37">
        <v>9.3333333333333339</v>
      </c>
      <c r="D72" s="37">
        <v>75.86666666666666</v>
      </c>
      <c r="E72" s="9"/>
      <c r="F72" s="9"/>
      <c r="G72" s="12">
        <v>35.5</v>
      </c>
      <c r="H72" s="9"/>
      <c r="I72" s="9"/>
      <c r="J72" s="10"/>
      <c r="K72" s="10"/>
      <c r="L72" s="13">
        <v>1.53</v>
      </c>
      <c r="M72" s="10"/>
      <c r="N72" s="10"/>
      <c r="O72" s="9"/>
      <c r="P72" s="9"/>
      <c r="Q72" s="12">
        <v>22.5</v>
      </c>
      <c r="R72" s="9"/>
      <c r="S72" s="9"/>
      <c r="T72" s="10"/>
      <c r="U72" s="10"/>
      <c r="V72" s="13">
        <v>53.8</v>
      </c>
      <c r="W72" s="10"/>
      <c r="X72" s="10"/>
      <c r="Y72" s="9"/>
      <c r="Z72" s="9"/>
      <c r="AA72" s="12">
        <v>83</v>
      </c>
      <c r="AB72" s="9"/>
      <c r="AC72" s="9"/>
      <c r="AD72" s="10"/>
      <c r="AE72" s="10"/>
      <c r="AF72" s="13">
        <v>52.1</v>
      </c>
      <c r="AG72" s="10"/>
      <c r="AH72" s="10"/>
      <c r="AI72" s="9"/>
      <c r="AJ72" s="9"/>
      <c r="AK72" s="12">
        <v>189</v>
      </c>
      <c r="AL72" s="9"/>
      <c r="AM72" s="9"/>
    </row>
    <row r="73" spans="1:39" x14ac:dyDescent="0.15">
      <c r="A73" s="18" t="s">
        <v>303</v>
      </c>
      <c r="B73" s="20" t="s">
        <v>80</v>
      </c>
      <c r="C73" s="38">
        <v>9.4333333330000002</v>
      </c>
      <c r="D73" s="38">
        <v>75.833333330000002</v>
      </c>
      <c r="E73" s="9"/>
      <c r="F73" s="12">
        <v>3.6</v>
      </c>
      <c r="G73" s="12">
        <v>34.5</v>
      </c>
      <c r="H73" s="9"/>
      <c r="I73" s="9"/>
      <c r="J73" s="10"/>
      <c r="K73" s="13">
        <v>0.28999999999999998</v>
      </c>
      <c r="L73" s="13">
        <v>1.81</v>
      </c>
      <c r="M73" s="10"/>
      <c r="N73" s="10"/>
      <c r="O73" s="9"/>
      <c r="P73" s="12">
        <v>31.7</v>
      </c>
      <c r="Q73" s="12">
        <v>25.2</v>
      </c>
      <c r="R73" s="9"/>
      <c r="S73" s="9"/>
      <c r="T73" s="10"/>
      <c r="U73" s="13">
        <v>3.2</v>
      </c>
      <c r="V73" s="13">
        <v>48.4</v>
      </c>
      <c r="W73" s="10"/>
      <c r="X73" s="10"/>
      <c r="Y73" s="9"/>
      <c r="Z73" s="12">
        <v>12.5</v>
      </c>
      <c r="AA73" s="12">
        <v>78.599999999999994</v>
      </c>
      <c r="AB73" s="9"/>
      <c r="AC73" s="9"/>
      <c r="AD73" s="10"/>
      <c r="AE73" s="13">
        <v>3.9</v>
      </c>
      <c r="AF73" s="13">
        <v>37.299999999999997</v>
      </c>
      <c r="AG73" s="10"/>
      <c r="AH73" s="10"/>
      <c r="AI73" s="9"/>
      <c r="AJ73" s="12">
        <v>19.600000000000001</v>
      </c>
      <c r="AK73" s="12">
        <v>164.2</v>
      </c>
      <c r="AL73" s="9"/>
      <c r="AM73" s="9"/>
    </row>
    <row r="74" spans="1:39" x14ac:dyDescent="0.15">
      <c r="A74" s="18" t="s">
        <v>303</v>
      </c>
      <c r="B74" s="18" t="s">
        <v>81</v>
      </c>
      <c r="C74" s="37">
        <v>9.4</v>
      </c>
      <c r="D74" s="37">
        <v>75.849999999999994</v>
      </c>
      <c r="E74" s="12">
        <v>2.9</v>
      </c>
      <c r="F74" s="9"/>
      <c r="G74" s="12">
        <v>20</v>
      </c>
      <c r="H74" s="9"/>
      <c r="I74" s="9"/>
      <c r="J74" s="13">
        <v>0.18</v>
      </c>
      <c r="K74" s="10"/>
      <c r="L74" s="13">
        <v>0.88</v>
      </c>
      <c r="M74" s="10"/>
      <c r="N74" s="10"/>
      <c r="O74" s="12">
        <v>28.3</v>
      </c>
      <c r="P74" s="9"/>
      <c r="Q74" s="12">
        <v>23.2</v>
      </c>
      <c r="R74" s="9"/>
      <c r="S74" s="9"/>
      <c r="T74" s="13">
        <v>5</v>
      </c>
      <c r="U74" s="10"/>
      <c r="V74" s="13">
        <v>30</v>
      </c>
      <c r="W74" s="10"/>
      <c r="X74" s="10"/>
      <c r="Y74" s="12">
        <v>12.2</v>
      </c>
      <c r="Z74" s="9"/>
      <c r="AA74" s="12">
        <v>59.2</v>
      </c>
      <c r="AB74" s="9"/>
      <c r="AC74" s="9"/>
      <c r="AD74" s="13">
        <v>1.7</v>
      </c>
      <c r="AE74" s="10"/>
      <c r="AF74" s="13">
        <v>11.7</v>
      </c>
      <c r="AG74" s="10"/>
      <c r="AH74" s="10"/>
      <c r="AI74" s="12">
        <v>18.899999999999999</v>
      </c>
      <c r="AJ74" s="9"/>
      <c r="AK74" s="12">
        <v>100.9</v>
      </c>
      <c r="AL74" s="9"/>
      <c r="AM74" s="9"/>
    </row>
    <row r="75" spans="1:39" x14ac:dyDescent="0.15">
      <c r="A75" s="18" t="s">
        <v>303</v>
      </c>
      <c r="B75" s="18" t="s">
        <v>82</v>
      </c>
      <c r="C75" s="37">
        <v>9.4166666666666661</v>
      </c>
      <c r="D75" s="37">
        <v>75.86666666666666</v>
      </c>
      <c r="E75" s="12">
        <v>5.3</v>
      </c>
      <c r="F75" s="12">
        <v>2.7</v>
      </c>
      <c r="G75" s="12">
        <v>27.6</v>
      </c>
      <c r="H75" s="9"/>
      <c r="I75" s="9"/>
      <c r="J75" s="13">
        <v>0.1</v>
      </c>
      <c r="K75" s="13">
        <v>0.35</v>
      </c>
      <c r="L75" s="13">
        <v>1.31</v>
      </c>
      <c r="M75" s="10"/>
      <c r="N75" s="10"/>
      <c r="O75" s="12">
        <v>19.5</v>
      </c>
      <c r="P75" s="12">
        <v>21.3</v>
      </c>
      <c r="Q75" s="12">
        <v>21.5</v>
      </c>
      <c r="R75" s="9"/>
      <c r="S75" s="9"/>
      <c r="T75" s="13">
        <v>9.1999999999999993</v>
      </c>
      <c r="U75" s="13">
        <v>3.1</v>
      </c>
      <c r="V75" s="13">
        <v>33.799999999999997</v>
      </c>
      <c r="W75" s="10"/>
      <c r="X75" s="10"/>
      <c r="Y75" s="12">
        <v>9.1999999999999993</v>
      </c>
      <c r="Z75" s="12">
        <v>3.1</v>
      </c>
      <c r="AA75" s="12">
        <v>33.799999999999997</v>
      </c>
      <c r="AB75" s="9"/>
      <c r="AC75" s="9"/>
      <c r="AD75" s="13">
        <v>3.2</v>
      </c>
      <c r="AE75" s="13">
        <v>1.7</v>
      </c>
      <c r="AF75" s="13">
        <v>17.5</v>
      </c>
      <c r="AG75" s="10"/>
      <c r="AH75" s="10"/>
      <c r="AI75" s="12">
        <v>21.9</v>
      </c>
      <c r="AJ75" s="12">
        <v>7.8</v>
      </c>
      <c r="AK75" s="12">
        <v>85.2</v>
      </c>
      <c r="AL75" s="9"/>
      <c r="AM75" s="9"/>
    </row>
    <row r="76" spans="1:39" x14ac:dyDescent="0.15">
      <c r="A76" s="18" t="s">
        <v>303</v>
      </c>
      <c r="B76" s="18" t="s">
        <v>83</v>
      </c>
      <c r="C76" s="37">
        <v>9.4166666666666661</v>
      </c>
      <c r="D76" s="37">
        <v>75.88333333333334</v>
      </c>
      <c r="E76" s="12">
        <v>6.4</v>
      </c>
      <c r="F76" s="12">
        <v>4.0999999999999996</v>
      </c>
      <c r="G76" s="12">
        <v>10.5</v>
      </c>
      <c r="H76" s="9"/>
      <c r="I76" s="12">
        <v>1.7</v>
      </c>
      <c r="J76" s="13">
        <v>0.6</v>
      </c>
      <c r="K76" s="13">
        <v>0.36</v>
      </c>
      <c r="L76" s="13">
        <v>0.77</v>
      </c>
      <c r="M76" s="10"/>
      <c r="N76" s="13">
        <v>7.0000000000000007E-2</v>
      </c>
      <c r="O76" s="12">
        <v>30.1</v>
      </c>
      <c r="P76" s="12">
        <v>32.6</v>
      </c>
      <c r="Q76" s="12">
        <v>30</v>
      </c>
      <c r="R76" s="9"/>
      <c r="S76" s="12">
        <v>22.4</v>
      </c>
      <c r="T76" s="13">
        <v>12.8</v>
      </c>
      <c r="U76" s="13">
        <v>10.3</v>
      </c>
      <c r="V76" s="13">
        <v>20.5</v>
      </c>
      <c r="W76" s="10"/>
      <c r="X76" s="13">
        <v>2.6</v>
      </c>
      <c r="Y76" s="12">
        <v>30.9</v>
      </c>
      <c r="Z76" s="12">
        <v>18.399999999999999</v>
      </c>
      <c r="AA76" s="12">
        <v>39.5</v>
      </c>
      <c r="AB76" s="9"/>
      <c r="AC76" s="12">
        <v>3.6</v>
      </c>
      <c r="AD76" s="13">
        <v>11.3</v>
      </c>
      <c r="AE76" s="13">
        <v>7.2</v>
      </c>
      <c r="AF76" s="13">
        <v>18.5</v>
      </c>
      <c r="AG76" s="10"/>
      <c r="AH76" s="13">
        <v>3.1</v>
      </c>
      <c r="AI76" s="12">
        <v>55</v>
      </c>
      <c r="AJ76" s="12">
        <v>35.9</v>
      </c>
      <c r="AK76" s="12">
        <v>78.599999999999994</v>
      </c>
      <c r="AL76" s="9"/>
      <c r="AM76" s="12">
        <v>9.3000000000000007</v>
      </c>
    </row>
    <row r="77" spans="1:39" x14ac:dyDescent="0.15">
      <c r="A77" s="18" t="s">
        <v>303</v>
      </c>
      <c r="B77" s="20" t="s">
        <v>84</v>
      </c>
      <c r="C77" s="38">
        <v>9.9510000000000005</v>
      </c>
      <c r="D77" s="38">
        <v>75.575999999999993</v>
      </c>
      <c r="E77" s="12">
        <v>6.4</v>
      </c>
      <c r="F77" s="12">
        <v>2.6</v>
      </c>
      <c r="G77" s="12">
        <v>6.4</v>
      </c>
      <c r="H77" s="9"/>
      <c r="I77" s="9"/>
      <c r="J77" s="13">
        <v>0.18</v>
      </c>
      <c r="K77" s="13">
        <v>0.15</v>
      </c>
      <c r="L77" s="13">
        <v>0.23</v>
      </c>
      <c r="M77" s="10"/>
      <c r="N77" s="10"/>
      <c r="O77" s="12">
        <v>18.3</v>
      </c>
      <c r="P77" s="12">
        <v>26</v>
      </c>
      <c r="Q77" s="12">
        <v>20.8</v>
      </c>
      <c r="R77" s="9"/>
      <c r="S77" s="9"/>
      <c r="T77" s="13">
        <v>18.2</v>
      </c>
      <c r="U77" s="13">
        <v>9.1</v>
      </c>
      <c r="V77" s="13">
        <v>18.2</v>
      </c>
      <c r="W77" s="10"/>
      <c r="X77" s="10"/>
      <c r="Y77" s="12">
        <v>17.5</v>
      </c>
      <c r="Z77" s="12">
        <v>14.3</v>
      </c>
      <c r="AA77" s="12">
        <v>22.9</v>
      </c>
      <c r="AB77" s="9"/>
      <c r="AC77" s="9"/>
      <c r="AD77" s="13">
        <v>5.8</v>
      </c>
      <c r="AE77" s="13">
        <v>2.4</v>
      </c>
      <c r="AF77" s="13">
        <v>5.8</v>
      </c>
      <c r="AG77" s="10"/>
      <c r="AH77" s="10"/>
      <c r="AI77" s="12">
        <v>41.6</v>
      </c>
      <c r="AJ77" s="12">
        <v>25.8</v>
      </c>
      <c r="AK77" s="12">
        <v>46.8</v>
      </c>
      <c r="AL77" s="9"/>
      <c r="AM77" s="9"/>
    </row>
    <row r="78" spans="1:39" x14ac:dyDescent="0.15">
      <c r="A78" s="18" t="s">
        <v>303</v>
      </c>
      <c r="B78" s="20" t="s">
        <v>85</v>
      </c>
      <c r="C78" s="8">
        <v>9.9666666666666668</v>
      </c>
      <c r="D78" s="8">
        <v>75.900000000000006</v>
      </c>
      <c r="E78" s="12">
        <v>6.9</v>
      </c>
      <c r="F78" s="12">
        <v>1</v>
      </c>
      <c r="G78" s="12">
        <v>11.9</v>
      </c>
      <c r="H78" s="9"/>
      <c r="I78" s="9"/>
      <c r="J78" s="13">
        <v>0.34</v>
      </c>
      <c r="K78" s="13">
        <v>0.02</v>
      </c>
      <c r="L78" s="13">
        <v>0.59</v>
      </c>
      <c r="M78" s="10"/>
      <c r="N78" s="10"/>
      <c r="O78" s="12">
        <v>24.3</v>
      </c>
      <c r="P78" s="12">
        <v>17.899999999999999</v>
      </c>
      <c r="Q78" s="12">
        <v>24</v>
      </c>
      <c r="R78" s="9"/>
      <c r="S78" s="9"/>
      <c r="T78" s="13">
        <v>29.4</v>
      </c>
      <c r="U78" s="13">
        <v>5.9</v>
      </c>
      <c r="V78" s="13">
        <v>29.4</v>
      </c>
      <c r="W78" s="10"/>
      <c r="X78" s="10"/>
      <c r="Y78" s="12">
        <v>21.4</v>
      </c>
      <c r="Z78" s="12">
        <v>1.6</v>
      </c>
      <c r="AA78" s="12">
        <v>37.200000000000003</v>
      </c>
      <c r="AB78" s="9"/>
      <c r="AC78" s="9"/>
      <c r="AD78" s="13">
        <v>6.1</v>
      </c>
      <c r="AE78" s="13">
        <v>0.9</v>
      </c>
      <c r="AF78" s="13">
        <v>10.4</v>
      </c>
      <c r="AG78" s="10"/>
      <c r="AH78" s="10"/>
      <c r="AI78" s="12">
        <v>57</v>
      </c>
      <c r="AJ78" s="12">
        <v>8.3000000000000007</v>
      </c>
      <c r="AK78" s="12">
        <v>77.099999999999994</v>
      </c>
      <c r="AL78" s="9"/>
      <c r="AM78" s="9"/>
    </row>
    <row r="79" spans="1:39" x14ac:dyDescent="0.15">
      <c r="A79" s="18" t="s">
        <v>303</v>
      </c>
      <c r="B79" s="20" t="s">
        <v>86</v>
      </c>
      <c r="C79" s="8">
        <v>9.5833333333333339</v>
      </c>
      <c r="D79" s="8">
        <v>75.566666666666663</v>
      </c>
      <c r="E79" s="9"/>
      <c r="F79" s="9"/>
      <c r="G79" s="12">
        <v>38.5</v>
      </c>
      <c r="H79" s="9"/>
      <c r="I79" s="9"/>
      <c r="J79" s="10"/>
      <c r="K79" s="10"/>
      <c r="L79" s="13">
        <v>3.66</v>
      </c>
      <c r="M79" s="10"/>
      <c r="N79" s="10"/>
      <c r="O79" s="9"/>
      <c r="P79" s="9"/>
      <c r="Q79" s="12">
        <v>35.1</v>
      </c>
      <c r="R79" s="9"/>
      <c r="S79" s="9"/>
      <c r="T79" s="10"/>
      <c r="U79" s="10"/>
      <c r="V79" s="13">
        <v>59.1</v>
      </c>
      <c r="W79" s="10"/>
      <c r="X79" s="10"/>
      <c r="Y79" s="9"/>
      <c r="Z79" s="9"/>
      <c r="AA79" s="12">
        <v>97.8</v>
      </c>
      <c r="AB79" s="9"/>
      <c r="AC79" s="9"/>
      <c r="AD79" s="10"/>
      <c r="AE79" s="10"/>
      <c r="AF79" s="13">
        <v>54.2</v>
      </c>
      <c r="AG79" s="10"/>
      <c r="AH79" s="10"/>
      <c r="AI79" s="9"/>
      <c r="AJ79" s="9"/>
      <c r="AK79" s="12">
        <v>211.1</v>
      </c>
      <c r="AL79" s="9"/>
      <c r="AM79" s="9"/>
    </row>
    <row r="80" spans="1:39" x14ac:dyDescent="0.15">
      <c r="A80" s="18" t="s">
        <v>303</v>
      </c>
      <c r="B80" s="20" t="s">
        <v>87</v>
      </c>
      <c r="C80" s="8">
        <v>9.5833333333333339</v>
      </c>
      <c r="D80" s="8">
        <v>75.566666666666663</v>
      </c>
      <c r="E80" s="9"/>
      <c r="F80" s="9"/>
      <c r="G80" s="12">
        <v>0.8</v>
      </c>
      <c r="H80" s="9"/>
      <c r="I80" s="9"/>
      <c r="J80" s="10"/>
      <c r="K80" s="10"/>
      <c r="L80" s="13">
        <v>0.04</v>
      </c>
      <c r="M80" s="10"/>
      <c r="N80" s="10"/>
      <c r="O80" s="9"/>
      <c r="P80" s="9"/>
      <c r="Q80" s="12">
        <v>25</v>
      </c>
      <c r="R80" s="9"/>
      <c r="S80" s="9"/>
      <c r="T80" s="10"/>
      <c r="U80" s="10"/>
      <c r="V80" s="13">
        <v>1.3</v>
      </c>
      <c r="W80" s="10"/>
      <c r="X80" s="10"/>
      <c r="Y80" s="9"/>
      <c r="Z80" s="9"/>
      <c r="AA80" s="12">
        <v>5.5</v>
      </c>
      <c r="AB80" s="9"/>
      <c r="AC80" s="9"/>
      <c r="AD80" s="10"/>
      <c r="AE80" s="10"/>
      <c r="AF80" s="13">
        <v>0.5</v>
      </c>
      <c r="AG80" s="10"/>
      <c r="AH80" s="10"/>
      <c r="AI80" s="9"/>
      <c r="AJ80" s="9"/>
      <c r="AK80" s="12">
        <v>7.3</v>
      </c>
      <c r="AL80" s="9"/>
      <c r="AM80" s="9"/>
    </row>
    <row r="81" spans="1:39" x14ac:dyDescent="0.15">
      <c r="A81" s="18" t="s">
        <v>303</v>
      </c>
      <c r="B81" s="20" t="s">
        <v>88</v>
      </c>
      <c r="C81" s="36">
        <v>9.5500000000000007</v>
      </c>
      <c r="D81" s="36">
        <v>75.566666670000004</v>
      </c>
      <c r="E81" s="9"/>
      <c r="F81" s="9"/>
      <c r="G81" s="12">
        <v>33.5</v>
      </c>
      <c r="H81" s="9"/>
      <c r="I81" s="9"/>
      <c r="J81" s="10"/>
      <c r="K81" s="10"/>
      <c r="L81" s="13">
        <v>1.66</v>
      </c>
      <c r="M81" s="10"/>
      <c r="N81" s="10"/>
      <c r="O81" s="9"/>
      <c r="P81" s="9"/>
      <c r="Q81" s="12">
        <v>22.4</v>
      </c>
      <c r="R81" s="9"/>
      <c r="S81" s="9"/>
      <c r="T81" s="10"/>
      <c r="U81" s="10"/>
      <c r="V81" s="13">
        <v>23.5</v>
      </c>
      <c r="W81" s="10"/>
      <c r="X81" s="10"/>
      <c r="Y81" s="9"/>
      <c r="Z81" s="9"/>
      <c r="AA81" s="12">
        <v>79</v>
      </c>
      <c r="AB81" s="9"/>
      <c r="AC81" s="9"/>
      <c r="AD81" s="10"/>
      <c r="AE81" s="10"/>
      <c r="AF81" s="13">
        <v>25.4</v>
      </c>
      <c r="AG81" s="10"/>
      <c r="AH81" s="10"/>
      <c r="AI81" s="9"/>
      <c r="AJ81" s="9"/>
      <c r="AK81" s="12">
        <v>127.9</v>
      </c>
      <c r="AL81" s="9"/>
      <c r="AM81" s="9"/>
    </row>
    <row r="82" spans="1:39" x14ac:dyDescent="0.15">
      <c r="A82" s="18" t="s">
        <v>303</v>
      </c>
      <c r="B82" s="20" t="s">
        <v>89</v>
      </c>
      <c r="C82" s="8">
        <v>9.4666666666666668</v>
      </c>
      <c r="D82" s="8">
        <v>75.599999999999994</v>
      </c>
      <c r="E82" s="12">
        <v>4.2</v>
      </c>
      <c r="F82" s="12">
        <v>8.4</v>
      </c>
      <c r="G82" s="9"/>
      <c r="H82" s="9"/>
      <c r="I82" s="9"/>
      <c r="J82" s="13">
        <v>0.12</v>
      </c>
      <c r="K82" s="13">
        <v>0.2</v>
      </c>
      <c r="L82" s="10"/>
      <c r="M82" s="10"/>
      <c r="N82" s="10"/>
      <c r="O82" s="12">
        <v>18.399999999999999</v>
      </c>
      <c r="P82" s="12">
        <v>16.899999999999999</v>
      </c>
      <c r="Q82" s="9"/>
      <c r="R82" s="9"/>
      <c r="S82" s="9"/>
      <c r="T82" s="13">
        <v>6.7</v>
      </c>
      <c r="U82" s="13">
        <v>13.3</v>
      </c>
      <c r="V82" s="10"/>
      <c r="W82" s="10"/>
      <c r="X82" s="10"/>
      <c r="Y82" s="12">
        <v>6.7</v>
      </c>
      <c r="Z82" s="12">
        <v>12.1</v>
      </c>
      <c r="AA82" s="9"/>
      <c r="AB82" s="9"/>
      <c r="AC82" s="9"/>
      <c r="AD82" s="13">
        <v>1.3</v>
      </c>
      <c r="AE82" s="13">
        <v>2.5</v>
      </c>
      <c r="AF82" s="10"/>
      <c r="AG82" s="10"/>
      <c r="AH82" s="10"/>
      <c r="AI82" s="12">
        <v>15.1</v>
      </c>
      <c r="AJ82" s="12">
        <v>28</v>
      </c>
      <c r="AK82" s="9"/>
      <c r="AL82" s="9"/>
      <c r="AM82" s="9"/>
    </row>
    <row r="83" spans="1:39" x14ac:dyDescent="0.15">
      <c r="A83" s="18" t="s">
        <v>303</v>
      </c>
      <c r="B83" s="18" t="s">
        <v>90</v>
      </c>
      <c r="C83" s="8">
        <v>9.4166666666666661</v>
      </c>
      <c r="D83" s="8">
        <v>75.61666666666666</v>
      </c>
      <c r="E83" s="9"/>
      <c r="F83" s="9"/>
      <c r="G83" s="12">
        <v>7</v>
      </c>
      <c r="H83" s="9"/>
      <c r="I83" s="9"/>
      <c r="J83" s="10"/>
      <c r="K83" s="10"/>
      <c r="L83" s="13">
        <v>0.15</v>
      </c>
      <c r="M83" s="10"/>
      <c r="N83" s="10"/>
      <c r="O83" s="9"/>
      <c r="P83" s="9"/>
      <c r="Q83" s="12">
        <v>16.399999999999999</v>
      </c>
      <c r="R83" s="9"/>
      <c r="S83" s="9"/>
      <c r="T83" s="10"/>
      <c r="U83" s="10"/>
      <c r="V83" s="13">
        <v>13.6</v>
      </c>
      <c r="W83" s="10"/>
      <c r="X83" s="10"/>
      <c r="Y83" s="9"/>
      <c r="Z83" s="9"/>
      <c r="AA83" s="12">
        <v>6.8</v>
      </c>
      <c r="AB83" s="9"/>
      <c r="AC83" s="9"/>
      <c r="AD83" s="10"/>
      <c r="AE83" s="10"/>
      <c r="AF83" s="13">
        <v>4.2</v>
      </c>
      <c r="AG83" s="10"/>
      <c r="AH83" s="10"/>
      <c r="AI83" s="9"/>
      <c r="AJ83" s="9"/>
      <c r="AK83" s="12">
        <v>24.6</v>
      </c>
      <c r="AL83" s="9"/>
      <c r="AM83" s="9"/>
    </row>
    <row r="84" spans="1:39" x14ac:dyDescent="0.15">
      <c r="A84" s="18" t="s">
        <v>303</v>
      </c>
      <c r="B84" s="18" t="s">
        <v>91</v>
      </c>
      <c r="C84" s="8">
        <v>9.4</v>
      </c>
      <c r="D84" s="8">
        <v>75.63333333333334</v>
      </c>
      <c r="E84" s="12">
        <v>9.3000000000000007</v>
      </c>
      <c r="F84" s="12">
        <v>3.7</v>
      </c>
      <c r="G84" s="12">
        <v>31.6</v>
      </c>
      <c r="H84" s="9"/>
      <c r="I84" s="9"/>
      <c r="J84" s="13">
        <v>0.3</v>
      </c>
      <c r="K84" s="13">
        <v>0.1</v>
      </c>
      <c r="L84" s="13">
        <v>1.01</v>
      </c>
      <c r="M84" s="10"/>
      <c r="N84" s="10"/>
      <c r="O84" s="12">
        <v>20</v>
      </c>
      <c r="P84" s="12">
        <v>17.2</v>
      </c>
      <c r="Q84" s="12">
        <v>22.1</v>
      </c>
      <c r="R84" s="9"/>
      <c r="S84" s="9"/>
      <c r="T84" s="13">
        <v>7.8</v>
      </c>
      <c r="U84" s="13">
        <v>4.5</v>
      </c>
      <c r="V84" s="13" t="s">
        <v>123</v>
      </c>
      <c r="W84" s="10"/>
      <c r="X84" s="10"/>
      <c r="Y84" s="12">
        <v>14.7</v>
      </c>
      <c r="Z84" s="12">
        <v>4.7</v>
      </c>
      <c r="AA84" s="12">
        <v>49.5</v>
      </c>
      <c r="AB84" s="9"/>
      <c r="AC84" s="9"/>
      <c r="AD84" s="13">
        <v>7.3</v>
      </c>
      <c r="AE84" s="13">
        <v>2.9</v>
      </c>
      <c r="AF84" s="13">
        <v>24.8</v>
      </c>
      <c r="AG84" s="10"/>
      <c r="AH84" s="10"/>
      <c r="AI84" s="12">
        <v>29.6</v>
      </c>
      <c r="AJ84" s="12">
        <v>12.2</v>
      </c>
      <c r="AK84" s="12">
        <v>95.6</v>
      </c>
      <c r="AL84" s="9"/>
      <c r="AM84" s="9"/>
    </row>
    <row r="85" spans="1:39" x14ac:dyDescent="0.15">
      <c r="A85" s="18" t="s">
        <v>303</v>
      </c>
      <c r="B85" s="18" t="s">
        <v>92</v>
      </c>
      <c r="C85" s="8">
        <v>9.4333333333333336</v>
      </c>
      <c r="D85" s="8">
        <v>75.63333333333334</v>
      </c>
      <c r="E85" s="12">
        <v>4.9000000000000004</v>
      </c>
      <c r="F85" s="12">
        <v>4.0999999999999996</v>
      </c>
      <c r="G85" s="12">
        <v>21.1</v>
      </c>
      <c r="H85" s="9"/>
      <c r="I85" s="9"/>
      <c r="J85" s="13">
        <v>0.13</v>
      </c>
      <c r="K85" s="13">
        <v>0.13</v>
      </c>
      <c r="L85" s="13">
        <v>0.53</v>
      </c>
      <c r="M85" s="10"/>
      <c r="N85" s="10"/>
      <c r="O85" s="12">
        <v>17.899999999999999</v>
      </c>
      <c r="P85" s="12">
        <v>19.8</v>
      </c>
      <c r="Q85" s="12">
        <v>17.8</v>
      </c>
      <c r="R85" s="9"/>
      <c r="S85" s="9"/>
      <c r="T85" s="13">
        <v>12.1</v>
      </c>
      <c r="U85" s="13">
        <v>9.1</v>
      </c>
      <c r="V85" s="13">
        <v>30.3</v>
      </c>
      <c r="W85" s="10"/>
      <c r="X85" s="10"/>
      <c r="Y85" s="12">
        <v>10.8</v>
      </c>
      <c r="Z85" s="12">
        <v>11.2</v>
      </c>
      <c r="AA85" s="12">
        <v>45.6</v>
      </c>
      <c r="AB85" s="9"/>
      <c r="AC85" s="9"/>
      <c r="AD85" s="13">
        <v>5.3</v>
      </c>
      <c r="AE85" s="13">
        <v>4.5</v>
      </c>
      <c r="AF85" s="13">
        <v>23.1</v>
      </c>
      <c r="AG85" s="10"/>
      <c r="AH85" s="10"/>
      <c r="AI85" s="12">
        <v>28.2</v>
      </c>
      <c r="AJ85" s="12">
        <v>24.7</v>
      </c>
      <c r="AK85" s="12">
        <v>99.1</v>
      </c>
      <c r="AL85" s="9"/>
      <c r="AM85" s="9"/>
    </row>
    <row r="86" spans="1:39" x14ac:dyDescent="0.15">
      <c r="A86" s="18" t="s">
        <v>303</v>
      </c>
      <c r="B86" s="18" t="s">
        <v>93</v>
      </c>
      <c r="C86" s="8">
        <v>10.166666666666666</v>
      </c>
      <c r="D86" s="8">
        <v>75.783333333333331</v>
      </c>
      <c r="E86" s="9"/>
      <c r="F86" s="9"/>
      <c r="G86" s="12">
        <v>35.5</v>
      </c>
      <c r="H86" s="9"/>
      <c r="I86" s="9"/>
      <c r="J86" s="10"/>
      <c r="K86" s="10"/>
      <c r="L86" s="13">
        <v>1.1100000000000001</v>
      </c>
      <c r="M86" s="10"/>
      <c r="N86" s="10"/>
      <c r="O86" s="9"/>
      <c r="P86" s="9"/>
      <c r="Q86" s="12">
        <v>19.5</v>
      </c>
      <c r="R86" s="9"/>
      <c r="S86" s="9"/>
      <c r="T86" s="10"/>
      <c r="U86" s="10"/>
      <c r="V86" s="13">
        <v>50</v>
      </c>
      <c r="W86" s="10"/>
      <c r="X86" s="10"/>
      <c r="Y86" s="9"/>
      <c r="Z86" s="9"/>
      <c r="AA86" s="12">
        <v>21.8</v>
      </c>
      <c r="AB86" s="9"/>
      <c r="AC86" s="9"/>
      <c r="AD86" s="10"/>
      <c r="AE86" s="10"/>
      <c r="AF86" s="13">
        <v>28.4</v>
      </c>
      <c r="AG86" s="10"/>
      <c r="AH86" s="10"/>
      <c r="AI86" s="9"/>
      <c r="AJ86" s="9"/>
      <c r="AK86" s="12">
        <v>100.3</v>
      </c>
      <c r="AL86" s="9"/>
      <c r="AM86" s="9"/>
    </row>
    <row r="87" spans="1:39" x14ac:dyDescent="0.15">
      <c r="A87" s="18" t="s">
        <v>303</v>
      </c>
      <c r="B87" s="18" t="s">
        <v>94</v>
      </c>
      <c r="C87" s="36">
        <v>9.7833333329999999</v>
      </c>
      <c r="D87" s="36">
        <v>75.816666670000004</v>
      </c>
      <c r="E87" s="9"/>
      <c r="F87" s="9"/>
      <c r="G87" s="12">
        <v>27.3</v>
      </c>
      <c r="H87" s="9"/>
      <c r="I87" s="9"/>
      <c r="J87" s="10"/>
      <c r="K87" s="10"/>
      <c r="L87" s="13">
        <v>1.55</v>
      </c>
      <c r="M87" s="10"/>
      <c r="N87" s="10"/>
      <c r="O87" s="9"/>
      <c r="P87" s="9"/>
      <c r="Q87" s="12">
        <v>23.1</v>
      </c>
      <c r="R87" s="9"/>
      <c r="S87" s="9"/>
      <c r="T87" s="10"/>
      <c r="U87" s="10"/>
      <c r="V87" s="13">
        <v>52.8</v>
      </c>
      <c r="W87" s="10"/>
      <c r="X87" s="10"/>
      <c r="Y87" s="9"/>
      <c r="Z87" s="9"/>
      <c r="AA87" s="12">
        <v>83.4</v>
      </c>
      <c r="AB87" s="9"/>
      <c r="AC87" s="9"/>
      <c r="AD87" s="10"/>
      <c r="AE87" s="10"/>
      <c r="AF87" s="13">
        <v>48.1</v>
      </c>
      <c r="AG87" s="10"/>
      <c r="AH87" s="10"/>
      <c r="AI87" s="9"/>
      <c r="AJ87" s="9"/>
      <c r="AK87" s="12">
        <v>184.3</v>
      </c>
      <c r="AL87" s="9"/>
      <c r="AM87" s="9"/>
    </row>
    <row r="88" spans="1:39" x14ac:dyDescent="0.15">
      <c r="A88" s="18" t="s">
        <v>303</v>
      </c>
      <c r="B88" s="18" t="s">
        <v>95</v>
      </c>
      <c r="C88" s="8">
        <v>9.7666666666666675</v>
      </c>
      <c r="D88" s="8">
        <v>75.783333333333331</v>
      </c>
      <c r="E88" s="9"/>
      <c r="F88" s="12">
        <v>5.6</v>
      </c>
      <c r="G88" s="12">
        <v>14</v>
      </c>
      <c r="H88" s="9"/>
      <c r="I88" s="9"/>
      <c r="J88" s="10"/>
      <c r="K88" s="13">
        <v>0.46</v>
      </c>
      <c r="L88" s="13">
        <v>0.74</v>
      </c>
      <c r="M88" s="10"/>
      <c r="N88" s="10"/>
      <c r="O88" s="9"/>
      <c r="P88" s="12">
        <v>27</v>
      </c>
      <c r="Q88" s="12">
        <v>25.2</v>
      </c>
      <c r="R88" s="9"/>
      <c r="S88" s="9"/>
      <c r="T88" s="10"/>
      <c r="U88" s="13">
        <v>15.4</v>
      </c>
      <c r="V88" s="13">
        <v>30.8</v>
      </c>
      <c r="W88" s="10"/>
      <c r="X88" s="10"/>
      <c r="Y88" s="9"/>
      <c r="Z88" s="12">
        <v>29.5</v>
      </c>
      <c r="AA88" s="12">
        <v>47.5</v>
      </c>
      <c r="AB88" s="9"/>
      <c r="AC88" s="9"/>
      <c r="AD88" s="10"/>
      <c r="AE88" s="13">
        <v>6.9</v>
      </c>
      <c r="AF88" s="13">
        <v>17.2</v>
      </c>
      <c r="AG88" s="10"/>
      <c r="AH88" s="10"/>
      <c r="AI88" s="9"/>
      <c r="AJ88" s="12">
        <v>51.8</v>
      </c>
      <c r="AK88" s="12">
        <v>95.5</v>
      </c>
      <c r="AL88" s="9"/>
      <c r="AM88" s="9"/>
    </row>
    <row r="89" spans="1:39" x14ac:dyDescent="0.15">
      <c r="A89" s="18" t="s">
        <v>303</v>
      </c>
      <c r="B89" s="18" t="s">
        <v>96</v>
      </c>
      <c r="C89" s="8">
        <v>10.116666666666667</v>
      </c>
      <c r="D89" s="8">
        <v>75.566666666666663</v>
      </c>
      <c r="E89" s="9"/>
      <c r="F89" s="12">
        <v>4.4000000000000004</v>
      </c>
      <c r="G89" s="12">
        <v>13.2</v>
      </c>
      <c r="H89" s="9"/>
      <c r="I89" s="9"/>
      <c r="J89" s="10"/>
      <c r="K89" s="13">
        <v>0.21</v>
      </c>
      <c r="L89" s="13">
        <v>0.72</v>
      </c>
      <c r="M89" s="10"/>
      <c r="N89" s="10"/>
      <c r="O89" s="9"/>
      <c r="P89" s="12">
        <v>23.3</v>
      </c>
      <c r="Q89" s="12">
        <v>25.1</v>
      </c>
      <c r="R89" s="9"/>
      <c r="S89" s="9"/>
      <c r="T89" s="10"/>
      <c r="U89" s="13">
        <v>17.2</v>
      </c>
      <c r="V89" s="13">
        <v>31</v>
      </c>
      <c r="W89" s="10"/>
      <c r="X89" s="10"/>
      <c r="Y89" s="9"/>
      <c r="Z89" s="12">
        <v>16.399999999999999</v>
      </c>
      <c r="AA89" s="12">
        <v>56.8</v>
      </c>
      <c r="AB89" s="9"/>
      <c r="AC89" s="9"/>
      <c r="AD89" s="10"/>
      <c r="AE89" s="13">
        <v>5.0999999999999996</v>
      </c>
      <c r="AF89" s="13">
        <v>15.2</v>
      </c>
      <c r="AG89" s="10"/>
      <c r="AH89" s="10"/>
      <c r="AI89" s="9"/>
      <c r="AJ89" s="12">
        <v>38.799999999999997</v>
      </c>
      <c r="AK89" s="12">
        <v>103</v>
      </c>
      <c r="AL89" s="9"/>
      <c r="AM89" s="9"/>
    </row>
    <row r="90" spans="1:39" x14ac:dyDescent="0.15">
      <c r="A90" s="18" t="s">
        <v>303</v>
      </c>
      <c r="B90" s="18" t="s">
        <v>97</v>
      </c>
      <c r="C90" s="8">
        <v>10.066666666666666</v>
      </c>
      <c r="D90" s="8">
        <v>75.533333333333331</v>
      </c>
      <c r="E90" s="9"/>
      <c r="F90" s="12">
        <v>2.9</v>
      </c>
      <c r="G90" s="12">
        <v>9.4</v>
      </c>
      <c r="H90" s="9"/>
      <c r="I90" s="9"/>
      <c r="J90" s="10"/>
      <c r="K90" s="13">
        <v>0.1</v>
      </c>
      <c r="L90" s="13">
        <v>0.37</v>
      </c>
      <c r="M90" s="10"/>
      <c r="N90" s="10"/>
      <c r="O90" s="9"/>
      <c r="P90" s="12">
        <v>20.2</v>
      </c>
      <c r="Q90" s="12">
        <v>21.6</v>
      </c>
      <c r="R90" s="9"/>
      <c r="S90" s="9"/>
      <c r="T90" s="10"/>
      <c r="U90" s="13">
        <v>17.899999999999999</v>
      </c>
      <c r="V90" s="13">
        <v>28.6</v>
      </c>
      <c r="W90" s="10"/>
      <c r="X90" s="10"/>
      <c r="Y90" s="9"/>
      <c r="Z90" s="12">
        <v>3.8</v>
      </c>
      <c r="AA90" s="12">
        <v>35.9</v>
      </c>
      <c r="AB90" s="9"/>
      <c r="AC90" s="9"/>
      <c r="AD90" s="10"/>
      <c r="AE90" s="13">
        <v>3.3</v>
      </c>
      <c r="AF90" s="13">
        <v>10.8</v>
      </c>
      <c r="AG90" s="10"/>
      <c r="AH90" s="10"/>
      <c r="AI90" s="9"/>
      <c r="AJ90" s="12">
        <v>25</v>
      </c>
      <c r="AK90" s="12">
        <v>53.6</v>
      </c>
      <c r="AL90" s="9"/>
      <c r="AM90" s="9"/>
    </row>
    <row r="91" spans="1:39" x14ac:dyDescent="0.15">
      <c r="A91" s="18" t="s">
        <v>303</v>
      </c>
      <c r="B91" s="18" t="s">
        <v>98</v>
      </c>
      <c r="C91" s="8">
        <v>10.166666666666666</v>
      </c>
      <c r="D91" s="8">
        <v>75.533333333333331</v>
      </c>
      <c r="E91" s="12">
        <v>12.2</v>
      </c>
      <c r="F91" s="12">
        <v>9.1999999999999993</v>
      </c>
      <c r="G91" s="12">
        <v>7.6</v>
      </c>
      <c r="H91" s="9"/>
      <c r="I91" s="9"/>
      <c r="J91" s="13">
        <v>0.49</v>
      </c>
      <c r="K91" s="13">
        <v>0.54</v>
      </c>
      <c r="L91" s="13">
        <v>0.24</v>
      </c>
      <c r="M91" s="10"/>
      <c r="N91" s="10"/>
      <c r="O91" s="12">
        <v>22.1</v>
      </c>
      <c r="P91" s="12">
        <v>26.7</v>
      </c>
      <c r="Q91" s="12">
        <v>19.899999999999999</v>
      </c>
      <c r="R91" s="9"/>
      <c r="S91" s="9"/>
      <c r="T91" s="13">
        <v>21.1</v>
      </c>
      <c r="U91" s="13">
        <v>15.8</v>
      </c>
      <c r="V91" s="13">
        <v>10.5</v>
      </c>
      <c r="W91" s="10"/>
      <c r="X91" s="10"/>
      <c r="Y91" s="12">
        <v>15.3</v>
      </c>
      <c r="Z91" s="12">
        <v>16.899999999999999</v>
      </c>
      <c r="AA91" s="12">
        <v>7.6</v>
      </c>
      <c r="AB91" s="9"/>
      <c r="AC91" s="9"/>
      <c r="AD91" s="13">
        <v>12.9</v>
      </c>
      <c r="AE91" s="13">
        <v>9.6</v>
      </c>
      <c r="AF91" s="13">
        <v>8</v>
      </c>
      <c r="AG91" s="10"/>
      <c r="AH91" s="10"/>
      <c r="AI91" s="12">
        <v>49.2</v>
      </c>
      <c r="AJ91" s="12">
        <v>42.3</v>
      </c>
      <c r="AK91" s="12">
        <v>26.2</v>
      </c>
      <c r="AL91" s="9"/>
      <c r="AM91" s="9"/>
    </row>
    <row r="92" spans="1:39" x14ac:dyDescent="0.15">
      <c r="A92" s="18" t="s">
        <v>303</v>
      </c>
      <c r="B92" s="18" t="s">
        <v>99</v>
      </c>
      <c r="C92" s="8">
        <v>11.316666666666666</v>
      </c>
      <c r="D92" s="8">
        <v>74.13333333333334</v>
      </c>
      <c r="E92" s="12">
        <v>7.1</v>
      </c>
      <c r="F92" s="9"/>
      <c r="G92" s="12">
        <v>16.5</v>
      </c>
      <c r="H92" s="9"/>
      <c r="I92" s="9"/>
      <c r="J92" s="13">
        <v>0.26</v>
      </c>
      <c r="K92" s="10"/>
      <c r="L92" s="13">
        <v>0.38</v>
      </c>
      <c r="M92" s="10"/>
      <c r="N92" s="10"/>
      <c r="O92" s="12">
        <v>21.6</v>
      </c>
      <c r="P92" s="9"/>
      <c r="Q92" s="12">
        <v>17</v>
      </c>
      <c r="R92" s="9"/>
      <c r="S92" s="9"/>
      <c r="T92" s="13">
        <v>20.8</v>
      </c>
      <c r="U92" s="10"/>
      <c r="V92" s="13">
        <v>25</v>
      </c>
      <c r="W92" s="10"/>
      <c r="X92" s="10"/>
      <c r="Y92" s="12">
        <v>24.7</v>
      </c>
      <c r="Z92" s="9"/>
      <c r="AA92" s="12">
        <v>35.700000000000003</v>
      </c>
      <c r="AB92" s="9"/>
      <c r="AC92" s="9"/>
      <c r="AD92" s="13">
        <v>9.5</v>
      </c>
      <c r="AE92" s="10"/>
      <c r="AF92" s="13">
        <v>22</v>
      </c>
      <c r="AG92" s="10"/>
      <c r="AH92" s="10"/>
      <c r="AI92" s="12">
        <v>54.9</v>
      </c>
      <c r="AJ92" s="9"/>
      <c r="AK92" s="12">
        <v>82.8</v>
      </c>
      <c r="AL92" s="9"/>
      <c r="AM92" s="9"/>
    </row>
    <row r="93" spans="1:39" x14ac:dyDescent="0.15">
      <c r="A93" s="18" t="s">
        <v>303</v>
      </c>
      <c r="B93" s="20" t="s">
        <v>100</v>
      </c>
      <c r="C93" s="8">
        <v>11.333333333333334</v>
      </c>
      <c r="D93" s="8">
        <v>74.05</v>
      </c>
      <c r="E93" s="9"/>
      <c r="F93" s="12">
        <v>26.8</v>
      </c>
      <c r="G93" s="12">
        <v>13.4</v>
      </c>
      <c r="H93" s="9"/>
      <c r="I93" s="9"/>
      <c r="J93" s="10"/>
      <c r="K93" s="13">
        <v>2.4900000000000002</v>
      </c>
      <c r="L93" s="13">
        <v>1.89</v>
      </c>
      <c r="M93" s="10"/>
      <c r="N93" s="10"/>
      <c r="O93" s="9"/>
      <c r="P93" s="12">
        <v>30.2</v>
      </c>
      <c r="Q93" s="12">
        <v>38.6</v>
      </c>
      <c r="R93" s="9"/>
      <c r="S93" s="9"/>
      <c r="T93" s="10"/>
      <c r="U93" s="13">
        <v>31.2</v>
      </c>
      <c r="V93" s="13">
        <v>18.8</v>
      </c>
      <c r="W93" s="10"/>
      <c r="X93" s="10"/>
      <c r="Y93" s="9"/>
      <c r="Z93" s="12">
        <v>55.4</v>
      </c>
      <c r="AA93" s="12">
        <v>42.2</v>
      </c>
      <c r="AB93" s="9"/>
      <c r="AC93" s="9"/>
      <c r="AD93" s="10"/>
      <c r="AE93" s="13">
        <v>47</v>
      </c>
      <c r="AF93" s="13">
        <v>23</v>
      </c>
      <c r="AG93" s="10"/>
      <c r="AH93" s="10"/>
      <c r="AI93" s="9"/>
      <c r="AJ93" s="12">
        <v>133.6</v>
      </c>
      <c r="AK93" s="12">
        <v>84.5</v>
      </c>
      <c r="AL93" s="9"/>
      <c r="AM93" s="9"/>
    </row>
    <row r="94" spans="1:39" x14ac:dyDescent="0.15">
      <c r="A94" s="18" t="s">
        <v>303</v>
      </c>
      <c r="B94" s="18" t="s">
        <v>101</v>
      </c>
      <c r="C94" s="8">
        <v>11.05</v>
      </c>
      <c r="D94" s="8">
        <v>74.75</v>
      </c>
      <c r="E94" s="12">
        <v>13</v>
      </c>
      <c r="F94" s="9"/>
      <c r="G94" s="12">
        <v>17.600000000000001</v>
      </c>
      <c r="H94" s="9"/>
      <c r="I94" s="9"/>
      <c r="J94" s="13">
        <v>0.46</v>
      </c>
      <c r="K94" s="10"/>
      <c r="L94" s="13">
        <v>0.79</v>
      </c>
      <c r="M94" s="10"/>
      <c r="N94" s="10"/>
      <c r="O94" s="12">
        <v>20.2</v>
      </c>
      <c r="P94" s="9"/>
      <c r="Q94" s="12">
        <v>23.2</v>
      </c>
      <c r="R94" s="9"/>
      <c r="S94" s="9"/>
      <c r="T94" s="13">
        <v>25.6</v>
      </c>
      <c r="U94" s="10"/>
      <c r="V94" s="13">
        <v>27.9</v>
      </c>
      <c r="W94" s="10"/>
      <c r="X94" s="10"/>
      <c r="Y94" s="12">
        <v>27.7</v>
      </c>
      <c r="Z94" s="9"/>
      <c r="AA94" s="12">
        <v>47.6</v>
      </c>
      <c r="AB94" s="9"/>
      <c r="AC94" s="9"/>
      <c r="AD94" s="13">
        <v>15.8</v>
      </c>
      <c r="AE94" s="10"/>
      <c r="AF94" s="13">
        <v>21.3</v>
      </c>
      <c r="AG94" s="10"/>
      <c r="AH94" s="10"/>
      <c r="AI94" s="12">
        <v>69.099999999999994</v>
      </c>
      <c r="AJ94" s="9"/>
      <c r="AK94" s="12">
        <v>96.8</v>
      </c>
      <c r="AL94" s="9"/>
      <c r="AM94" s="9"/>
    </row>
    <row r="95" spans="1:39" x14ac:dyDescent="0.15">
      <c r="A95" s="18" t="s">
        <v>303</v>
      </c>
      <c r="B95" s="18" t="s">
        <v>102</v>
      </c>
      <c r="C95" s="8">
        <v>10.966666666666667</v>
      </c>
      <c r="D95" s="8">
        <v>74.5</v>
      </c>
      <c r="E95" s="12">
        <v>17.3</v>
      </c>
      <c r="F95" s="12">
        <v>1.7</v>
      </c>
      <c r="G95" s="12">
        <v>10.4</v>
      </c>
      <c r="H95" s="9"/>
      <c r="I95" s="9"/>
      <c r="J95" s="13">
        <v>0.79</v>
      </c>
      <c r="K95" s="13">
        <v>0.05</v>
      </c>
      <c r="L95" s="13">
        <v>0.61</v>
      </c>
      <c r="M95" s="10"/>
      <c r="N95" s="10"/>
      <c r="O95" s="12">
        <v>22.9</v>
      </c>
      <c r="P95" s="12">
        <v>18.3</v>
      </c>
      <c r="Q95" s="12">
        <v>26.2</v>
      </c>
      <c r="R95" s="9"/>
      <c r="S95" s="9"/>
      <c r="T95" s="13">
        <v>25</v>
      </c>
      <c r="U95" s="13">
        <v>6.8</v>
      </c>
      <c r="V95" s="13">
        <v>15.9</v>
      </c>
      <c r="W95" s="10"/>
      <c r="X95" s="10"/>
      <c r="Y95" s="12">
        <v>41.8</v>
      </c>
      <c r="Z95" s="12">
        <v>2.5</v>
      </c>
      <c r="AA95" s="12">
        <v>32.5</v>
      </c>
      <c r="AB95" s="9"/>
      <c r="AC95" s="9"/>
      <c r="AD95" s="13">
        <v>17.100000000000001</v>
      </c>
      <c r="AE95" s="13">
        <v>1.7</v>
      </c>
      <c r="AF95" s="13">
        <v>10.3</v>
      </c>
      <c r="AG95" s="10"/>
      <c r="AH95" s="10"/>
      <c r="AI95" s="12">
        <v>84</v>
      </c>
      <c r="AJ95" s="12">
        <v>11</v>
      </c>
      <c r="AK95" s="12">
        <v>58.7</v>
      </c>
      <c r="AL95" s="9"/>
      <c r="AM95" s="9"/>
    </row>
    <row r="96" spans="1:39" x14ac:dyDescent="0.15">
      <c r="A96" s="18" t="s">
        <v>303</v>
      </c>
      <c r="B96" s="20" t="s">
        <v>103</v>
      </c>
      <c r="C96" s="8">
        <v>10.966666666666667</v>
      </c>
      <c r="D96" s="8">
        <v>74.516666666666666</v>
      </c>
      <c r="E96" s="12">
        <v>33.9</v>
      </c>
      <c r="F96" s="12">
        <v>2.2999999999999998</v>
      </c>
      <c r="G96" s="9"/>
      <c r="H96" s="9"/>
      <c r="I96" s="9"/>
      <c r="J96" s="13">
        <v>0.83</v>
      </c>
      <c r="K96" s="13">
        <v>0.06</v>
      </c>
      <c r="L96" s="10"/>
      <c r="M96" s="10"/>
      <c r="N96" s="10"/>
      <c r="O96" s="12">
        <v>17.5</v>
      </c>
      <c r="P96" s="12">
        <v>17.7</v>
      </c>
      <c r="Q96" s="9"/>
      <c r="R96" s="9"/>
      <c r="S96" s="9"/>
      <c r="T96" s="13">
        <v>30.9</v>
      </c>
      <c r="U96" s="13">
        <v>7.8</v>
      </c>
      <c r="V96" s="10"/>
      <c r="W96" s="10"/>
      <c r="X96" s="10"/>
      <c r="Y96" s="12">
        <v>40.200000000000003</v>
      </c>
      <c r="Z96" s="12">
        <v>2.7</v>
      </c>
      <c r="AA96" s="9"/>
      <c r="AB96" s="9"/>
      <c r="AC96" s="9"/>
      <c r="AD96" s="13">
        <v>14.2</v>
      </c>
      <c r="AE96" s="13">
        <v>0.9</v>
      </c>
      <c r="AF96" s="10"/>
      <c r="AG96" s="10"/>
      <c r="AH96" s="10"/>
      <c r="AI96" s="12">
        <v>84.9</v>
      </c>
      <c r="AJ96" s="12">
        <v>11.3</v>
      </c>
      <c r="AK96" s="9"/>
      <c r="AL96" s="9"/>
      <c r="AM96" s="9"/>
    </row>
    <row r="97" spans="1:39" x14ac:dyDescent="0.15">
      <c r="A97" s="18" t="s">
        <v>303</v>
      </c>
      <c r="B97" s="20" t="s">
        <v>104</v>
      </c>
      <c r="C97" s="8">
        <v>10.8</v>
      </c>
      <c r="D97" s="8">
        <v>74.466666666666669</v>
      </c>
      <c r="E97" s="12">
        <v>37.4</v>
      </c>
      <c r="F97" s="9"/>
      <c r="G97" s="12">
        <v>1.8</v>
      </c>
      <c r="H97" s="9"/>
      <c r="I97" s="9"/>
      <c r="J97" s="13">
        <v>1.79</v>
      </c>
      <c r="K97" s="10"/>
      <c r="L97" s="13">
        <v>0.12</v>
      </c>
      <c r="M97" s="10"/>
      <c r="N97" s="10"/>
      <c r="O97" s="12">
        <v>23.3</v>
      </c>
      <c r="P97" s="9"/>
      <c r="Q97" s="12">
        <v>27</v>
      </c>
      <c r="R97" s="9"/>
      <c r="S97" s="9"/>
      <c r="T97" s="13">
        <v>48.5</v>
      </c>
      <c r="U97" s="10"/>
      <c r="V97" s="13">
        <v>3</v>
      </c>
      <c r="W97" s="10"/>
      <c r="X97" s="10"/>
      <c r="Y97" s="12">
        <v>78.599999999999994</v>
      </c>
      <c r="Z97" s="9"/>
      <c r="AA97" s="12">
        <v>5.4</v>
      </c>
      <c r="AB97" s="9"/>
      <c r="AC97" s="9"/>
      <c r="AD97" s="13">
        <v>42.6</v>
      </c>
      <c r="AE97" s="10"/>
      <c r="AF97" s="13">
        <v>2.1</v>
      </c>
      <c r="AG97" s="10"/>
      <c r="AH97" s="10"/>
      <c r="AI97" s="12">
        <v>169.7</v>
      </c>
      <c r="AJ97" s="9"/>
      <c r="AK97" s="12">
        <v>10.5</v>
      </c>
      <c r="AL97" s="9"/>
      <c r="AM97" s="9"/>
    </row>
    <row r="98" spans="1:39" x14ac:dyDescent="0.15">
      <c r="A98" s="18" t="s">
        <v>303</v>
      </c>
      <c r="B98" s="18" t="s">
        <v>105</v>
      </c>
      <c r="C98" s="8">
        <v>10.933333333333334</v>
      </c>
      <c r="D98" s="8">
        <v>74.3</v>
      </c>
      <c r="E98" s="12">
        <v>14.3</v>
      </c>
      <c r="F98" s="12">
        <v>0.8</v>
      </c>
      <c r="G98" s="12">
        <v>4.2</v>
      </c>
      <c r="H98" s="9"/>
      <c r="I98" s="9"/>
      <c r="J98" s="13">
        <v>1.07</v>
      </c>
      <c r="K98" s="13">
        <v>0.02</v>
      </c>
      <c r="L98" s="13">
        <v>0.23</v>
      </c>
      <c r="M98" s="10"/>
      <c r="N98" s="10"/>
      <c r="O98" s="12">
        <v>29.3</v>
      </c>
      <c r="P98" s="12">
        <v>19.2</v>
      </c>
      <c r="Q98" s="12">
        <v>26.1</v>
      </c>
      <c r="R98" s="9"/>
      <c r="S98" s="9"/>
      <c r="T98" s="13">
        <v>33.299999999999997</v>
      </c>
      <c r="U98" s="13">
        <v>6.7</v>
      </c>
      <c r="V98" s="13">
        <v>13.3</v>
      </c>
      <c r="W98" s="10"/>
      <c r="X98" s="10"/>
      <c r="Y98" s="12">
        <v>66.599999999999994</v>
      </c>
      <c r="Z98" s="12">
        <v>1.5</v>
      </c>
      <c r="AA98" s="12">
        <v>14.3</v>
      </c>
      <c r="AB98" s="9"/>
      <c r="AC98" s="9"/>
      <c r="AD98" s="13">
        <v>19.600000000000001</v>
      </c>
      <c r="AE98" s="13">
        <v>1.2</v>
      </c>
      <c r="AF98" s="13">
        <v>5.8</v>
      </c>
      <c r="AG98" s="10"/>
      <c r="AH98" s="10"/>
      <c r="AI98" s="12">
        <v>119.6</v>
      </c>
      <c r="AJ98" s="12">
        <v>9.3000000000000007</v>
      </c>
      <c r="AK98" s="12">
        <v>33.4</v>
      </c>
      <c r="AL98" s="9"/>
      <c r="AM98" s="9"/>
    </row>
    <row r="99" spans="1:39" x14ac:dyDescent="0.15">
      <c r="A99" s="18" t="s">
        <v>303</v>
      </c>
      <c r="B99" s="18" t="s">
        <v>106</v>
      </c>
      <c r="C99" s="36">
        <v>10.78333333</v>
      </c>
      <c r="D99" s="36">
        <v>74.366666670000001</v>
      </c>
      <c r="E99" s="12">
        <v>10.7</v>
      </c>
      <c r="F99" s="9"/>
      <c r="G99" s="12">
        <v>1</v>
      </c>
      <c r="H99" s="9"/>
      <c r="I99" s="9"/>
      <c r="J99" s="13">
        <v>2.87</v>
      </c>
      <c r="K99" s="10"/>
      <c r="L99" s="13">
        <v>0.06</v>
      </c>
      <c r="M99" s="10"/>
      <c r="N99" s="10"/>
      <c r="O99" s="12">
        <v>53.7</v>
      </c>
      <c r="P99" s="9"/>
      <c r="Q99" s="12">
        <v>27</v>
      </c>
      <c r="R99" s="9"/>
      <c r="S99" s="9"/>
      <c r="T99" s="13">
        <v>33.299999999999997</v>
      </c>
      <c r="U99" s="10"/>
      <c r="V99" s="13">
        <v>11.1</v>
      </c>
      <c r="W99" s="10"/>
      <c r="X99" s="10"/>
      <c r="Y99" s="12">
        <v>94.6</v>
      </c>
      <c r="Z99" s="9"/>
      <c r="AA99" s="12">
        <v>1.8</v>
      </c>
      <c r="AB99" s="9"/>
      <c r="AC99" s="9"/>
      <c r="AD99" s="13">
        <v>40.9</v>
      </c>
      <c r="AE99" s="10"/>
      <c r="AF99" s="13">
        <v>3.7</v>
      </c>
      <c r="AG99" s="10"/>
      <c r="AH99" s="10"/>
      <c r="AI99" s="12">
        <v>168.8</v>
      </c>
      <c r="AJ99" s="9"/>
      <c r="AK99" s="12">
        <v>16.7</v>
      </c>
      <c r="AL99" s="9"/>
      <c r="AM99" s="9"/>
    </row>
    <row r="100" spans="1:39" x14ac:dyDescent="0.15">
      <c r="A100" s="18" t="s">
        <v>303</v>
      </c>
      <c r="B100" s="18" t="s">
        <v>122</v>
      </c>
      <c r="C100" s="8">
        <v>10.75</v>
      </c>
      <c r="D100" s="8">
        <v>74.38333333333334</v>
      </c>
      <c r="E100" s="12">
        <v>11.2</v>
      </c>
      <c r="F100" s="12">
        <v>3.4</v>
      </c>
      <c r="G100" s="12">
        <v>1.3</v>
      </c>
      <c r="H100" s="9"/>
      <c r="I100" s="9"/>
      <c r="J100" s="13">
        <v>2.0099999999999998</v>
      </c>
      <c r="K100" s="13">
        <v>0.11</v>
      </c>
      <c r="L100" s="13">
        <v>7.0000000000000007E-2</v>
      </c>
      <c r="M100" s="10"/>
      <c r="N100" s="10"/>
      <c r="O100" s="12">
        <v>42.1</v>
      </c>
      <c r="P100" s="12">
        <v>19.899999999999999</v>
      </c>
      <c r="Q100" s="12">
        <v>22.4</v>
      </c>
      <c r="R100" s="9"/>
      <c r="S100" s="9"/>
      <c r="T100" s="13">
        <v>27.9</v>
      </c>
      <c r="U100" s="13">
        <v>16.3</v>
      </c>
      <c r="V100" s="13">
        <v>9.3000000000000007</v>
      </c>
      <c r="W100" s="10"/>
      <c r="X100" s="10"/>
      <c r="Y100" s="12">
        <v>77.5</v>
      </c>
      <c r="Z100" s="12">
        <v>4.2</v>
      </c>
      <c r="AA100" s="12">
        <v>2.8</v>
      </c>
      <c r="AB100" s="9"/>
      <c r="AC100" s="9"/>
      <c r="AD100" s="13">
        <v>30</v>
      </c>
      <c r="AE100" s="13">
        <v>9.1999999999999993</v>
      </c>
      <c r="AF100" s="13">
        <v>4.3</v>
      </c>
      <c r="AG100" s="10"/>
      <c r="AH100" s="10"/>
      <c r="AI100" s="12">
        <v>135.80000000000001</v>
      </c>
      <c r="AJ100" s="12">
        <v>29.7</v>
      </c>
      <c r="AK100" s="12">
        <v>16.7</v>
      </c>
      <c r="AL100" s="9"/>
      <c r="AM100" s="9"/>
    </row>
    <row r="101" spans="1:39" x14ac:dyDescent="0.15">
      <c r="A101" s="18" t="s">
        <v>303</v>
      </c>
      <c r="B101" s="18" t="s">
        <v>107</v>
      </c>
      <c r="C101" s="8">
        <v>11.916666666666666</v>
      </c>
      <c r="D101" s="8">
        <v>71.283333333333331</v>
      </c>
      <c r="E101" s="12">
        <v>44</v>
      </c>
      <c r="F101" s="9"/>
      <c r="G101" s="9"/>
      <c r="H101" s="9"/>
      <c r="I101" s="9"/>
      <c r="J101" s="13">
        <v>1.05</v>
      </c>
      <c r="K101" s="10"/>
      <c r="L101" s="10"/>
      <c r="M101" s="10"/>
      <c r="N101" s="10"/>
      <c r="O101" s="12">
        <v>17.399999999999999</v>
      </c>
      <c r="P101" s="9"/>
      <c r="Q101" s="9"/>
      <c r="R101" s="9"/>
      <c r="S101" s="9"/>
      <c r="T101" s="13">
        <v>20</v>
      </c>
      <c r="U101" s="10"/>
      <c r="V101" s="10"/>
      <c r="W101" s="10"/>
      <c r="X101" s="10"/>
      <c r="Y101" s="12">
        <v>63</v>
      </c>
      <c r="Z101" s="9"/>
      <c r="AA101" s="9"/>
      <c r="AB101" s="9"/>
      <c r="AC101" s="9"/>
      <c r="AD101" s="13">
        <v>28</v>
      </c>
      <c r="AE101" s="10"/>
      <c r="AF101" s="10"/>
      <c r="AG101" s="10"/>
      <c r="AH101" s="10"/>
      <c r="AI101" s="12">
        <v>111</v>
      </c>
      <c r="AJ101" s="9"/>
      <c r="AK101" s="9"/>
      <c r="AL101" s="9"/>
      <c r="AM101" s="9"/>
    </row>
    <row r="102" spans="1:39" x14ac:dyDescent="0.15">
      <c r="A102" s="18" t="s">
        <v>303</v>
      </c>
      <c r="B102" s="18" t="s">
        <v>108</v>
      </c>
      <c r="C102" s="6">
        <v>12.233333330000001</v>
      </c>
      <c r="D102" s="6">
        <v>71.866666670000001</v>
      </c>
      <c r="E102" s="12">
        <v>21</v>
      </c>
      <c r="F102" s="12">
        <v>11</v>
      </c>
      <c r="G102" s="9"/>
      <c r="H102" s="9"/>
      <c r="I102" s="9"/>
      <c r="J102" s="13">
        <v>0.68</v>
      </c>
      <c r="K102" s="13">
        <v>0.48</v>
      </c>
      <c r="L102" s="10"/>
      <c r="M102" s="10"/>
      <c r="N102" s="10"/>
      <c r="O102" s="12">
        <v>20.3</v>
      </c>
      <c r="P102" s="12">
        <v>24</v>
      </c>
      <c r="Q102" s="9"/>
      <c r="R102" s="9"/>
      <c r="S102" s="9"/>
      <c r="T102" s="13">
        <v>11.1</v>
      </c>
      <c r="U102" s="13">
        <v>11.1</v>
      </c>
      <c r="V102" s="10"/>
      <c r="W102" s="10"/>
      <c r="X102" s="10"/>
      <c r="Y102" s="12">
        <v>36.200000000000003</v>
      </c>
      <c r="Z102" s="12">
        <v>25.2</v>
      </c>
      <c r="AA102" s="9"/>
      <c r="AB102" s="9"/>
      <c r="AC102" s="9"/>
      <c r="AD102" s="13">
        <v>1.1000000000000001</v>
      </c>
      <c r="AE102" s="13">
        <v>6.1</v>
      </c>
      <c r="AF102" s="10"/>
      <c r="AG102" s="10"/>
      <c r="AH102" s="10"/>
      <c r="AI102" s="12">
        <v>59.8</v>
      </c>
      <c r="AJ102" s="12">
        <v>42.4</v>
      </c>
      <c r="AK102" s="9"/>
      <c r="AL102" s="9"/>
      <c r="AM102" s="9"/>
    </row>
    <row r="103" spans="1:39" x14ac:dyDescent="0.15">
      <c r="A103" s="18" t="s">
        <v>303</v>
      </c>
      <c r="B103" s="18" t="s">
        <v>109</v>
      </c>
      <c r="C103" s="8">
        <v>11.333333333333334</v>
      </c>
      <c r="D103" s="8">
        <v>73.2</v>
      </c>
      <c r="E103" s="9"/>
      <c r="F103" s="12">
        <v>41.4</v>
      </c>
      <c r="G103" s="12">
        <v>7.3</v>
      </c>
      <c r="H103" s="9"/>
      <c r="I103" s="9"/>
      <c r="J103" s="10"/>
      <c r="K103" s="13">
        <v>1.71</v>
      </c>
      <c r="L103" s="13">
        <v>0.21</v>
      </c>
      <c r="M103" s="10"/>
      <c r="N103" s="10"/>
      <c r="O103" s="9"/>
      <c r="P103" s="12">
        <v>22.24</v>
      </c>
      <c r="Q103" s="12">
        <v>18.96</v>
      </c>
      <c r="R103" s="9"/>
      <c r="S103" s="9"/>
      <c r="T103" s="10"/>
      <c r="U103" s="13">
        <v>26</v>
      </c>
      <c r="V103" s="13">
        <v>16</v>
      </c>
      <c r="W103" s="10"/>
      <c r="X103" s="10"/>
      <c r="Y103" s="9"/>
      <c r="Z103" s="12">
        <v>57</v>
      </c>
      <c r="AA103" s="12">
        <v>7.1</v>
      </c>
      <c r="AB103" s="9"/>
      <c r="AC103" s="9"/>
      <c r="AD103" s="10"/>
      <c r="AE103" s="13">
        <v>45</v>
      </c>
      <c r="AF103" s="13">
        <v>8</v>
      </c>
      <c r="AG103" s="10"/>
      <c r="AH103" s="10"/>
      <c r="AI103" s="9"/>
      <c r="AJ103" s="12">
        <v>129.1</v>
      </c>
      <c r="AK103" s="12">
        <v>30.9</v>
      </c>
      <c r="AL103" s="9"/>
      <c r="AM103" s="9"/>
    </row>
    <row r="104" spans="1:39" x14ac:dyDescent="0.15">
      <c r="A104" s="18" t="s">
        <v>303</v>
      </c>
      <c r="B104" s="18" t="s">
        <v>110</v>
      </c>
      <c r="C104" s="8">
        <v>11.266666666666667</v>
      </c>
      <c r="D104" s="8">
        <v>73.316666666666663</v>
      </c>
      <c r="E104" s="9"/>
      <c r="F104" s="12">
        <v>31.9</v>
      </c>
      <c r="G104" s="9"/>
      <c r="H104" s="9"/>
      <c r="I104" s="12">
        <v>3.4</v>
      </c>
      <c r="J104" s="10"/>
      <c r="K104" s="13">
        <v>1.33</v>
      </c>
      <c r="L104" s="10"/>
      <c r="M104" s="10"/>
      <c r="N104" s="13">
        <v>0.08</v>
      </c>
      <c r="O104" s="9"/>
      <c r="P104" s="12">
        <v>21.3</v>
      </c>
      <c r="Q104" s="9"/>
      <c r="R104" s="9"/>
      <c r="S104" s="12">
        <v>13.3</v>
      </c>
      <c r="T104" s="10"/>
      <c r="U104" s="13">
        <v>33.299999999999997</v>
      </c>
      <c r="V104" s="10"/>
      <c r="W104" s="10"/>
      <c r="X104" s="13">
        <v>11.1</v>
      </c>
      <c r="Y104" s="9"/>
      <c r="Z104" s="12">
        <v>64.2</v>
      </c>
      <c r="AA104" s="9"/>
      <c r="AB104" s="9"/>
      <c r="AC104" s="12">
        <v>3.9</v>
      </c>
      <c r="AD104" s="10"/>
      <c r="AE104" s="13">
        <v>28.4</v>
      </c>
      <c r="AF104" s="10"/>
      <c r="AG104" s="10"/>
      <c r="AH104" s="13">
        <v>2.9</v>
      </c>
      <c r="AI104" s="9"/>
      <c r="AJ104" s="12">
        <v>125.9</v>
      </c>
      <c r="AK104" s="9"/>
      <c r="AL104" s="9"/>
      <c r="AM104" s="12">
        <v>17.899999999999999</v>
      </c>
    </row>
    <row r="105" spans="1:39" x14ac:dyDescent="0.15">
      <c r="A105" s="18" t="s">
        <v>302</v>
      </c>
      <c r="B105" s="18" t="s">
        <v>111</v>
      </c>
      <c r="C105" s="24">
        <v>12.565696774497299</v>
      </c>
      <c r="D105" s="24">
        <v>81.704424641110705</v>
      </c>
      <c r="E105" s="12">
        <v>68.599999999999994</v>
      </c>
      <c r="F105" s="12">
        <v>23.52</v>
      </c>
      <c r="G105" s="12">
        <f>(6*98)/100</f>
        <v>5.88</v>
      </c>
      <c r="H105" s="9"/>
      <c r="I105" s="9"/>
      <c r="J105" s="13">
        <f>(70*2.28)/100</f>
        <v>1.5959999999999999</v>
      </c>
      <c r="K105" s="13">
        <f>(24*2.28)/100</f>
        <v>0.54720000000000002</v>
      </c>
      <c r="L105" s="13">
        <f>(6*2.28)/100</f>
        <v>0.1368</v>
      </c>
      <c r="M105" s="10"/>
      <c r="N105" s="10"/>
      <c r="O105" s="12">
        <v>10.99</v>
      </c>
      <c r="P105" s="12">
        <f>(24*15.7)/100</f>
        <v>3.7679999999999993</v>
      </c>
      <c r="Q105" s="12">
        <f>(6*15.7)/100</f>
        <v>0.94199999999999984</v>
      </c>
      <c r="R105" s="9"/>
      <c r="S105" s="9"/>
      <c r="T105" s="13">
        <v>53</v>
      </c>
      <c r="U105" s="13">
        <v>36</v>
      </c>
      <c r="V105" s="13">
        <v>11</v>
      </c>
      <c r="W105" s="10"/>
      <c r="X105" s="10"/>
      <c r="Y105" s="12">
        <v>66</v>
      </c>
      <c r="Z105" s="12">
        <v>30</v>
      </c>
      <c r="AA105" s="12">
        <v>4</v>
      </c>
      <c r="AB105" s="9"/>
      <c r="AC105" s="9"/>
      <c r="AD105" s="13">
        <v>70</v>
      </c>
      <c r="AE105" s="13">
        <v>24</v>
      </c>
      <c r="AF105" s="13">
        <v>6</v>
      </c>
      <c r="AG105" s="10"/>
      <c r="AH105" s="10"/>
      <c r="AI105" s="12">
        <v>189</v>
      </c>
      <c r="AJ105" s="12">
        <v>90</v>
      </c>
      <c r="AK105" s="12">
        <v>21</v>
      </c>
      <c r="AL105" s="9"/>
      <c r="AM105" s="9"/>
    </row>
    <row r="106" spans="1:39" x14ac:dyDescent="0.15">
      <c r="A106" s="18" t="s">
        <v>302</v>
      </c>
      <c r="B106" s="20" t="s">
        <v>112</v>
      </c>
      <c r="C106" s="24">
        <v>12.565696774497299</v>
      </c>
      <c r="D106" s="24">
        <v>81.704424641110705</v>
      </c>
      <c r="E106" s="12">
        <f>(35*200)/100</f>
        <v>70</v>
      </c>
      <c r="F106" s="12">
        <f>(35*200)/100</f>
        <v>70</v>
      </c>
      <c r="G106" s="12">
        <f>(30*200)/100</f>
        <v>60</v>
      </c>
      <c r="H106" s="9"/>
      <c r="I106" s="9"/>
      <c r="J106" s="13">
        <f>(35*4.6)/100</f>
        <v>1.61</v>
      </c>
      <c r="K106" s="13">
        <f>(35*4.6)/100</f>
        <v>1.61</v>
      </c>
      <c r="L106" s="13">
        <f>(39*4.6)/100</f>
        <v>1.7939999999999998</v>
      </c>
      <c r="M106" s="10"/>
      <c r="N106" s="10"/>
      <c r="O106" s="12">
        <v>5.46</v>
      </c>
      <c r="P106" s="12">
        <v>5.46</v>
      </c>
      <c r="Q106" s="12">
        <v>4.68</v>
      </c>
      <c r="R106" s="9"/>
      <c r="S106" s="9"/>
      <c r="T106" s="13">
        <v>31</v>
      </c>
      <c r="U106" s="13">
        <v>41</v>
      </c>
      <c r="V106" s="13">
        <v>28</v>
      </c>
      <c r="W106" s="10"/>
      <c r="X106" s="10"/>
      <c r="Y106" s="12">
        <v>20</v>
      </c>
      <c r="Z106" s="12">
        <v>30</v>
      </c>
      <c r="AA106" s="12">
        <v>50</v>
      </c>
      <c r="AB106" s="9"/>
      <c r="AC106" s="9"/>
      <c r="AD106" s="13">
        <v>35</v>
      </c>
      <c r="AE106" s="13">
        <v>35</v>
      </c>
      <c r="AF106" s="13">
        <v>30</v>
      </c>
      <c r="AG106" s="10"/>
      <c r="AH106" s="10"/>
      <c r="AI106" s="12">
        <v>86</v>
      </c>
      <c r="AJ106" s="12">
        <v>106</v>
      </c>
      <c r="AK106" s="12">
        <v>108</v>
      </c>
      <c r="AL106" s="9"/>
      <c r="AM106" s="9"/>
    </row>
    <row r="107" spans="1:39" x14ac:dyDescent="0.15">
      <c r="A107" s="18" t="s">
        <v>302</v>
      </c>
      <c r="B107" s="20" t="s">
        <v>113</v>
      </c>
      <c r="C107" s="24">
        <v>12.565696774497299</v>
      </c>
      <c r="D107" s="24">
        <v>81.704424641110705</v>
      </c>
      <c r="E107" s="12">
        <v>100.98</v>
      </c>
      <c r="F107" s="12">
        <v>29.92</v>
      </c>
      <c r="G107" s="12">
        <v>56.1</v>
      </c>
      <c r="H107" s="9"/>
      <c r="I107" s="9"/>
      <c r="J107" s="13">
        <f>(54*8)/100</f>
        <v>4.32</v>
      </c>
      <c r="K107" s="13">
        <f>(16*8)/100</f>
        <v>1.28</v>
      </c>
      <c r="L107" s="13">
        <f>(30*8)/100</f>
        <v>2.4</v>
      </c>
      <c r="M107" s="10"/>
      <c r="N107" s="10"/>
      <c r="O107" s="12">
        <v>10.422000000000001</v>
      </c>
      <c r="P107" s="12">
        <v>3.0880000000000001</v>
      </c>
      <c r="Q107" s="12">
        <v>5.79</v>
      </c>
      <c r="R107" s="9"/>
      <c r="S107" s="9"/>
      <c r="T107" s="13">
        <v>42</v>
      </c>
      <c r="U107" s="13">
        <v>22</v>
      </c>
      <c r="V107" s="13">
        <v>36</v>
      </c>
      <c r="W107" s="10"/>
      <c r="X107" s="10"/>
      <c r="Y107" s="12">
        <v>52</v>
      </c>
      <c r="Z107" s="12">
        <v>21</v>
      </c>
      <c r="AA107" s="12">
        <v>27</v>
      </c>
      <c r="AB107" s="9"/>
      <c r="AC107" s="9"/>
      <c r="AD107" s="13">
        <v>54</v>
      </c>
      <c r="AE107" s="13">
        <v>16</v>
      </c>
      <c r="AF107" s="13">
        <v>30</v>
      </c>
      <c r="AG107" s="10"/>
      <c r="AH107" s="10"/>
      <c r="AI107" s="12">
        <v>148</v>
      </c>
      <c r="AJ107" s="12">
        <v>59</v>
      </c>
      <c r="AK107" s="12">
        <v>93</v>
      </c>
      <c r="AL107" s="9"/>
      <c r="AM107" s="9"/>
    </row>
    <row r="108" spans="1:39" x14ac:dyDescent="0.15">
      <c r="A108" s="18" t="s">
        <v>302</v>
      </c>
      <c r="B108" s="18" t="s">
        <v>114</v>
      </c>
      <c r="C108" s="24">
        <v>12.565696774497299</v>
      </c>
      <c r="D108" s="24">
        <v>81.704424641110705</v>
      </c>
      <c r="E108" s="12">
        <v>14.88</v>
      </c>
      <c r="F108" s="12">
        <v>19.53</v>
      </c>
      <c r="G108" s="12">
        <v>58.59</v>
      </c>
      <c r="H108" s="9"/>
      <c r="I108" s="9"/>
      <c r="J108" s="13">
        <f>(16*5.77)/100</f>
        <v>0.92319999999999991</v>
      </c>
      <c r="K108" s="13">
        <f>(21*5.77)/100</f>
        <v>1.2116999999999998</v>
      </c>
      <c r="L108" s="13">
        <f>(63*5.77)/100</f>
        <v>3.6351</v>
      </c>
      <c r="M108" s="10"/>
      <c r="N108" s="10"/>
      <c r="O108" s="12">
        <v>3.84</v>
      </c>
      <c r="P108" s="12">
        <v>5.04</v>
      </c>
      <c r="Q108" s="12">
        <v>15.12</v>
      </c>
      <c r="R108" s="9"/>
      <c r="S108" s="9"/>
      <c r="T108" s="13">
        <v>23</v>
      </c>
      <c r="U108" s="13">
        <v>26</v>
      </c>
      <c r="V108" s="13">
        <v>51</v>
      </c>
      <c r="W108" s="10"/>
      <c r="X108" s="10"/>
      <c r="Y108" s="12">
        <v>37</v>
      </c>
      <c r="Z108" s="12">
        <v>37</v>
      </c>
      <c r="AA108" s="12">
        <v>26</v>
      </c>
      <c r="AB108" s="9"/>
      <c r="AC108" s="9"/>
      <c r="AD108" s="13">
        <v>16</v>
      </c>
      <c r="AE108" s="13">
        <v>21</v>
      </c>
      <c r="AF108" s="13">
        <v>63</v>
      </c>
      <c r="AG108" s="10"/>
      <c r="AH108" s="10"/>
      <c r="AI108" s="12">
        <v>76</v>
      </c>
      <c r="AJ108" s="12">
        <v>84</v>
      </c>
      <c r="AK108" s="12">
        <v>141</v>
      </c>
      <c r="AL108" s="9"/>
      <c r="AM108" s="9"/>
    </row>
    <row r="109" spans="1:39" x14ac:dyDescent="0.15">
      <c r="A109" s="18" t="s">
        <v>302</v>
      </c>
      <c r="B109" s="18" t="s">
        <v>115</v>
      </c>
      <c r="C109" s="24">
        <v>12.5261015132337</v>
      </c>
      <c r="D109" s="25">
        <v>81.727429523109294</v>
      </c>
      <c r="E109" s="9"/>
      <c r="F109" s="9"/>
      <c r="G109" s="12">
        <v>85</v>
      </c>
      <c r="H109" s="9"/>
      <c r="I109" s="9"/>
      <c r="J109" s="10"/>
      <c r="K109" s="10"/>
      <c r="L109" s="13">
        <v>5.0999999999999996</v>
      </c>
      <c r="M109" s="10"/>
      <c r="N109" s="10"/>
      <c r="O109" s="9"/>
      <c r="P109" s="9"/>
      <c r="Q109" s="12">
        <v>24.11</v>
      </c>
      <c r="R109" s="9"/>
      <c r="S109" s="9"/>
      <c r="T109" s="10"/>
      <c r="U109" s="10"/>
      <c r="V109" s="13">
        <v>100</v>
      </c>
      <c r="W109" s="10"/>
      <c r="X109" s="10"/>
      <c r="Y109" s="9"/>
      <c r="Z109" s="9"/>
      <c r="AA109" s="12">
        <v>100</v>
      </c>
      <c r="AB109" s="9"/>
      <c r="AC109" s="9"/>
      <c r="AD109" s="10"/>
      <c r="AE109" s="10"/>
      <c r="AF109" s="13">
        <v>100</v>
      </c>
      <c r="AG109" s="10"/>
      <c r="AH109" s="10"/>
      <c r="AI109" s="9"/>
      <c r="AJ109" s="9"/>
      <c r="AK109" s="12">
        <v>300</v>
      </c>
      <c r="AL109" s="9"/>
      <c r="AM109" s="9"/>
    </row>
    <row r="110" spans="1:39" x14ac:dyDescent="0.15">
      <c r="A110" s="18" t="s">
        <v>302</v>
      </c>
      <c r="B110" s="18" t="s">
        <v>116</v>
      </c>
      <c r="C110" s="25">
        <v>12.554959518550801</v>
      </c>
      <c r="D110" s="24">
        <v>81.708906185958796</v>
      </c>
      <c r="E110" s="9"/>
      <c r="F110" s="12">
        <v>11.2</v>
      </c>
      <c r="G110" s="12">
        <v>28.8</v>
      </c>
      <c r="H110" s="9"/>
      <c r="I110" s="9"/>
      <c r="J110" s="10"/>
      <c r="K110" s="13">
        <f>(28*16.44)/100</f>
        <v>4.6032000000000002</v>
      </c>
      <c r="L110" s="13">
        <f>(72*16.44)/100</f>
        <v>11.8368</v>
      </c>
      <c r="M110" s="10"/>
      <c r="N110" s="10"/>
      <c r="O110" s="9"/>
      <c r="P110" s="12">
        <v>17.217200000000002</v>
      </c>
      <c r="Q110" s="12">
        <v>44.272799999999997</v>
      </c>
      <c r="R110" s="9"/>
      <c r="S110" s="9"/>
      <c r="T110" s="10"/>
      <c r="U110" s="13">
        <v>39</v>
      </c>
      <c r="V110" s="13">
        <v>61</v>
      </c>
      <c r="W110" s="10"/>
      <c r="X110" s="10"/>
      <c r="Y110" s="9"/>
      <c r="Z110" s="12">
        <v>20</v>
      </c>
      <c r="AA110" s="12">
        <v>80</v>
      </c>
      <c r="AB110" s="9"/>
      <c r="AC110" s="9"/>
      <c r="AD110" s="10"/>
      <c r="AE110" s="13">
        <v>28</v>
      </c>
      <c r="AF110" s="13">
        <v>72</v>
      </c>
      <c r="AG110" s="10"/>
      <c r="AH110" s="10"/>
      <c r="AI110" s="9"/>
      <c r="AJ110" s="12">
        <v>76</v>
      </c>
      <c r="AK110" s="12">
        <v>213</v>
      </c>
      <c r="AL110" s="9"/>
      <c r="AM110" s="9"/>
    </row>
    <row r="111" spans="1:39" x14ac:dyDescent="0.15">
      <c r="A111" s="18" t="s">
        <v>302</v>
      </c>
      <c r="B111" s="18" t="s">
        <v>117</v>
      </c>
      <c r="C111" s="24">
        <v>12.5467491143103</v>
      </c>
      <c r="D111" s="24">
        <v>81.707253945313596</v>
      </c>
      <c r="E111" s="12">
        <f>(36*100)/100</f>
        <v>36</v>
      </c>
      <c r="F111" s="12">
        <v>63</v>
      </c>
      <c r="G111" s="12">
        <v>1</v>
      </c>
      <c r="H111" s="9"/>
      <c r="I111" s="9"/>
      <c r="J111" s="13">
        <f>(36*8.41)/100</f>
        <v>3.0276000000000001</v>
      </c>
      <c r="K111" s="13">
        <f>(63*8.41)/100</f>
        <v>5.2983000000000002</v>
      </c>
      <c r="L111" s="13">
        <f>(1*8.41)/100</f>
        <v>8.4100000000000008E-2</v>
      </c>
      <c r="M111" s="10"/>
      <c r="N111" s="10"/>
      <c r="O111" s="12">
        <v>9.9359999999999999</v>
      </c>
      <c r="P111" s="12">
        <v>17.388000000000002</v>
      </c>
      <c r="Q111" s="12">
        <v>0.27600000000000002</v>
      </c>
      <c r="R111" s="9"/>
      <c r="S111" s="9"/>
      <c r="T111" s="13">
        <v>37</v>
      </c>
      <c r="U111" s="13">
        <v>60</v>
      </c>
      <c r="V111" s="13">
        <v>3</v>
      </c>
      <c r="W111" s="10"/>
      <c r="X111" s="10"/>
      <c r="Y111" s="12">
        <v>18</v>
      </c>
      <c r="Z111" s="12">
        <v>82</v>
      </c>
      <c r="AA111" s="12">
        <v>0.4</v>
      </c>
      <c r="AB111" s="9"/>
      <c r="AC111" s="9"/>
      <c r="AD111" s="13">
        <v>36</v>
      </c>
      <c r="AE111" s="13">
        <v>63</v>
      </c>
      <c r="AF111" s="13">
        <v>1</v>
      </c>
      <c r="AG111" s="10"/>
      <c r="AH111" s="10"/>
      <c r="AI111" s="12">
        <v>91</v>
      </c>
      <c r="AJ111" s="12">
        <v>205</v>
      </c>
      <c r="AK111" s="12">
        <v>5</v>
      </c>
      <c r="AL111" s="9"/>
      <c r="AM111" s="9"/>
    </row>
    <row r="112" spans="1:39" x14ac:dyDescent="0.15">
      <c r="A112" s="18" t="s">
        <v>302</v>
      </c>
      <c r="B112" s="18" t="s">
        <v>118</v>
      </c>
      <c r="C112" s="24">
        <v>12.5408163057321</v>
      </c>
      <c r="D112" s="25">
        <v>81.708621871942299</v>
      </c>
      <c r="E112" s="9"/>
      <c r="F112" s="12">
        <v>0.48</v>
      </c>
      <c r="G112" s="12">
        <v>7.52</v>
      </c>
      <c r="H112" s="9"/>
      <c r="I112" s="9"/>
      <c r="J112" s="10"/>
      <c r="K112" s="13">
        <f>(6*3.22)/100</f>
        <v>0.19320000000000001</v>
      </c>
      <c r="L112" s="13">
        <f>(94*3.22)/100</f>
        <v>3.0268000000000002</v>
      </c>
      <c r="M112" s="10"/>
      <c r="N112" s="10"/>
      <c r="O112" s="9"/>
      <c r="P112" s="12">
        <v>4.2720000000000002</v>
      </c>
      <c r="Q112" s="12">
        <v>66.927999999999997</v>
      </c>
      <c r="R112" s="9"/>
      <c r="S112" s="9"/>
      <c r="T112" s="10"/>
      <c r="U112" s="13">
        <v>20</v>
      </c>
      <c r="V112" s="13">
        <v>80</v>
      </c>
      <c r="W112" s="10"/>
      <c r="X112" s="10"/>
      <c r="Y112" s="9"/>
      <c r="Z112" s="12">
        <v>11</v>
      </c>
      <c r="AA112" s="12">
        <v>89</v>
      </c>
      <c r="AB112" s="9"/>
      <c r="AC112" s="9"/>
      <c r="AD112" s="10"/>
      <c r="AE112" s="13">
        <v>6</v>
      </c>
      <c r="AF112" s="13">
        <v>94</v>
      </c>
      <c r="AG112" s="10"/>
      <c r="AH112" s="10"/>
      <c r="AI112" s="9"/>
      <c r="AJ112" s="12">
        <v>37</v>
      </c>
      <c r="AK112" s="12">
        <v>263</v>
      </c>
      <c r="AL112" s="9"/>
      <c r="AM112" s="9"/>
    </row>
    <row r="113" spans="1:39" x14ac:dyDescent="0.15">
      <c r="A113" s="18" t="s">
        <v>302</v>
      </c>
      <c r="B113" s="18" t="s">
        <v>119</v>
      </c>
      <c r="C113" s="24">
        <v>12.5241220217342</v>
      </c>
      <c r="D113" s="25">
        <v>81.713959468759697</v>
      </c>
      <c r="E113" s="12">
        <v>29.16</v>
      </c>
      <c r="F113" s="12">
        <v>35.64</v>
      </c>
      <c r="G113" s="12">
        <v>16.2</v>
      </c>
      <c r="H113" s="9"/>
      <c r="I113" s="9"/>
      <c r="J113" s="13">
        <f>(36*3.37)/100</f>
        <v>1.2132000000000001</v>
      </c>
      <c r="K113" s="13">
        <f>(44*3.37)/100</f>
        <v>1.4828000000000001</v>
      </c>
      <c r="L113" s="13">
        <f>(20*3.37)/100</f>
        <v>0.67400000000000004</v>
      </c>
      <c r="M113" s="10"/>
      <c r="N113" s="10"/>
      <c r="O113" s="12">
        <v>7.4015999999999993</v>
      </c>
      <c r="P113" s="12">
        <v>9.0464000000000002</v>
      </c>
      <c r="Q113" s="12">
        <v>4.1120000000000001</v>
      </c>
      <c r="R113" s="9"/>
      <c r="S113" s="9"/>
      <c r="T113" s="13">
        <v>32</v>
      </c>
      <c r="U113" s="13">
        <v>45</v>
      </c>
      <c r="V113" s="13">
        <v>24</v>
      </c>
      <c r="W113" s="10"/>
      <c r="X113" s="10"/>
      <c r="Y113" s="12">
        <v>41</v>
      </c>
      <c r="Z113" s="12">
        <v>46</v>
      </c>
      <c r="AA113" s="12">
        <v>13</v>
      </c>
      <c r="AB113" s="9"/>
      <c r="AC113" s="9"/>
      <c r="AD113" s="13">
        <v>36</v>
      </c>
      <c r="AE113" s="13">
        <v>44</v>
      </c>
      <c r="AF113" s="13">
        <v>20</v>
      </c>
      <c r="AG113" s="10"/>
      <c r="AH113" s="10"/>
      <c r="AI113" s="12">
        <v>109</v>
      </c>
      <c r="AJ113" s="12">
        <v>135</v>
      </c>
      <c r="AK113" s="12">
        <v>57</v>
      </c>
      <c r="AL113" s="9"/>
      <c r="AM113" s="9"/>
    </row>
    <row r="114" spans="1:39" x14ac:dyDescent="0.15">
      <c r="A114" s="18" t="s">
        <v>302</v>
      </c>
      <c r="B114" s="18" t="s">
        <v>120</v>
      </c>
      <c r="C114" s="24">
        <v>12.5241220217342</v>
      </c>
      <c r="D114" s="25">
        <v>81.713959468759697</v>
      </c>
      <c r="E114" s="12">
        <v>13.65</v>
      </c>
      <c r="F114" s="12">
        <v>1.26</v>
      </c>
      <c r="G114" s="12">
        <v>6.09</v>
      </c>
      <c r="H114" s="9"/>
      <c r="I114" s="9"/>
      <c r="J114" s="13">
        <f>(65*4.14)/100</f>
        <v>2.6909999999999998</v>
      </c>
      <c r="K114" s="13">
        <f>(6*4.14)/100</f>
        <v>0.24839999999999995</v>
      </c>
      <c r="L114" s="13">
        <f>(29*4.14)/100</f>
        <v>1.2005999999999999</v>
      </c>
      <c r="M114" s="10"/>
      <c r="N114" s="10"/>
      <c r="O114" s="12">
        <v>25.934999999999999</v>
      </c>
      <c r="P114" s="12">
        <v>2.3939999999999997</v>
      </c>
      <c r="Q114" s="12">
        <v>11.571</v>
      </c>
      <c r="R114" s="9"/>
      <c r="S114" s="9"/>
      <c r="T114" s="13">
        <v>51</v>
      </c>
      <c r="U114" s="13">
        <v>13</v>
      </c>
      <c r="V114" s="13">
        <v>36</v>
      </c>
      <c r="W114" s="10"/>
      <c r="X114" s="10"/>
      <c r="Y114" s="12">
        <v>79</v>
      </c>
      <c r="Z114" s="12">
        <v>7</v>
      </c>
      <c r="AA114" s="12">
        <v>14</v>
      </c>
      <c r="AB114" s="9"/>
      <c r="AC114" s="9"/>
      <c r="AD114" s="13">
        <v>65</v>
      </c>
      <c r="AE114" s="13">
        <v>6</v>
      </c>
      <c r="AF114" s="13">
        <v>29</v>
      </c>
      <c r="AG114" s="10"/>
      <c r="AH114" s="10"/>
      <c r="AI114" s="12">
        <v>195</v>
      </c>
      <c r="AJ114" s="12">
        <v>26</v>
      </c>
      <c r="AK114" s="12">
        <v>79</v>
      </c>
      <c r="AL114" s="9"/>
      <c r="AM114" s="9"/>
    </row>
    <row r="115" spans="1:39" x14ac:dyDescent="0.15">
      <c r="A115" s="18" t="s">
        <v>302</v>
      </c>
      <c r="B115" s="18" t="s">
        <v>121</v>
      </c>
      <c r="C115" s="24">
        <v>12.5033207305095</v>
      </c>
      <c r="D115" s="25">
        <v>81.718712343162196</v>
      </c>
      <c r="E115" s="9"/>
      <c r="F115" s="12">
        <v>7.44</v>
      </c>
      <c r="G115" s="12">
        <v>16.559999999999999</v>
      </c>
      <c r="H115" s="9"/>
      <c r="I115" s="9"/>
      <c r="J115" s="10"/>
      <c r="K115" s="13">
        <f>(31*4.28)/100</f>
        <v>1.3268</v>
      </c>
      <c r="L115" s="13">
        <f>(69*4.28)/100</f>
        <v>2.9531999999999998</v>
      </c>
      <c r="M115" s="10"/>
      <c r="N115" s="10"/>
      <c r="O115" s="9"/>
      <c r="P115" s="12">
        <v>14.383999999999999</v>
      </c>
      <c r="Q115" s="12">
        <v>32.015999999999998</v>
      </c>
      <c r="R115" s="9"/>
      <c r="S115" s="9"/>
      <c r="T115" s="10"/>
      <c r="U115" s="13">
        <v>43</v>
      </c>
      <c r="V115" s="13">
        <v>57</v>
      </c>
      <c r="W115" s="10"/>
      <c r="X115" s="10"/>
      <c r="Y115" s="9"/>
      <c r="Z115" s="12">
        <v>50</v>
      </c>
      <c r="AA115" s="12">
        <v>50</v>
      </c>
      <c r="AB115" s="9"/>
      <c r="AC115" s="9"/>
      <c r="AD115" s="10"/>
      <c r="AE115" s="13">
        <v>31</v>
      </c>
      <c r="AF115" s="13">
        <v>69</v>
      </c>
      <c r="AG115" s="10"/>
      <c r="AH115" s="10"/>
      <c r="AI115" s="9"/>
      <c r="AJ115" s="12">
        <v>124</v>
      </c>
      <c r="AK115" s="12">
        <v>176</v>
      </c>
      <c r="AL115" s="9"/>
      <c r="AM115" s="9"/>
    </row>
    <row r="117" spans="1:39" customFormat="1" ht="15" x14ac:dyDescent="0.2">
      <c r="C117" s="6"/>
      <c r="D117" s="6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</row>
    <row r="118" spans="1:39" customFormat="1" ht="15" x14ac:dyDescent="0.2">
      <c r="C118" s="6"/>
      <c r="D118" s="6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</row>
    <row r="119" spans="1:39" customFormat="1" ht="15" x14ac:dyDescent="0.2">
      <c r="C119" s="6"/>
      <c r="D119" s="6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</row>
    <row r="120" spans="1:39" customFormat="1" ht="15" x14ac:dyDescent="0.2">
      <c r="C120" s="6"/>
      <c r="D120" s="6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</row>
    <row r="121" spans="1:39" customFormat="1" ht="15" x14ac:dyDescent="0.2">
      <c r="C121" s="6"/>
      <c r="D121" s="6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</row>
    <row r="122" spans="1:39" customFormat="1" ht="15" x14ac:dyDescent="0.2">
      <c r="C122" s="6"/>
      <c r="D122" s="6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</row>
    <row r="123" spans="1:39" customFormat="1" ht="15" x14ac:dyDescent="0.2">
      <c r="C123" s="6"/>
      <c r="D123" s="6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</row>
    <row r="124" spans="1:39" customFormat="1" ht="15" x14ac:dyDescent="0.2">
      <c r="C124" s="6"/>
      <c r="D124" s="6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</row>
    <row r="125" spans="1:39" customFormat="1" ht="15" x14ac:dyDescent="0.2">
      <c r="C125" s="6"/>
      <c r="D125" s="6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</row>
    <row r="126" spans="1:39" customFormat="1" ht="15" x14ac:dyDescent="0.2">
      <c r="C126" s="6"/>
      <c r="D126" s="6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</row>
    <row r="127" spans="1:39" customFormat="1" ht="15" x14ac:dyDescent="0.2">
      <c r="C127" s="6"/>
      <c r="D127" s="6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</row>
  </sheetData>
  <mergeCells count="10">
    <mergeCell ref="A1:A2"/>
    <mergeCell ref="C1:D1"/>
    <mergeCell ref="AI1:AM1"/>
    <mergeCell ref="B1:B2"/>
    <mergeCell ref="J1:N1"/>
    <mergeCell ref="O1:S1"/>
    <mergeCell ref="T1:X1"/>
    <mergeCell ref="Y1:AC1"/>
    <mergeCell ref="AD1:AH1"/>
    <mergeCell ref="E1:I1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14"/>
  <sheetViews>
    <sheetView topLeftCell="A98" workbookViewId="0">
      <selection activeCell="D114" sqref="A104:D114"/>
    </sheetView>
  </sheetViews>
  <sheetFormatPr baseColWidth="10" defaultRowHeight="15" x14ac:dyDescent="0.2"/>
  <cols>
    <col min="1" max="1" width="7.5" customWidth="1"/>
    <col min="2" max="2" width="8.1640625" customWidth="1"/>
    <col min="3" max="3" width="12.6640625" customWidth="1"/>
    <col min="4" max="4" width="13.5" customWidth="1"/>
    <col min="5" max="5" width="11.5" customWidth="1"/>
  </cols>
  <sheetData>
    <row r="1" spans="1:39" x14ac:dyDescent="0.2">
      <c r="A1" s="14" t="s">
        <v>174</v>
      </c>
      <c r="B1" s="14" t="s">
        <v>175</v>
      </c>
      <c r="C1" s="14" t="s">
        <v>149</v>
      </c>
      <c r="D1" s="14" t="s">
        <v>150</v>
      </c>
      <c r="E1" s="14" t="s">
        <v>124</v>
      </c>
      <c r="F1" s="14" t="s">
        <v>125</v>
      </c>
      <c r="G1" s="14" t="s">
        <v>127</v>
      </c>
      <c r="H1" s="14" t="s">
        <v>126</v>
      </c>
      <c r="I1" s="14" t="s">
        <v>128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  <c r="T1" s="14" t="s">
        <v>129</v>
      </c>
      <c r="U1" s="14" t="s">
        <v>130</v>
      </c>
      <c r="V1" s="14" t="s">
        <v>131</v>
      </c>
      <c r="W1" s="14" t="s">
        <v>132</v>
      </c>
      <c r="X1" s="14" t="s">
        <v>133</v>
      </c>
      <c r="Y1" s="14" t="s">
        <v>134</v>
      </c>
      <c r="Z1" s="14" t="s">
        <v>135</v>
      </c>
      <c r="AA1" s="14" t="s">
        <v>136</v>
      </c>
      <c r="AB1" s="14" t="s">
        <v>137</v>
      </c>
      <c r="AC1" s="14" t="s">
        <v>138</v>
      </c>
      <c r="AD1" s="14" t="s">
        <v>139</v>
      </c>
      <c r="AE1" s="14" t="s">
        <v>140</v>
      </c>
      <c r="AF1" s="14" t="s">
        <v>141</v>
      </c>
      <c r="AG1" s="14" t="s">
        <v>142</v>
      </c>
      <c r="AH1" s="14" t="s">
        <v>143</v>
      </c>
      <c r="AI1" s="14" t="s">
        <v>144</v>
      </c>
      <c r="AJ1" s="14" t="s">
        <v>145</v>
      </c>
      <c r="AK1" s="14" t="s">
        <v>146</v>
      </c>
      <c r="AL1" s="14" t="s">
        <v>147</v>
      </c>
      <c r="AM1" s="14" t="s">
        <v>148</v>
      </c>
    </row>
    <row r="2" spans="1:39" x14ac:dyDescent="0.2">
      <c r="A2" t="s">
        <v>3</v>
      </c>
      <c r="B2" t="s">
        <v>10</v>
      </c>
      <c r="C2" s="32">
        <v>1.486388888888889</v>
      </c>
      <c r="D2" s="32">
        <v>-78.822819444444448</v>
      </c>
      <c r="E2">
        <v>0</v>
      </c>
      <c r="F2">
        <v>0</v>
      </c>
      <c r="G2">
        <v>20.977</v>
      </c>
      <c r="H2">
        <v>0</v>
      </c>
      <c r="I2">
        <v>1.0489999999999999</v>
      </c>
      <c r="J2">
        <v>0</v>
      </c>
      <c r="K2">
        <v>0</v>
      </c>
      <c r="L2">
        <v>1.254</v>
      </c>
      <c r="M2">
        <v>0</v>
      </c>
      <c r="N2">
        <v>6.5000000000000002E-2</v>
      </c>
      <c r="O2">
        <v>0</v>
      </c>
      <c r="P2">
        <v>0</v>
      </c>
      <c r="Q2">
        <v>27.588757285856786</v>
      </c>
      <c r="R2">
        <v>0</v>
      </c>
      <c r="S2">
        <v>28.088205478708705</v>
      </c>
      <c r="T2">
        <v>0</v>
      </c>
      <c r="U2">
        <v>0</v>
      </c>
      <c r="V2">
        <v>83.332999999999998</v>
      </c>
      <c r="W2">
        <v>0</v>
      </c>
      <c r="X2">
        <v>16.667000000000002</v>
      </c>
      <c r="Y2">
        <v>0</v>
      </c>
      <c r="Z2">
        <v>0</v>
      </c>
      <c r="AA2">
        <v>95.103999999999999</v>
      </c>
      <c r="AB2">
        <v>0</v>
      </c>
      <c r="AC2">
        <v>4.8959999999999999</v>
      </c>
      <c r="AD2">
        <v>0</v>
      </c>
      <c r="AE2">
        <v>0</v>
      </c>
      <c r="AF2">
        <v>95.238</v>
      </c>
      <c r="AG2">
        <v>0</v>
      </c>
      <c r="AH2">
        <v>4.7619999999999996</v>
      </c>
      <c r="AI2">
        <v>0</v>
      </c>
      <c r="AJ2">
        <v>0</v>
      </c>
      <c r="AK2">
        <v>273.67500000000001</v>
      </c>
      <c r="AL2">
        <v>0</v>
      </c>
      <c r="AM2">
        <v>26.324999999999999</v>
      </c>
    </row>
    <row r="3" spans="1:39" x14ac:dyDescent="0.2">
      <c r="A3" t="s">
        <v>3</v>
      </c>
      <c r="B3" t="s">
        <v>11</v>
      </c>
      <c r="C3" s="32">
        <v>1.4858333333333333</v>
      </c>
      <c r="D3" s="32">
        <v>-78.79931944444445</v>
      </c>
      <c r="E3">
        <v>0</v>
      </c>
      <c r="F3">
        <v>0</v>
      </c>
      <c r="G3">
        <v>14.955</v>
      </c>
      <c r="H3">
        <v>1.0680000000000001</v>
      </c>
      <c r="I3">
        <v>0</v>
      </c>
      <c r="J3">
        <v>0</v>
      </c>
      <c r="K3">
        <v>0</v>
      </c>
      <c r="L3">
        <v>0.73199999999999998</v>
      </c>
      <c r="M3">
        <v>0.20599999999999999</v>
      </c>
      <c r="N3">
        <v>0</v>
      </c>
      <c r="O3">
        <v>0</v>
      </c>
      <c r="P3">
        <v>0</v>
      </c>
      <c r="Q3">
        <v>24.964184934001281</v>
      </c>
      <c r="R3">
        <v>49.556775805478807</v>
      </c>
      <c r="S3">
        <v>0</v>
      </c>
      <c r="T3">
        <v>0</v>
      </c>
      <c r="U3">
        <v>0</v>
      </c>
      <c r="V3">
        <v>85.713999999999999</v>
      </c>
      <c r="W3">
        <v>14.286</v>
      </c>
      <c r="X3">
        <v>0</v>
      </c>
      <c r="Y3">
        <v>0</v>
      </c>
      <c r="Z3">
        <v>0</v>
      </c>
      <c r="AA3">
        <v>78.063000000000002</v>
      </c>
      <c r="AB3">
        <v>21.937000000000001</v>
      </c>
      <c r="AC3">
        <v>0</v>
      </c>
      <c r="AD3">
        <v>0</v>
      </c>
      <c r="AE3">
        <v>0</v>
      </c>
      <c r="AF3">
        <v>93.332999999999998</v>
      </c>
      <c r="AG3">
        <v>6.6669999999999998</v>
      </c>
      <c r="AH3">
        <v>0</v>
      </c>
      <c r="AI3">
        <v>0</v>
      </c>
      <c r="AJ3">
        <v>0</v>
      </c>
      <c r="AK3">
        <v>257.11099999999999</v>
      </c>
      <c r="AL3">
        <v>42.889000000000003</v>
      </c>
      <c r="AM3">
        <v>0</v>
      </c>
    </row>
    <row r="4" spans="1:39" x14ac:dyDescent="0.2">
      <c r="A4" t="s">
        <v>3</v>
      </c>
      <c r="B4" t="s">
        <v>12</v>
      </c>
      <c r="C4" s="32">
        <v>1.4088861111111111</v>
      </c>
      <c r="D4" s="32">
        <v>-78.76818055555556</v>
      </c>
      <c r="E4">
        <v>0</v>
      </c>
      <c r="F4">
        <v>0</v>
      </c>
      <c r="G4">
        <v>8.7509999999999994</v>
      </c>
      <c r="H4">
        <v>3.4239999999999999</v>
      </c>
      <c r="I4">
        <v>0</v>
      </c>
      <c r="J4">
        <v>0</v>
      </c>
      <c r="K4">
        <v>0</v>
      </c>
      <c r="L4">
        <v>0.60099999999999998</v>
      </c>
      <c r="M4">
        <v>9.5000000000000001E-2</v>
      </c>
      <c r="N4">
        <v>0</v>
      </c>
      <c r="O4">
        <v>0</v>
      </c>
      <c r="P4">
        <v>0</v>
      </c>
      <c r="Q4">
        <v>29.570825835354768</v>
      </c>
      <c r="R4">
        <v>18.795331241800984</v>
      </c>
      <c r="S4">
        <v>0</v>
      </c>
      <c r="T4">
        <v>0</v>
      </c>
      <c r="U4">
        <v>0</v>
      </c>
      <c r="V4">
        <v>61.537999999999997</v>
      </c>
      <c r="W4">
        <v>30.768999999999998</v>
      </c>
      <c r="X4">
        <v>0</v>
      </c>
      <c r="Y4">
        <v>0</v>
      </c>
      <c r="Z4">
        <v>0</v>
      </c>
      <c r="AA4">
        <v>75.912000000000006</v>
      </c>
      <c r="AB4">
        <v>11.962999999999999</v>
      </c>
      <c r="AC4">
        <v>0</v>
      </c>
      <c r="AD4">
        <v>0</v>
      </c>
      <c r="AE4">
        <v>0</v>
      </c>
      <c r="AF4">
        <v>69.697000000000003</v>
      </c>
      <c r="AG4">
        <v>27.292999999999999</v>
      </c>
      <c r="AH4">
        <v>0</v>
      </c>
      <c r="AI4">
        <v>0</v>
      </c>
      <c r="AJ4">
        <v>0</v>
      </c>
      <c r="AK4">
        <v>207.148</v>
      </c>
      <c r="AL4">
        <v>70.004999999999995</v>
      </c>
      <c r="AM4">
        <v>0</v>
      </c>
    </row>
    <row r="5" spans="1:39" x14ac:dyDescent="0.2">
      <c r="A5" t="s">
        <v>3</v>
      </c>
      <c r="B5" t="s">
        <v>13</v>
      </c>
      <c r="C5" s="32">
        <v>1.5647500000000001</v>
      </c>
      <c r="D5" s="32">
        <v>-78.895611111111108</v>
      </c>
      <c r="E5">
        <v>0</v>
      </c>
      <c r="F5">
        <v>0</v>
      </c>
      <c r="G5">
        <v>14.154</v>
      </c>
      <c r="H5">
        <v>0</v>
      </c>
      <c r="I5">
        <v>0</v>
      </c>
      <c r="J5">
        <v>0</v>
      </c>
      <c r="K5">
        <v>0</v>
      </c>
      <c r="L5">
        <v>0.747</v>
      </c>
      <c r="M5">
        <v>0</v>
      </c>
      <c r="N5">
        <v>0</v>
      </c>
      <c r="O5">
        <v>0</v>
      </c>
      <c r="P5">
        <v>0</v>
      </c>
      <c r="Q5">
        <v>25.922433234654491</v>
      </c>
      <c r="R5">
        <v>0</v>
      </c>
      <c r="S5">
        <v>0</v>
      </c>
      <c r="T5">
        <v>0</v>
      </c>
      <c r="U5">
        <v>0</v>
      </c>
      <c r="V5">
        <v>100</v>
      </c>
      <c r="W5">
        <v>0</v>
      </c>
      <c r="X5">
        <v>0</v>
      </c>
      <c r="Y5">
        <v>0</v>
      </c>
      <c r="Z5">
        <v>0</v>
      </c>
      <c r="AA5">
        <v>100</v>
      </c>
      <c r="AB5">
        <v>0</v>
      </c>
      <c r="AC5">
        <v>0</v>
      </c>
      <c r="AD5">
        <v>0</v>
      </c>
      <c r="AE5">
        <v>0</v>
      </c>
      <c r="AF5">
        <v>100</v>
      </c>
      <c r="AG5">
        <v>0</v>
      </c>
      <c r="AH5">
        <v>0</v>
      </c>
      <c r="AI5">
        <v>0</v>
      </c>
      <c r="AJ5">
        <v>0</v>
      </c>
      <c r="AK5">
        <v>300</v>
      </c>
      <c r="AL5">
        <v>0</v>
      </c>
      <c r="AM5">
        <v>0</v>
      </c>
    </row>
    <row r="6" spans="1:39" x14ac:dyDescent="0.2">
      <c r="A6" t="s">
        <v>3</v>
      </c>
      <c r="B6" t="s">
        <v>14</v>
      </c>
      <c r="C6" s="33">
        <v>1.5480419999999999</v>
      </c>
      <c r="D6" s="33">
        <v>-78.893945000000002</v>
      </c>
      <c r="E6">
        <v>0</v>
      </c>
      <c r="F6">
        <v>0</v>
      </c>
      <c r="G6">
        <v>18.550999999999998</v>
      </c>
      <c r="H6">
        <v>0</v>
      </c>
      <c r="I6">
        <v>0</v>
      </c>
      <c r="J6">
        <v>0</v>
      </c>
      <c r="K6">
        <v>0</v>
      </c>
      <c r="L6">
        <v>1.1279999999999999</v>
      </c>
      <c r="M6">
        <v>0</v>
      </c>
      <c r="N6">
        <v>0</v>
      </c>
      <c r="O6">
        <v>0</v>
      </c>
      <c r="P6">
        <v>0</v>
      </c>
      <c r="Q6">
        <v>27.824408864753803</v>
      </c>
      <c r="R6">
        <v>0</v>
      </c>
      <c r="S6">
        <v>0</v>
      </c>
      <c r="T6">
        <v>0</v>
      </c>
      <c r="U6">
        <v>0</v>
      </c>
      <c r="V6">
        <v>100</v>
      </c>
      <c r="W6">
        <v>0</v>
      </c>
      <c r="X6">
        <v>0</v>
      </c>
      <c r="Y6">
        <v>0</v>
      </c>
      <c r="Z6">
        <v>0</v>
      </c>
      <c r="AA6">
        <v>100</v>
      </c>
      <c r="AB6">
        <v>0</v>
      </c>
      <c r="AC6">
        <v>0</v>
      </c>
      <c r="AD6">
        <v>0</v>
      </c>
      <c r="AE6">
        <v>0</v>
      </c>
      <c r="AF6">
        <v>100</v>
      </c>
      <c r="AG6">
        <v>0</v>
      </c>
      <c r="AH6">
        <v>0</v>
      </c>
      <c r="AI6">
        <v>0</v>
      </c>
      <c r="AJ6">
        <v>0</v>
      </c>
      <c r="AK6">
        <v>300</v>
      </c>
      <c r="AL6">
        <v>0</v>
      </c>
      <c r="AM6">
        <v>0</v>
      </c>
    </row>
    <row r="7" spans="1:39" x14ac:dyDescent="0.2">
      <c r="A7" t="s">
        <v>3</v>
      </c>
      <c r="B7" t="s">
        <v>15</v>
      </c>
      <c r="C7" s="32">
        <v>1.5644444444444443</v>
      </c>
      <c r="D7" s="32">
        <v>-78.868555555555602</v>
      </c>
      <c r="E7">
        <v>0</v>
      </c>
      <c r="F7">
        <v>0</v>
      </c>
      <c r="G7">
        <v>15.369</v>
      </c>
      <c r="H7">
        <v>0</v>
      </c>
      <c r="I7">
        <v>0</v>
      </c>
      <c r="J7">
        <v>0</v>
      </c>
      <c r="K7">
        <v>0</v>
      </c>
      <c r="L7">
        <v>0.77300000000000002</v>
      </c>
      <c r="M7">
        <v>0</v>
      </c>
      <c r="N7">
        <v>0</v>
      </c>
      <c r="O7">
        <v>0</v>
      </c>
      <c r="P7">
        <v>0</v>
      </c>
      <c r="Q7">
        <v>25.30591243750246</v>
      </c>
      <c r="R7">
        <v>0</v>
      </c>
      <c r="S7">
        <v>0</v>
      </c>
      <c r="T7">
        <v>0</v>
      </c>
      <c r="U7">
        <v>0</v>
      </c>
      <c r="V7">
        <v>92.856999999999999</v>
      </c>
      <c r="W7">
        <v>0</v>
      </c>
      <c r="X7">
        <v>0</v>
      </c>
      <c r="Y7">
        <v>0</v>
      </c>
      <c r="Z7">
        <v>0</v>
      </c>
      <c r="AA7">
        <v>98.912999999999997</v>
      </c>
      <c r="AB7">
        <v>0</v>
      </c>
      <c r="AC7">
        <v>0</v>
      </c>
      <c r="AD7">
        <v>0</v>
      </c>
      <c r="AE7">
        <v>0</v>
      </c>
      <c r="AF7">
        <v>97.825999999999993</v>
      </c>
      <c r="AG7">
        <v>0</v>
      </c>
      <c r="AH7">
        <v>0</v>
      </c>
      <c r="AI7">
        <v>0</v>
      </c>
      <c r="AJ7">
        <v>0</v>
      </c>
      <c r="AK7">
        <v>289.596</v>
      </c>
      <c r="AL7">
        <v>0</v>
      </c>
      <c r="AM7">
        <v>0</v>
      </c>
    </row>
    <row r="8" spans="1:39" x14ac:dyDescent="0.2">
      <c r="A8" t="s">
        <v>3</v>
      </c>
      <c r="B8" t="s">
        <v>16</v>
      </c>
      <c r="C8" s="32">
        <v>1.5273888888888889</v>
      </c>
      <c r="D8" s="32">
        <v>-78.865527777777771</v>
      </c>
      <c r="E8">
        <v>0</v>
      </c>
      <c r="F8">
        <v>0</v>
      </c>
      <c r="G8">
        <v>26.12</v>
      </c>
      <c r="H8">
        <v>0</v>
      </c>
      <c r="I8">
        <v>0</v>
      </c>
      <c r="J8">
        <v>0</v>
      </c>
      <c r="K8">
        <v>0</v>
      </c>
      <c r="L8">
        <v>1.9379999999999999</v>
      </c>
      <c r="M8">
        <v>0</v>
      </c>
      <c r="N8">
        <v>0</v>
      </c>
      <c r="O8">
        <v>0</v>
      </c>
      <c r="P8">
        <v>0</v>
      </c>
      <c r="Q8">
        <v>30.735859294827002</v>
      </c>
      <c r="R8">
        <v>0</v>
      </c>
      <c r="S8">
        <v>0</v>
      </c>
      <c r="T8">
        <v>0</v>
      </c>
      <c r="U8">
        <v>0</v>
      </c>
      <c r="V8">
        <v>100</v>
      </c>
      <c r="W8">
        <v>0</v>
      </c>
      <c r="X8">
        <v>0</v>
      </c>
      <c r="Y8">
        <v>0</v>
      </c>
      <c r="Z8">
        <v>0</v>
      </c>
      <c r="AA8">
        <v>100</v>
      </c>
      <c r="AB8">
        <v>0</v>
      </c>
      <c r="AC8">
        <v>0</v>
      </c>
      <c r="AD8">
        <v>0</v>
      </c>
      <c r="AE8">
        <v>0</v>
      </c>
      <c r="AF8">
        <v>100</v>
      </c>
      <c r="AG8">
        <v>0</v>
      </c>
      <c r="AH8">
        <v>0</v>
      </c>
      <c r="AI8">
        <v>0</v>
      </c>
      <c r="AJ8">
        <v>0</v>
      </c>
      <c r="AK8">
        <v>300</v>
      </c>
      <c r="AL8">
        <v>0</v>
      </c>
      <c r="AM8">
        <v>0</v>
      </c>
    </row>
    <row r="9" spans="1:39" x14ac:dyDescent="0.2">
      <c r="A9" t="s">
        <v>3</v>
      </c>
      <c r="B9" t="s">
        <v>17</v>
      </c>
      <c r="C9" s="32">
        <v>1.5956944444444443</v>
      </c>
      <c r="D9" s="32">
        <v>-78.940083333333334</v>
      </c>
      <c r="E9">
        <v>0.377</v>
      </c>
      <c r="F9">
        <v>1.506</v>
      </c>
      <c r="G9">
        <v>15.44</v>
      </c>
      <c r="H9">
        <v>0</v>
      </c>
      <c r="I9">
        <v>0</v>
      </c>
      <c r="J9">
        <v>4.5999999999999999E-2</v>
      </c>
      <c r="K9">
        <v>8.6999999999999994E-2</v>
      </c>
      <c r="L9">
        <v>1.069</v>
      </c>
      <c r="M9">
        <v>0</v>
      </c>
      <c r="N9">
        <v>0</v>
      </c>
      <c r="O9">
        <v>39.415160562532598</v>
      </c>
      <c r="P9">
        <v>27.120781493003282</v>
      </c>
      <c r="Q9">
        <v>29.690688179742747</v>
      </c>
      <c r="R9">
        <v>0</v>
      </c>
      <c r="S9">
        <v>0</v>
      </c>
      <c r="T9">
        <v>5.2640000000000002</v>
      </c>
      <c r="U9">
        <v>15.789</v>
      </c>
      <c r="V9">
        <v>78.947000000000003</v>
      </c>
      <c r="W9">
        <v>0</v>
      </c>
      <c r="X9">
        <v>0</v>
      </c>
      <c r="Y9">
        <v>3.84</v>
      </c>
      <c r="Z9">
        <v>7.2140000000000004</v>
      </c>
      <c r="AA9">
        <v>88.947000000000003</v>
      </c>
      <c r="AB9">
        <v>0</v>
      </c>
      <c r="AC9">
        <v>0</v>
      </c>
      <c r="AD9">
        <v>2.1739999999999999</v>
      </c>
      <c r="AE9">
        <v>8.6959999999999997</v>
      </c>
      <c r="AF9">
        <v>89.13</v>
      </c>
      <c r="AG9">
        <v>0</v>
      </c>
      <c r="AH9">
        <v>0</v>
      </c>
      <c r="AI9">
        <v>11.276</v>
      </c>
      <c r="AJ9">
        <v>31.669</v>
      </c>
      <c r="AK9">
        <v>257.02499999999998</v>
      </c>
      <c r="AL9">
        <v>0</v>
      </c>
      <c r="AM9">
        <v>0</v>
      </c>
    </row>
    <row r="10" spans="1:39" x14ac:dyDescent="0.2">
      <c r="A10" t="s">
        <v>3</v>
      </c>
      <c r="B10" t="s">
        <v>18</v>
      </c>
      <c r="C10" s="32">
        <v>1.6274444444444445</v>
      </c>
      <c r="D10" s="32">
        <v>-79.000138888888884</v>
      </c>
      <c r="E10">
        <v>0</v>
      </c>
      <c r="F10">
        <v>0</v>
      </c>
      <c r="G10">
        <v>10.1</v>
      </c>
      <c r="H10">
        <v>3.367</v>
      </c>
      <c r="I10">
        <v>0</v>
      </c>
      <c r="J10">
        <v>0</v>
      </c>
      <c r="K10">
        <v>0</v>
      </c>
      <c r="L10">
        <v>0.63600000000000001</v>
      </c>
      <c r="M10">
        <v>0.22500000000000001</v>
      </c>
      <c r="N10">
        <v>0</v>
      </c>
      <c r="O10">
        <v>0</v>
      </c>
      <c r="P10">
        <v>0</v>
      </c>
      <c r="Q10">
        <v>28.315414939911616</v>
      </c>
      <c r="R10">
        <v>29.169216249540352</v>
      </c>
      <c r="S10">
        <v>0</v>
      </c>
      <c r="T10">
        <v>0</v>
      </c>
      <c r="U10">
        <v>0</v>
      </c>
      <c r="V10">
        <v>41.176000000000002</v>
      </c>
      <c r="W10">
        <v>11.765000000000001</v>
      </c>
      <c r="X10">
        <v>0</v>
      </c>
      <c r="Y10">
        <v>0</v>
      </c>
      <c r="Z10">
        <v>0</v>
      </c>
      <c r="AA10">
        <v>29.814</v>
      </c>
      <c r="AB10">
        <v>10.558999999999999</v>
      </c>
      <c r="AC10">
        <v>0</v>
      </c>
      <c r="AD10">
        <v>0</v>
      </c>
      <c r="AE10">
        <v>0</v>
      </c>
      <c r="AF10">
        <v>30</v>
      </c>
      <c r="AG10">
        <v>10</v>
      </c>
      <c r="AH10">
        <v>0</v>
      </c>
      <c r="AI10">
        <v>0</v>
      </c>
      <c r="AJ10">
        <v>0</v>
      </c>
      <c r="AK10">
        <v>100.99</v>
      </c>
      <c r="AL10">
        <v>32.323999999999998</v>
      </c>
      <c r="AM10">
        <v>0</v>
      </c>
    </row>
    <row r="11" spans="1:39" x14ac:dyDescent="0.2">
      <c r="A11" t="s">
        <v>3</v>
      </c>
      <c r="B11" t="s">
        <v>19</v>
      </c>
      <c r="C11" s="32">
        <v>1.6136666666666666</v>
      </c>
      <c r="D11" s="32">
        <v>-78.975805555555553</v>
      </c>
      <c r="E11">
        <v>1.1739999999999999</v>
      </c>
      <c r="F11">
        <v>0</v>
      </c>
      <c r="G11">
        <v>23.486000000000001</v>
      </c>
      <c r="H11">
        <v>0.39100000000000001</v>
      </c>
      <c r="I11">
        <v>0</v>
      </c>
      <c r="J11">
        <v>5.1999999999999998E-2</v>
      </c>
      <c r="K11">
        <v>0</v>
      </c>
      <c r="L11">
        <v>2.048</v>
      </c>
      <c r="M11">
        <v>0.01</v>
      </c>
      <c r="N11">
        <v>0</v>
      </c>
      <c r="O11">
        <v>23.747761721163297</v>
      </c>
      <c r="P11">
        <v>0</v>
      </c>
      <c r="Q11">
        <v>33.320806701688724</v>
      </c>
      <c r="R11">
        <v>18.045406956022951</v>
      </c>
      <c r="S11">
        <v>0</v>
      </c>
      <c r="T11">
        <v>9.5239999999999991</v>
      </c>
      <c r="U11">
        <v>0</v>
      </c>
      <c r="V11">
        <v>80.951999999999998</v>
      </c>
      <c r="W11">
        <v>4.7619999999999996</v>
      </c>
      <c r="X11">
        <v>0</v>
      </c>
      <c r="Y11">
        <v>2.4329999999999998</v>
      </c>
      <c r="Z11">
        <v>0</v>
      </c>
      <c r="AA11">
        <v>92.108999999999995</v>
      </c>
      <c r="AB11">
        <v>0.45200000000000001</v>
      </c>
      <c r="AC11">
        <v>0</v>
      </c>
      <c r="AD11">
        <v>4.6150000000000002</v>
      </c>
      <c r="AE11">
        <v>0</v>
      </c>
      <c r="AF11">
        <v>92.308000000000007</v>
      </c>
      <c r="AG11">
        <v>1.538</v>
      </c>
      <c r="AH11">
        <v>0</v>
      </c>
      <c r="AI11">
        <v>16.573</v>
      </c>
      <c r="AJ11">
        <v>0</v>
      </c>
      <c r="AK11">
        <v>269.36900000000003</v>
      </c>
      <c r="AL11">
        <v>6.7519999999999998</v>
      </c>
      <c r="AM11">
        <v>0</v>
      </c>
    </row>
    <row r="12" spans="1:39" x14ac:dyDescent="0.2">
      <c r="A12" t="s">
        <v>3</v>
      </c>
      <c r="B12" t="s">
        <v>20</v>
      </c>
      <c r="C12" s="32">
        <v>1.663888888888889</v>
      </c>
      <c r="D12" s="32">
        <v>-78.995777777777775</v>
      </c>
      <c r="E12">
        <v>13.558999999999999</v>
      </c>
      <c r="F12">
        <v>16.102</v>
      </c>
      <c r="G12">
        <v>10.169</v>
      </c>
      <c r="H12">
        <v>0</v>
      </c>
      <c r="I12">
        <v>0</v>
      </c>
      <c r="J12">
        <v>0.67900000000000005</v>
      </c>
      <c r="K12">
        <v>0.621</v>
      </c>
      <c r="L12">
        <v>0.45200000000000001</v>
      </c>
      <c r="M12">
        <v>0</v>
      </c>
      <c r="N12">
        <v>0</v>
      </c>
      <c r="O12">
        <v>25.250856632147308</v>
      </c>
      <c r="P12">
        <v>22.159550583824881</v>
      </c>
      <c r="Q12">
        <v>23.78949116895895</v>
      </c>
      <c r="R12">
        <v>0</v>
      </c>
      <c r="S12">
        <v>0</v>
      </c>
      <c r="T12">
        <v>37.930999999999997</v>
      </c>
      <c r="U12">
        <v>34.482999999999997</v>
      </c>
      <c r="V12">
        <v>27.585999999999999</v>
      </c>
      <c r="W12">
        <v>0</v>
      </c>
      <c r="X12">
        <v>0</v>
      </c>
      <c r="Y12">
        <v>38.756999999999998</v>
      </c>
      <c r="Z12">
        <v>35.436</v>
      </c>
      <c r="AA12">
        <v>25.806999999999999</v>
      </c>
      <c r="AB12">
        <v>0</v>
      </c>
      <c r="AC12">
        <v>0</v>
      </c>
      <c r="AD12">
        <v>34.03</v>
      </c>
      <c r="AE12">
        <v>40.426000000000002</v>
      </c>
      <c r="AF12">
        <v>25.532</v>
      </c>
      <c r="AG12">
        <v>0</v>
      </c>
      <c r="AH12">
        <v>0</v>
      </c>
      <c r="AI12">
        <v>110.73099999999999</v>
      </c>
      <c r="AJ12">
        <v>110.34399999999999</v>
      </c>
      <c r="AK12">
        <v>78.924999999999997</v>
      </c>
      <c r="AL12">
        <v>0</v>
      </c>
      <c r="AM12">
        <v>0</v>
      </c>
    </row>
    <row r="13" spans="1:39" x14ac:dyDescent="0.2">
      <c r="A13" t="s">
        <v>3</v>
      </c>
      <c r="B13" t="s">
        <v>21</v>
      </c>
      <c r="C13" s="32">
        <v>1.7650305555555557</v>
      </c>
      <c r="D13" s="32">
        <v>-78.886766666666674</v>
      </c>
      <c r="E13">
        <v>0</v>
      </c>
      <c r="F13">
        <v>0</v>
      </c>
      <c r="G13">
        <v>18.408000000000001</v>
      </c>
      <c r="H13">
        <v>0</v>
      </c>
      <c r="I13">
        <v>0.27500000000000002</v>
      </c>
      <c r="J13">
        <v>0</v>
      </c>
      <c r="K13">
        <v>0</v>
      </c>
      <c r="L13">
        <v>1.946</v>
      </c>
      <c r="M13">
        <v>0</v>
      </c>
      <c r="N13">
        <v>8.9999999999999993E-3</v>
      </c>
      <c r="O13">
        <v>0</v>
      </c>
      <c r="P13">
        <v>0</v>
      </c>
      <c r="Q13">
        <v>36.687927101866194</v>
      </c>
      <c r="R13">
        <v>0</v>
      </c>
      <c r="S13">
        <v>20.413147191870298</v>
      </c>
      <c r="T13">
        <v>0</v>
      </c>
      <c r="U13">
        <v>0</v>
      </c>
      <c r="V13">
        <v>94.444000000000003</v>
      </c>
      <c r="W13">
        <v>0</v>
      </c>
      <c r="X13">
        <v>5.556</v>
      </c>
      <c r="Y13">
        <v>0</v>
      </c>
      <c r="Z13">
        <v>0</v>
      </c>
      <c r="AA13">
        <v>99.558000000000007</v>
      </c>
      <c r="AB13">
        <v>0</v>
      </c>
      <c r="AC13">
        <v>0.442</v>
      </c>
      <c r="AD13">
        <v>0</v>
      </c>
      <c r="AE13">
        <v>0</v>
      </c>
      <c r="AF13">
        <v>98.525000000000006</v>
      </c>
      <c r="AG13">
        <v>0</v>
      </c>
      <c r="AH13">
        <v>1.4710000000000001</v>
      </c>
      <c r="AI13">
        <v>0</v>
      </c>
      <c r="AJ13">
        <v>0</v>
      </c>
      <c r="AK13">
        <v>292.53199999999998</v>
      </c>
      <c r="AL13">
        <v>0</v>
      </c>
      <c r="AM13">
        <v>7.468</v>
      </c>
    </row>
    <row r="14" spans="1:39" x14ac:dyDescent="0.2">
      <c r="A14" t="s">
        <v>3</v>
      </c>
      <c r="B14" t="s">
        <v>22</v>
      </c>
      <c r="C14" s="32">
        <v>1.7687527777777778</v>
      </c>
      <c r="D14" s="32">
        <v>-78.89073888888889</v>
      </c>
      <c r="E14">
        <v>0.66700000000000004</v>
      </c>
      <c r="F14">
        <v>0.89</v>
      </c>
      <c r="G14">
        <v>7.7859999999999996</v>
      </c>
      <c r="H14">
        <v>0</v>
      </c>
      <c r="I14">
        <v>0</v>
      </c>
      <c r="J14">
        <v>3.9E-2</v>
      </c>
      <c r="K14">
        <v>0.03</v>
      </c>
      <c r="L14">
        <v>0.51600000000000001</v>
      </c>
      <c r="M14">
        <v>0</v>
      </c>
      <c r="N14">
        <v>0</v>
      </c>
      <c r="O14">
        <v>27.285030643586595</v>
      </c>
      <c r="P14">
        <v>20.716705071315097</v>
      </c>
      <c r="Q14">
        <v>29.04843305565964</v>
      </c>
      <c r="R14">
        <v>0</v>
      </c>
      <c r="S14">
        <v>0</v>
      </c>
      <c r="T14">
        <v>7.1429999999999998</v>
      </c>
      <c r="U14">
        <v>14.286</v>
      </c>
      <c r="V14">
        <v>78.570999999999998</v>
      </c>
      <c r="W14">
        <v>0</v>
      </c>
      <c r="X14">
        <v>0</v>
      </c>
      <c r="Y14">
        <v>6.609</v>
      </c>
      <c r="Z14">
        <v>5.1100000000000003</v>
      </c>
      <c r="AA14">
        <v>88.281000000000006</v>
      </c>
      <c r="AB14">
        <v>0</v>
      </c>
      <c r="AC14">
        <v>0</v>
      </c>
      <c r="AD14">
        <v>7.1429999999999998</v>
      </c>
      <c r="AE14">
        <v>9.5239999999999991</v>
      </c>
      <c r="AF14">
        <v>83.332999999999998</v>
      </c>
      <c r="AG14">
        <v>0</v>
      </c>
      <c r="AH14">
        <v>0</v>
      </c>
      <c r="AI14">
        <v>20.895</v>
      </c>
      <c r="AJ14">
        <v>28.92</v>
      </c>
      <c r="AK14">
        <v>250.18600000000001</v>
      </c>
      <c r="AL14">
        <v>0</v>
      </c>
      <c r="AM14">
        <v>0</v>
      </c>
    </row>
    <row r="15" spans="1:39" x14ac:dyDescent="0.2">
      <c r="A15" t="s">
        <v>3</v>
      </c>
      <c r="B15" t="s">
        <v>23</v>
      </c>
      <c r="C15" s="32">
        <v>1.7346138888888889</v>
      </c>
      <c r="D15" s="32">
        <v>-78.912238888888893</v>
      </c>
      <c r="E15">
        <v>0</v>
      </c>
      <c r="F15">
        <v>0</v>
      </c>
      <c r="G15">
        <v>11.941000000000001</v>
      </c>
      <c r="H15">
        <v>0</v>
      </c>
      <c r="I15">
        <v>0</v>
      </c>
      <c r="J15">
        <v>0</v>
      </c>
      <c r="K15">
        <v>0</v>
      </c>
      <c r="L15">
        <v>0.96699999999999997</v>
      </c>
      <c r="M15">
        <v>0</v>
      </c>
      <c r="N15">
        <v>0</v>
      </c>
      <c r="O15">
        <v>0</v>
      </c>
      <c r="P15">
        <v>0</v>
      </c>
      <c r="Q15">
        <v>32.110564995893483</v>
      </c>
      <c r="R15">
        <v>0</v>
      </c>
      <c r="S15">
        <v>0</v>
      </c>
      <c r="T15">
        <v>0</v>
      </c>
      <c r="U15">
        <v>0</v>
      </c>
      <c r="V15">
        <v>100</v>
      </c>
      <c r="W15">
        <v>0</v>
      </c>
      <c r="X15">
        <v>0</v>
      </c>
      <c r="Y15">
        <v>0</v>
      </c>
      <c r="Z15">
        <v>0</v>
      </c>
      <c r="AA15">
        <v>100</v>
      </c>
      <c r="AB15">
        <v>0</v>
      </c>
      <c r="AC15">
        <v>0</v>
      </c>
      <c r="AD15">
        <v>0</v>
      </c>
      <c r="AE15">
        <v>0</v>
      </c>
      <c r="AF15">
        <v>100</v>
      </c>
      <c r="AG15">
        <v>0</v>
      </c>
      <c r="AH15">
        <v>0</v>
      </c>
      <c r="AI15">
        <v>0</v>
      </c>
      <c r="AJ15">
        <v>0</v>
      </c>
      <c r="AK15">
        <v>100</v>
      </c>
      <c r="AL15">
        <v>0</v>
      </c>
      <c r="AM15">
        <v>0</v>
      </c>
    </row>
    <row r="16" spans="1:39" x14ac:dyDescent="0.2">
      <c r="A16" t="s">
        <v>3</v>
      </c>
      <c r="B16" t="s">
        <v>24</v>
      </c>
      <c r="C16" s="32">
        <v>1.8132805555555556</v>
      </c>
      <c r="D16" s="32">
        <v>-78.839069444444448</v>
      </c>
      <c r="E16">
        <v>1.6659999999999999</v>
      </c>
      <c r="F16">
        <v>0</v>
      </c>
      <c r="G16">
        <v>13.327999999999999</v>
      </c>
      <c r="H16">
        <v>0</v>
      </c>
      <c r="I16">
        <v>0</v>
      </c>
      <c r="J16">
        <v>0.48299999999999998</v>
      </c>
      <c r="K16">
        <v>0</v>
      </c>
      <c r="L16">
        <v>0.45800000000000002</v>
      </c>
      <c r="M16">
        <v>0</v>
      </c>
      <c r="N16">
        <v>0</v>
      </c>
      <c r="O16">
        <v>60.756273178452247</v>
      </c>
      <c r="P16">
        <v>0</v>
      </c>
      <c r="Q16">
        <v>20.917284640584271</v>
      </c>
      <c r="R16">
        <v>0</v>
      </c>
      <c r="S16">
        <v>0</v>
      </c>
      <c r="T16">
        <v>12.5</v>
      </c>
      <c r="U16">
        <v>0</v>
      </c>
      <c r="V16">
        <v>50</v>
      </c>
      <c r="W16">
        <v>0</v>
      </c>
      <c r="X16">
        <v>0</v>
      </c>
      <c r="Y16">
        <v>28.053000000000001</v>
      </c>
      <c r="Z16">
        <v>0</v>
      </c>
      <c r="AA16">
        <v>26.617999999999999</v>
      </c>
      <c r="AB16">
        <v>0</v>
      </c>
      <c r="AC16">
        <v>0</v>
      </c>
      <c r="AD16">
        <v>6.25</v>
      </c>
      <c r="AE16">
        <v>0</v>
      </c>
      <c r="AF16">
        <v>50</v>
      </c>
      <c r="AG16">
        <v>0</v>
      </c>
      <c r="AH16">
        <v>0</v>
      </c>
      <c r="AI16">
        <v>46.802999999999997</v>
      </c>
      <c r="AJ16">
        <v>0</v>
      </c>
      <c r="AK16">
        <v>126.61799999999999</v>
      </c>
      <c r="AL16">
        <v>0</v>
      </c>
      <c r="AM16">
        <v>0</v>
      </c>
    </row>
    <row r="17" spans="1:39" x14ac:dyDescent="0.2">
      <c r="A17" t="s">
        <v>3</v>
      </c>
      <c r="B17" t="s">
        <v>25</v>
      </c>
      <c r="C17" s="32">
        <v>1.8028361111111111</v>
      </c>
      <c r="D17" s="32">
        <v>-78.82756944444445</v>
      </c>
      <c r="E17">
        <v>0</v>
      </c>
      <c r="F17">
        <v>1.7989999999999999</v>
      </c>
      <c r="G17">
        <v>8.2729999999999997</v>
      </c>
      <c r="H17">
        <v>0</v>
      </c>
      <c r="I17">
        <v>0</v>
      </c>
      <c r="J17">
        <v>0</v>
      </c>
      <c r="K17">
        <v>0.11600000000000001</v>
      </c>
      <c r="L17">
        <v>0.35799999999999998</v>
      </c>
      <c r="M17">
        <v>0</v>
      </c>
      <c r="N17">
        <v>0</v>
      </c>
      <c r="O17">
        <v>0</v>
      </c>
      <c r="P17">
        <v>28.652892622526178</v>
      </c>
      <c r="Q17">
        <v>23.472808761127286</v>
      </c>
      <c r="R17">
        <v>0</v>
      </c>
      <c r="S17">
        <v>0</v>
      </c>
      <c r="T17">
        <v>0</v>
      </c>
      <c r="U17">
        <v>23.077000000000002</v>
      </c>
      <c r="V17">
        <v>76.923000000000002</v>
      </c>
      <c r="W17">
        <v>0</v>
      </c>
      <c r="X17">
        <v>0</v>
      </c>
      <c r="Y17">
        <v>0</v>
      </c>
      <c r="Z17">
        <v>24.5</v>
      </c>
      <c r="AA17">
        <v>75.5</v>
      </c>
      <c r="AB17">
        <v>0</v>
      </c>
      <c r="AC17">
        <v>0</v>
      </c>
      <c r="AD17">
        <v>0</v>
      </c>
      <c r="AE17">
        <v>17.856999999999999</v>
      </c>
      <c r="AF17">
        <v>82.143000000000001</v>
      </c>
      <c r="AG17">
        <v>0</v>
      </c>
      <c r="AH17">
        <v>0</v>
      </c>
      <c r="AI17">
        <v>0</v>
      </c>
      <c r="AJ17">
        <v>65.433999999999997</v>
      </c>
      <c r="AK17">
        <v>234.566</v>
      </c>
      <c r="AL17">
        <v>0</v>
      </c>
      <c r="AM17">
        <v>0</v>
      </c>
    </row>
    <row r="18" spans="1:39" x14ac:dyDescent="0.2">
      <c r="A18" t="s">
        <v>3</v>
      </c>
      <c r="B18" t="s">
        <v>26</v>
      </c>
      <c r="C18" s="32">
        <v>1.768475</v>
      </c>
      <c r="D18" s="32">
        <v>-78.824486111111113</v>
      </c>
      <c r="E18">
        <v>0</v>
      </c>
      <c r="F18">
        <v>0</v>
      </c>
      <c r="G18">
        <v>12.178000000000001</v>
      </c>
      <c r="H18">
        <v>2.2829999999999999</v>
      </c>
      <c r="I18">
        <v>0</v>
      </c>
      <c r="J18">
        <v>0</v>
      </c>
      <c r="K18">
        <v>0</v>
      </c>
      <c r="L18">
        <v>0.82299999999999995</v>
      </c>
      <c r="M18">
        <v>8.4000000000000005E-2</v>
      </c>
      <c r="N18">
        <v>0</v>
      </c>
      <c r="O18">
        <v>0</v>
      </c>
      <c r="P18">
        <v>0</v>
      </c>
      <c r="Q18">
        <v>29.333709860396993</v>
      </c>
      <c r="R18">
        <v>21.644210380693941</v>
      </c>
      <c r="S18">
        <v>0</v>
      </c>
      <c r="T18">
        <v>0</v>
      </c>
      <c r="U18">
        <v>0</v>
      </c>
      <c r="V18">
        <v>71.429000000000002</v>
      </c>
      <c r="W18">
        <v>28.571000000000002</v>
      </c>
      <c r="X18">
        <v>0</v>
      </c>
      <c r="Y18">
        <v>0</v>
      </c>
      <c r="Z18">
        <v>0</v>
      </c>
      <c r="AA18">
        <v>90.718000000000004</v>
      </c>
      <c r="AB18">
        <v>9.282</v>
      </c>
      <c r="AC18">
        <v>0</v>
      </c>
      <c r="AD18">
        <v>0</v>
      </c>
      <c r="AE18">
        <v>0</v>
      </c>
      <c r="AF18">
        <v>84.210999999999999</v>
      </c>
      <c r="AG18">
        <v>15.789</v>
      </c>
      <c r="AH18">
        <v>0</v>
      </c>
      <c r="AI18">
        <v>0</v>
      </c>
      <c r="AJ18">
        <v>0</v>
      </c>
      <c r="AK18">
        <v>246.358</v>
      </c>
      <c r="AL18">
        <v>53.642000000000003</v>
      </c>
      <c r="AM18">
        <v>0</v>
      </c>
    </row>
    <row r="19" spans="1:39" x14ac:dyDescent="0.2">
      <c r="A19" t="s">
        <v>3</v>
      </c>
      <c r="B19" t="s">
        <v>27</v>
      </c>
      <c r="C19" s="32">
        <v>1.7733083333333333</v>
      </c>
      <c r="D19" s="32">
        <v>-78.821708333333333</v>
      </c>
      <c r="E19">
        <v>0</v>
      </c>
      <c r="F19">
        <v>0</v>
      </c>
      <c r="G19">
        <v>10.278</v>
      </c>
      <c r="H19">
        <v>0</v>
      </c>
      <c r="I19">
        <v>0</v>
      </c>
      <c r="J19">
        <v>0</v>
      </c>
      <c r="K19">
        <v>0</v>
      </c>
      <c r="L19">
        <v>0.73499999999999999</v>
      </c>
      <c r="M19">
        <v>0</v>
      </c>
      <c r="N19">
        <v>0</v>
      </c>
      <c r="O19">
        <v>0</v>
      </c>
      <c r="P19">
        <v>0</v>
      </c>
      <c r="Q19">
        <v>30.174801523687172</v>
      </c>
      <c r="R19">
        <v>0</v>
      </c>
      <c r="S19">
        <v>0</v>
      </c>
      <c r="T19">
        <v>0</v>
      </c>
      <c r="U19">
        <v>0</v>
      </c>
      <c r="V19">
        <v>100</v>
      </c>
      <c r="W19">
        <v>0</v>
      </c>
      <c r="X19">
        <v>0</v>
      </c>
      <c r="Y19">
        <v>0</v>
      </c>
      <c r="Z19">
        <v>0</v>
      </c>
      <c r="AA19">
        <v>100</v>
      </c>
      <c r="AB19">
        <v>0</v>
      </c>
      <c r="AC19">
        <v>0</v>
      </c>
      <c r="AD19">
        <v>0</v>
      </c>
      <c r="AE19">
        <v>0</v>
      </c>
      <c r="AF19">
        <v>100</v>
      </c>
      <c r="AG19">
        <v>0</v>
      </c>
      <c r="AH19">
        <v>0</v>
      </c>
      <c r="AI19">
        <v>0</v>
      </c>
      <c r="AJ19">
        <v>0</v>
      </c>
      <c r="AK19">
        <v>300</v>
      </c>
      <c r="AL19">
        <v>0</v>
      </c>
      <c r="AM19">
        <v>0</v>
      </c>
    </row>
    <row r="20" spans="1:39" x14ac:dyDescent="0.2">
      <c r="A20" t="s">
        <v>3</v>
      </c>
      <c r="B20" t="s">
        <v>28</v>
      </c>
      <c r="C20" s="32">
        <v>1.7431694444444443</v>
      </c>
      <c r="D20" s="32">
        <v>-78.812680555555559</v>
      </c>
      <c r="E20">
        <v>0</v>
      </c>
      <c r="F20">
        <v>0</v>
      </c>
      <c r="G20">
        <v>14.016999999999999</v>
      </c>
      <c r="H20">
        <v>4.9470000000000001</v>
      </c>
      <c r="I20">
        <v>0</v>
      </c>
      <c r="J20">
        <v>0</v>
      </c>
      <c r="K20">
        <v>0</v>
      </c>
      <c r="L20">
        <v>1.3460000000000001</v>
      </c>
      <c r="M20">
        <v>0.14199999999999999</v>
      </c>
      <c r="N20">
        <v>0</v>
      </c>
      <c r="O20">
        <v>0</v>
      </c>
      <c r="P20">
        <v>0</v>
      </c>
      <c r="Q20">
        <v>34.966330049781703</v>
      </c>
      <c r="R20">
        <v>19.117375753359948</v>
      </c>
      <c r="S20">
        <v>0</v>
      </c>
      <c r="T20">
        <v>0</v>
      </c>
      <c r="U20">
        <v>0</v>
      </c>
      <c r="V20">
        <v>40</v>
      </c>
      <c r="W20">
        <v>26.667000000000002</v>
      </c>
      <c r="X20">
        <v>0</v>
      </c>
      <c r="Y20">
        <v>0</v>
      </c>
      <c r="Z20">
        <v>0</v>
      </c>
      <c r="AA20">
        <v>48.679000000000002</v>
      </c>
      <c r="AB20">
        <v>5.149</v>
      </c>
      <c r="AC20">
        <v>0</v>
      </c>
      <c r="AD20">
        <v>0</v>
      </c>
      <c r="AE20">
        <v>0</v>
      </c>
      <c r="AF20">
        <v>53.125</v>
      </c>
      <c r="AG20">
        <v>18.75</v>
      </c>
      <c r="AH20">
        <v>0</v>
      </c>
      <c r="AI20">
        <v>0</v>
      </c>
      <c r="AJ20">
        <v>0</v>
      </c>
      <c r="AK20">
        <v>141.804</v>
      </c>
      <c r="AL20">
        <v>50.566000000000003</v>
      </c>
      <c r="AM20">
        <v>0</v>
      </c>
    </row>
    <row r="21" spans="1:39" x14ac:dyDescent="0.2">
      <c r="A21" t="s">
        <v>3</v>
      </c>
      <c r="B21" t="s">
        <v>29</v>
      </c>
      <c r="C21" s="32">
        <v>1.7477805555555554</v>
      </c>
      <c r="D21" s="32">
        <v>-78.71501388888889</v>
      </c>
      <c r="E21">
        <v>0.629</v>
      </c>
      <c r="F21">
        <v>0</v>
      </c>
      <c r="G21">
        <v>18.87</v>
      </c>
      <c r="H21">
        <v>0</v>
      </c>
      <c r="I21">
        <v>0</v>
      </c>
      <c r="J21">
        <v>4.7E-2</v>
      </c>
      <c r="K21">
        <v>0</v>
      </c>
      <c r="L21">
        <v>0.91</v>
      </c>
      <c r="M21">
        <v>0</v>
      </c>
      <c r="N21">
        <v>0</v>
      </c>
      <c r="O21">
        <v>30.844566120827132</v>
      </c>
      <c r="P21">
        <v>0</v>
      </c>
      <c r="Q21">
        <v>24.779344032435453</v>
      </c>
      <c r="R21">
        <v>0</v>
      </c>
      <c r="S21">
        <v>0</v>
      </c>
      <c r="T21">
        <v>10</v>
      </c>
      <c r="U21">
        <v>0</v>
      </c>
      <c r="V21">
        <v>90</v>
      </c>
      <c r="W21">
        <v>0</v>
      </c>
      <c r="X21">
        <v>0</v>
      </c>
      <c r="Y21">
        <v>4.58</v>
      </c>
      <c r="Z21">
        <v>0</v>
      </c>
      <c r="AA21">
        <v>95.042000000000002</v>
      </c>
      <c r="AB21">
        <v>0</v>
      </c>
      <c r="AC21">
        <v>0</v>
      </c>
      <c r="AD21">
        <v>3.226</v>
      </c>
      <c r="AE21">
        <v>0</v>
      </c>
      <c r="AF21">
        <v>96.774000000000001</v>
      </c>
      <c r="AG21">
        <v>0</v>
      </c>
      <c r="AH21">
        <v>0</v>
      </c>
      <c r="AI21">
        <v>18.183</v>
      </c>
      <c r="AJ21">
        <v>0</v>
      </c>
      <c r="AK21">
        <v>281.81700000000001</v>
      </c>
      <c r="AL21">
        <v>0</v>
      </c>
      <c r="AM21">
        <v>0</v>
      </c>
    </row>
    <row r="22" spans="1:39" x14ac:dyDescent="0.2">
      <c r="A22" t="s">
        <v>3</v>
      </c>
      <c r="B22" t="s">
        <v>30</v>
      </c>
      <c r="C22" s="32">
        <v>1.7474722222222223</v>
      </c>
      <c r="D22" s="32">
        <v>-78.71630555555555</v>
      </c>
      <c r="E22">
        <v>0</v>
      </c>
      <c r="F22">
        <v>0</v>
      </c>
      <c r="G22">
        <v>19.48</v>
      </c>
      <c r="H22">
        <v>0</v>
      </c>
      <c r="I22">
        <v>0</v>
      </c>
      <c r="J22">
        <v>0</v>
      </c>
      <c r="K22">
        <v>0</v>
      </c>
      <c r="L22">
        <v>1.123</v>
      </c>
      <c r="M22">
        <v>0</v>
      </c>
      <c r="N22">
        <v>0</v>
      </c>
      <c r="O22">
        <v>0</v>
      </c>
      <c r="P22">
        <v>0</v>
      </c>
      <c r="Q22">
        <v>27.092586034518302</v>
      </c>
      <c r="R22">
        <v>0</v>
      </c>
      <c r="S22">
        <v>0</v>
      </c>
      <c r="T22">
        <v>0</v>
      </c>
      <c r="U22">
        <v>0</v>
      </c>
      <c r="V22">
        <v>87.5</v>
      </c>
      <c r="W22">
        <v>0</v>
      </c>
      <c r="X22">
        <v>0</v>
      </c>
      <c r="Y22">
        <v>0</v>
      </c>
      <c r="Z22">
        <v>0</v>
      </c>
      <c r="AA22">
        <v>95.656000000000006</v>
      </c>
      <c r="AB22">
        <v>0</v>
      </c>
      <c r="AC22">
        <v>0</v>
      </c>
      <c r="AD22">
        <v>0</v>
      </c>
      <c r="AE22">
        <v>0</v>
      </c>
      <c r="AF22">
        <v>96.426000000000002</v>
      </c>
      <c r="AG22">
        <v>0</v>
      </c>
      <c r="AH22">
        <v>0</v>
      </c>
      <c r="AI22">
        <v>0</v>
      </c>
      <c r="AJ22">
        <v>0</v>
      </c>
      <c r="AK22">
        <v>279.584</v>
      </c>
      <c r="AL22">
        <v>0</v>
      </c>
      <c r="AM22">
        <v>0</v>
      </c>
    </row>
    <row r="23" spans="1:39" x14ac:dyDescent="0.2">
      <c r="A23" t="s">
        <v>3</v>
      </c>
      <c r="B23" t="s">
        <v>31</v>
      </c>
      <c r="C23" s="32">
        <v>1.7452222222222222</v>
      </c>
      <c r="D23" s="32">
        <v>-78.766666666666666</v>
      </c>
      <c r="E23">
        <v>0</v>
      </c>
      <c r="F23">
        <v>0.60399999999999998</v>
      </c>
      <c r="G23">
        <v>9.3559999999999999</v>
      </c>
      <c r="H23">
        <v>0</v>
      </c>
      <c r="I23">
        <v>0</v>
      </c>
      <c r="J23">
        <v>0</v>
      </c>
      <c r="K23">
        <v>8.7999999999999995E-2</v>
      </c>
      <c r="L23">
        <v>0.60599999999999998</v>
      </c>
      <c r="M23">
        <v>0</v>
      </c>
      <c r="N23">
        <v>0</v>
      </c>
      <c r="O23">
        <v>0</v>
      </c>
      <c r="P23">
        <v>43.070302905010735</v>
      </c>
      <c r="Q23">
        <v>28.717475870663094</v>
      </c>
      <c r="R23">
        <v>0</v>
      </c>
      <c r="S23">
        <v>0</v>
      </c>
      <c r="T23">
        <v>0</v>
      </c>
      <c r="U23">
        <v>11.111000000000001</v>
      </c>
      <c r="V23">
        <v>88.888999999999996</v>
      </c>
      <c r="W23">
        <v>0</v>
      </c>
      <c r="X23">
        <v>0</v>
      </c>
      <c r="Y23">
        <v>0</v>
      </c>
      <c r="Z23">
        <v>12.663</v>
      </c>
      <c r="AA23">
        <v>87.337000000000003</v>
      </c>
      <c r="AB23">
        <v>0</v>
      </c>
      <c r="AC23">
        <v>0</v>
      </c>
      <c r="AD23">
        <v>0</v>
      </c>
      <c r="AE23">
        <v>6.0609999999999999</v>
      </c>
      <c r="AF23">
        <v>93.938999999999993</v>
      </c>
      <c r="AG23">
        <v>0</v>
      </c>
      <c r="AH23">
        <v>0</v>
      </c>
      <c r="AI23">
        <v>0</v>
      </c>
      <c r="AJ23">
        <v>29.835000000000001</v>
      </c>
      <c r="AK23">
        <v>270.16500000000002</v>
      </c>
      <c r="AL23">
        <v>0</v>
      </c>
      <c r="AM23">
        <v>0</v>
      </c>
    </row>
    <row r="24" spans="1:39" x14ac:dyDescent="0.2">
      <c r="A24" t="s">
        <v>3</v>
      </c>
      <c r="B24" t="s">
        <v>32</v>
      </c>
      <c r="C24" s="32">
        <v>1.7457499999999999</v>
      </c>
      <c r="D24" s="32">
        <v>-78.766666666666666</v>
      </c>
      <c r="E24">
        <v>0</v>
      </c>
      <c r="F24">
        <v>0</v>
      </c>
      <c r="G24">
        <v>10.848000000000001</v>
      </c>
      <c r="H24">
        <v>0</v>
      </c>
      <c r="I24">
        <v>0</v>
      </c>
      <c r="J24">
        <v>0</v>
      </c>
      <c r="K24">
        <v>0</v>
      </c>
      <c r="L24">
        <v>0.53600000000000003</v>
      </c>
      <c r="M24">
        <v>0</v>
      </c>
      <c r="N24">
        <v>0</v>
      </c>
      <c r="O24">
        <v>0</v>
      </c>
      <c r="P24">
        <v>0</v>
      </c>
      <c r="Q24">
        <v>25.082026127100065</v>
      </c>
      <c r="R24">
        <v>0</v>
      </c>
      <c r="S24">
        <v>0</v>
      </c>
      <c r="T24">
        <v>0</v>
      </c>
      <c r="U24">
        <v>0</v>
      </c>
      <c r="V24">
        <v>71.429000000000002</v>
      </c>
      <c r="W24">
        <v>0</v>
      </c>
      <c r="X24">
        <v>0</v>
      </c>
      <c r="Y24">
        <v>0</v>
      </c>
      <c r="Z24">
        <v>0</v>
      </c>
      <c r="AA24">
        <v>72.521000000000001</v>
      </c>
      <c r="AB24">
        <v>0</v>
      </c>
      <c r="AC24">
        <v>0</v>
      </c>
      <c r="AD24">
        <v>0</v>
      </c>
      <c r="AE24">
        <v>0</v>
      </c>
      <c r="AF24">
        <v>78.378</v>
      </c>
      <c r="AG24">
        <v>0</v>
      </c>
      <c r="AH24">
        <v>0</v>
      </c>
      <c r="AI24">
        <v>0</v>
      </c>
      <c r="AJ24">
        <v>0</v>
      </c>
      <c r="AK24">
        <v>222.328</v>
      </c>
      <c r="AL24">
        <v>0</v>
      </c>
      <c r="AM24">
        <v>0</v>
      </c>
    </row>
    <row r="25" spans="1:39" x14ac:dyDescent="0.2">
      <c r="A25" t="s">
        <v>3</v>
      </c>
      <c r="B25" t="s">
        <v>33</v>
      </c>
      <c r="C25" s="32">
        <v>2.1702416666666666</v>
      </c>
      <c r="D25" s="32">
        <v>-78.703069444444438</v>
      </c>
      <c r="E25">
        <v>5.2080000000000002</v>
      </c>
      <c r="F25">
        <v>0.372</v>
      </c>
      <c r="G25">
        <v>2.6040000000000001</v>
      </c>
      <c r="H25">
        <v>7.8109999999999999</v>
      </c>
      <c r="I25">
        <v>0</v>
      </c>
      <c r="J25">
        <v>0.61799999999999999</v>
      </c>
      <c r="K25">
        <v>7.0000000000000001E-3</v>
      </c>
      <c r="L25">
        <v>0.104</v>
      </c>
      <c r="M25">
        <v>0.42099999999999999</v>
      </c>
      <c r="N25">
        <v>0</v>
      </c>
      <c r="O25">
        <v>38.869934525244496</v>
      </c>
      <c r="P25">
        <v>15.4786332205042</v>
      </c>
      <c r="Q25">
        <v>22.550243667170413</v>
      </c>
      <c r="R25">
        <v>26.196470885284501</v>
      </c>
      <c r="S25">
        <v>0</v>
      </c>
      <c r="T25">
        <v>30</v>
      </c>
      <c r="U25">
        <v>5</v>
      </c>
      <c r="V25">
        <v>25</v>
      </c>
      <c r="W25">
        <v>40</v>
      </c>
      <c r="X25">
        <v>0</v>
      </c>
      <c r="Y25">
        <v>53.709000000000003</v>
      </c>
      <c r="Z25">
        <v>0.64200000000000002</v>
      </c>
      <c r="AA25">
        <v>9.0289999999999999</v>
      </c>
      <c r="AB25">
        <v>36.621000000000002</v>
      </c>
      <c r="AC25">
        <v>0</v>
      </c>
      <c r="AD25">
        <v>32.558</v>
      </c>
      <c r="AE25">
        <v>2.3260000000000001</v>
      </c>
      <c r="AF25">
        <v>16.279</v>
      </c>
      <c r="AG25">
        <v>48.837000000000003</v>
      </c>
      <c r="AH25">
        <v>0</v>
      </c>
      <c r="AI25">
        <v>116.267</v>
      </c>
      <c r="AJ25">
        <v>7.9669999999999996</v>
      </c>
      <c r="AK25">
        <v>50.308</v>
      </c>
      <c r="AL25">
        <v>125.458</v>
      </c>
      <c r="AM25">
        <v>0</v>
      </c>
    </row>
    <row r="26" spans="1:39" x14ac:dyDescent="0.2">
      <c r="A26" t="s">
        <v>3</v>
      </c>
      <c r="B26" t="s">
        <v>34</v>
      </c>
      <c r="C26" s="32">
        <v>2.2166972222222223</v>
      </c>
      <c r="D26" s="32">
        <v>-78.673024999999996</v>
      </c>
      <c r="E26">
        <v>0</v>
      </c>
      <c r="F26">
        <v>0</v>
      </c>
      <c r="G26">
        <v>10.266999999999999</v>
      </c>
      <c r="H26">
        <v>0</v>
      </c>
      <c r="I26">
        <v>0</v>
      </c>
      <c r="J26">
        <v>0</v>
      </c>
      <c r="K26">
        <v>0</v>
      </c>
      <c r="L26">
        <v>1.0009999999999999</v>
      </c>
      <c r="M26">
        <v>0</v>
      </c>
      <c r="N26">
        <v>0</v>
      </c>
      <c r="O26">
        <v>0</v>
      </c>
      <c r="P26">
        <v>0</v>
      </c>
      <c r="Q26">
        <v>35.23305623917345</v>
      </c>
      <c r="R26">
        <v>0</v>
      </c>
      <c r="S26">
        <v>0</v>
      </c>
      <c r="T26">
        <v>0</v>
      </c>
      <c r="U26">
        <v>0</v>
      </c>
      <c r="V26">
        <v>40</v>
      </c>
      <c r="W26">
        <v>0</v>
      </c>
      <c r="X26">
        <v>0</v>
      </c>
      <c r="Y26">
        <v>0</v>
      </c>
      <c r="Z26">
        <v>0</v>
      </c>
      <c r="AA26">
        <v>31.934999999999999</v>
      </c>
      <c r="AB26">
        <v>0</v>
      </c>
      <c r="AC26">
        <v>0</v>
      </c>
      <c r="AD26">
        <v>0</v>
      </c>
      <c r="AE26">
        <v>0</v>
      </c>
      <c r="AF26">
        <v>36.110999999999997</v>
      </c>
      <c r="AG26">
        <v>0</v>
      </c>
      <c r="AH26">
        <v>0</v>
      </c>
      <c r="AI26">
        <v>0</v>
      </c>
      <c r="AJ26">
        <v>0</v>
      </c>
      <c r="AK26">
        <v>108.04600000000001</v>
      </c>
      <c r="AL26">
        <v>0</v>
      </c>
      <c r="AM26">
        <v>0</v>
      </c>
    </row>
    <row r="27" spans="1:39" x14ac:dyDescent="0.2">
      <c r="A27" t="s">
        <v>3</v>
      </c>
      <c r="B27" t="s">
        <v>35</v>
      </c>
      <c r="C27" s="32">
        <v>1.9051944444444444</v>
      </c>
      <c r="D27" s="32">
        <v>-78.538297222222226</v>
      </c>
      <c r="E27">
        <v>0</v>
      </c>
      <c r="F27">
        <v>0</v>
      </c>
      <c r="G27">
        <v>15.972</v>
      </c>
      <c r="H27">
        <v>0</v>
      </c>
      <c r="I27">
        <v>0</v>
      </c>
      <c r="J27">
        <v>0</v>
      </c>
      <c r="K27">
        <v>0</v>
      </c>
      <c r="L27">
        <v>1.073</v>
      </c>
      <c r="M27">
        <v>0</v>
      </c>
      <c r="N27">
        <v>0</v>
      </c>
      <c r="O27">
        <v>0</v>
      </c>
      <c r="P27">
        <v>0</v>
      </c>
      <c r="Q27">
        <v>29.246592198231152</v>
      </c>
      <c r="R27">
        <v>0</v>
      </c>
      <c r="S27">
        <v>0</v>
      </c>
      <c r="T27">
        <v>0</v>
      </c>
      <c r="U27">
        <v>0</v>
      </c>
      <c r="V27">
        <v>100</v>
      </c>
      <c r="W27">
        <v>0</v>
      </c>
      <c r="X27">
        <v>0</v>
      </c>
      <c r="Y27">
        <v>0</v>
      </c>
      <c r="Z27">
        <v>0</v>
      </c>
      <c r="AA27">
        <v>100</v>
      </c>
      <c r="AB27">
        <v>0</v>
      </c>
      <c r="AC27">
        <v>0</v>
      </c>
      <c r="AD27">
        <v>0</v>
      </c>
      <c r="AE27">
        <v>0</v>
      </c>
      <c r="AF27">
        <v>100</v>
      </c>
      <c r="AG27">
        <v>0</v>
      </c>
      <c r="AH27">
        <v>0</v>
      </c>
      <c r="AI27">
        <v>0</v>
      </c>
      <c r="AJ27">
        <v>0</v>
      </c>
      <c r="AK27">
        <v>300</v>
      </c>
      <c r="AL27">
        <v>0</v>
      </c>
      <c r="AM27">
        <v>0</v>
      </c>
    </row>
    <row r="28" spans="1:39" x14ac:dyDescent="0.2">
      <c r="A28" t="s">
        <v>3</v>
      </c>
      <c r="B28" t="s">
        <v>36</v>
      </c>
      <c r="C28" s="32">
        <v>2.0083166666666665</v>
      </c>
      <c r="D28" s="32">
        <v>-78.622347222222217</v>
      </c>
      <c r="E28">
        <v>0.94399999999999995</v>
      </c>
      <c r="F28">
        <v>0</v>
      </c>
      <c r="G28">
        <v>14.157999999999999</v>
      </c>
      <c r="H28">
        <v>0</v>
      </c>
      <c r="I28">
        <v>0</v>
      </c>
      <c r="J28">
        <v>0.23799999999999999</v>
      </c>
      <c r="K28">
        <v>0</v>
      </c>
      <c r="L28">
        <v>1.569</v>
      </c>
      <c r="M28">
        <v>0</v>
      </c>
      <c r="N28">
        <v>0</v>
      </c>
      <c r="O28">
        <v>56.657517382261624</v>
      </c>
      <c r="P28">
        <v>0</v>
      </c>
      <c r="Q28">
        <v>37.563459002675806</v>
      </c>
      <c r="R28">
        <v>0</v>
      </c>
      <c r="S28">
        <v>0</v>
      </c>
      <c r="T28">
        <v>13.333</v>
      </c>
      <c r="U28">
        <v>0</v>
      </c>
      <c r="V28">
        <v>86.667000000000002</v>
      </c>
      <c r="W28">
        <v>0</v>
      </c>
      <c r="X28">
        <v>0</v>
      </c>
      <c r="Y28">
        <v>13.173999999999999</v>
      </c>
      <c r="Z28">
        <v>0</v>
      </c>
      <c r="AA28">
        <v>86.825999999999993</v>
      </c>
      <c r="AB28">
        <v>0</v>
      </c>
      <c r="AC28">
        <v>0</v>
      </c>
      <c r="AD28">
        <v>6.25</v>
      </c>
      <c r="AE28">
        <v>0</v>
      </c>
      <c r="AF28">
        <v>93.75</v>
      </c>
      <c r="AG28">
        <v>0</v>
      </c>
      <c r="AH28">
        <v>0</v>
      </c>
      <c r="AI28">
        <v>32.756999999999998</v>
      </c>
      <c r="AJ28">
        <v>0</v>
      </c>
      <c r="AK28">
        <v>267.24299999999999</v>
      </c>
      <c r="AL28">
        <v>0</v>
      </c>
      <c r="AM28">
        <v>0</v>
      </c>
    </row>
    <row r="29" spans="1:39" x14ac:dyDescent="0.2">
      <c r="A29" t="s">
        <v>3</v>
      </c>
      <c r="B29" t="s">
        <v>37</v>
      </c>
      <c r="C29" s="32">
        <v>2.3510944444444446</v>
      </c>
      <c r="D29" s="32">
        <v>-78.614774999999995</v>
      </c>
      <c r="E29">
        <v>0</v>
      </c>
      <c r="F29">
        <v>0</v>
      </c>
      <c r="G29">
        <v>28.468</v>
      </c>
      <c r="H29">
        <v>0</v>
      </c>
      <c r="I29">
        <v>0</v>
      </c>
      <c r="J29">
        <v>0</v>
      </c>
      <c r="K29">
        <v>0</v>
      </c>
      <c r="L29">
        <v>1.593</v>
      </c>
      <c r="M29">
        <v>0</v>
      </c>
      <c r="N29">
        <v>0</v>
      </c>
      <c r="O29">
        <v>0</v>
      </c>
      <c r="P29">
        <v>0</v>
      </c>
      <c r="Q29">
        <v>26.692206045082756</v>
      </c>
      <c r="R29">
        <v>0</v>
      </c>
      <c r="S29">
        <v>0</v>
      </c>
      <c r="T29">
        <v>0</v>
      </c>
      <c r="U29">
        <v>0</v>
      </c>
      <c r="V29">
        <v>100</v>
      </c>
      <c r="W29">
        <v>0</v>
      </c>
      <c r="X29">
        <v>0</v>
      </c>
      <c r="Y29">
        <v>0</v>
      </c>
      <c r="Z29">
        <v>0</v>
      </c>
      <c r="AA29">
        <v>100</v>
      </c>
      <c r="AB29">
        <v>0</v>
      </c>
      <c r="AC29">
        <v>0</v>
      </c>
      <c r="AD29">
        <v>0</v>
      </c>
      <c r="AE29">
        <v>0</v>
      </c>
      <c r="AF29">
        <v>100</v>
      </c>
      <c r="AG29">
        <v>0</v>
      </c>
      <c r="AH29">
        <v>0</v>
      </c>
      <c r="AI29">
        <v>0</v>
      </c>
      <c r="AJ29">
        <v>0</v>
      </c>
      <c r="AK29">
        <v>300</v>
      </c>
      <c r="AL29">
        <v>0</v>
      </c>
      <c r="AM29">
        <v>0</v>
      </c>
    </row>
    <row r="30" spans="1:39" x14ac:dyDescent="0.2">
      <c r="A30" t="s">
        <v>3</v>
      </c>
      <c r="B30" t="s">
        <v>38</v>
      </c>
      <c r="C30" s="32">
        <v>2.4276222222222223</v>
      </c>
      <c r="D30" s="32">
        <v>-78.581383333333335</v>
      </c>
      <c r="E30">
        <v>0</v>
      </c>
      <c r="F30">
        <v>0</v>
      </c>
      <c r="G30">
        <v>27.901</v>
      </c>
      <c r="H30">
        <v>0.71499999999999997</v>
      </c>
      <c r="I30">
        <v>0</v>
      </c>
      <c r="J30">
        <v>0</v>
      </c>
      <c r="K30">
        <v>0</v>
      </c>
      <c r="L30">
        <v>2.0070000000000001</v>
      </c>
      <c r="M30">
        <v>4.7E-2</v>
      </c>
      <c r="N30">
        <v>0</v>
      </c>
      <c r="O30">
        <v>0</v>
      </c>
      <c r="P30">
        <v>0</v>
      </c>
      <c r="Q30">
        <v>30.263479644054698</v>
      </c>
      <c r="R30">
        <v>28.930168782258548</v>
      </c>
      <c r="S30">
        <v>0</v>
      </c>
      <c r="T30">
        <v>0</v>
      </c>
      <c r="U30">
        <v>0</v>
      </c>
      <c r="V30">
        <v>73.332999999999998</v>
      </c>
      <c r="W30">
        <v>6.6669999999999998</v>
      </c>
      <c r="X30">
        <v>0</v>
      </c>
      <c r="Y30">
        <v>0</v>
      </c>
      <c r="Z30">
        <v>0</v>
      </c>
      <c r="AA30">
        <v>93.004999999999995</v>
      </c>
      <c r="AB30">
        <v>2.19</v>
      </c>
      <c r="AC30">
        <v>0</v>
      </c>
      <c r="AD30">
        <v>0</v>
      </c>
      <c r="AE30">
        <v>0</v>
      </c>
      <c r="AF30">
        <v>88.635999999999996</v>
      </c>
      <c r="AG30">
        <v>2.2730000000000001</v>
      </c>
      <c r="AH30">
        <v>0</v>
      </c>
      <c r="AI30">
        <v>0</v>
      </c>
      <c r="AJ30">
        <v>0</v>
      </c>
      <c r="AK30">
        <v>254.97499999999999</v>
      </c>
      <c r="AL30">
        <v>11.129</v>
      </c>
      <c r="AM30">
        <v>0</v>
      </c>
    </row>
    <row r="31" spans="1:39" x14ac:dyDescent="0.2">
      <c r="A31" t="s">
        <v>3</v>
      </c>
      <c r="B31" t="s">
        <v>39</v>
      </c>
      <c r="C31" s="32">
        <v>2.2683027777777776</v>
      </c>
      <c r="D31" s="32">
        <v>-78.648247222222224</v>
      </c>
      <c r="E31">
        <v>0</v>
      </c>
      <c r="F31">
        <v>0</v>
      </c>
      <c r="G31">
        <v>26.529</v>
      </c>
      <c r="H31">
        <v>1.895</v>
      </c>
      <c r="I31">
        <v>0</v>
      </c>
      <c r="J31">
        <v>0</v>
      </c>
      <c r="K31">
        <v>0</v>
      </c>
      <c r="L31">
        <v>2.1080000000000001</v>
      </c>
      <c r="M31">
        <v>9.9000000000000005E-2</v>
      </c>
      <c r="N31">
        <v>0</v>
      </c>
      <c r="O31">
        <v>0</v>
      </c>
      <c r="P31">
        <v>0</v>
      </c>
      <c r="Q31">
        <v>31.807528334048452</v>
      </c>
      <c r="R31">
        <v>25.790992161392897</v>
      </c>
      <c r="S31">
        <v>0</v>
      </c>
      <c r="T31">
        <v>0</v>
      </c>
      <c r="U31">
        <v>0</v>
      </c>
      <c r="V31">
        <v>52.381</v>
      </c>
      <c r="W31">
        <v>4.7619999999999996</v>
      </c>
      <c r="X31">
        <v>0</v>
      </c>
      <c r="Y31">
        <v>0</v>
      </c>
      <c r="Z31">
        <v>0</v>
      </c>
      <c r="AA31">
        <v>72.277000000000001</v>
      </c>
      <c r="AB31">
        <v>3.3780000000000001</v>
      </c>
      <c r="AC31">
        <v>0</v>
      </c>
      <c r="AD31">
        <v>0</v>
      </c>
      <c r="AE31">
        <v>0</v>
      </c>
      <c r="AF31">
        <v>63.636000000000003</v>
      </c>
      <c r="AG31">
        <v>4.5449999999999999</v>
      </c>
      <c r="AH31">
        <v>0</v>
      </c>
      <c r="AI31">
        <v>0</v>
      </c>
      <c r="AJ31">
        <v>0</v>
      </c>
      <c r="AK31">
        <v>188.29400000000001</v>
      </c>
      <c r="AL31">
        <v>12.686</v>
      </c>
      <c r="AM31">
        <v>0</v>
      </c>
    </row>
    <row r="32" spans="1:39" x14ac:dyDescent="0.2">
      <c r="A32" t="s">
        <v>3</v>
      </c>
      <c r="B32" t="s">
        <v>40</v>
      </c>
      <c r="C32" s="32">
        <v>2.4042249999999998</v>
      </c>
      <c r="D32" s="32">
        <v>-78.580363888888883</v>
      </c>
      <c r="E32">
        <v>2.2610000000000001</v>
      </c>
      <c r="F32">
        <v>0</v>
      </c>
      <c r="G32">
        <v>6.7839999999999998</v>
      </c>
      <c r="H32">
        <v>0</v>
      </c>
      <c r="I32">
        <v>0</v>
      </c>
      <c r="J32">
        <v>0.29599999999999999</v>
      </c>
      <c r="K32">
        <v>0</v>
      </c>
      <c r="L32">
        <v>1.1000000000000001</v>
      </c>
      <c r="M32">
        <v>0</v>
      </c>
      <c r="N32">
        <v>0</v>
      </c>
      <c r="O32">
        <v>40.827297523767626</v>
      </c>
      <c r="P32">
        <v>0</v>
      </c>
      <c r="Q32">
        <v>45.436877918853462</v>
      </c>
      <c r="R32">
        <v>0</v>
      </c>
      <c r="S32">
        <v>0</v>
      </c>
      <c r="T32">
        <v>6.6669999999999998</v>
      </c>
      <c r="U32">
        <v>0</v>
      </c>
      <c r="V32">
        <v>40</v>
      </c>
      <c r="W32">
        <v>0</v>
      </c>
      <c r="X32">
        <v>0</v>
      </c>
      <c r="Y32">
        <v>10.077999999999999</v>
      </c>
      <c r="Z32">
        <v>0</v>
      </c>
      <c r="AA32">
        <v>37.451000000000001</v>
      </c>
      <c r="AB32">
        <v>0</v>
      </c>
      <c r="AC32">
        <v>0</v>
      </c>
      <c r="AD32">
        <v>10</v>
      </c>
      <c r="AE32">
        <v>0</v>
      </c>
      <c r="AF32">
        <v>30</v>
      </c>
      <c r="AG32">
        <v>0</v>
      </c>
      <c r="AH32">
        <v>0</v>
      </c>
      <c r="AI32">
        <v>26.744</v>
      </c>
      <c r="AJ32">
        <v>0</v>
      </c>
      <c r="AK32">
        <v>107.45099999999999</v>
      </c>
      <c r="AL32">
        <v>0</v>
      </c>
      <c r="AM32">
        <v>0</v>
      </c>
    </row>
    <row r="33" spans="1:39" x14ac:dyDescent="0.2">
      <c r="A33" t="s">
        <v>3</v>
      </c>
      <c r="B33" t="s">
        <v>41</v>
      </c>
      <c r="C33" s="32">
        <v>2.5042166666666668</v>
      </c>
      <c r="D33" s="32">
        <v>-78.508200000000002</v>
      </c>
      <c r="E33">
        <v>0</v>
      </c>
      <c r="F33">
        <v>0</v>
      </c>
      <c r="G33">
        <v>15.981999999999999</v>
      </c>
      <c r="H33">
        <v>0</v>
      </c>
      <c r="I33">
        <v>0</v>
      </c>
      <c r="J33">
        <v>0</v>
      </c>
      <c r="K33">
        <v>0</v>
      </c>
      <c r="L33">
        <v>0.72</v>
      </c>
      <c r="M33">
        <v>0</v>
      </c>
      <c r="N33">
        <v>0</v>
      </c>
      <c r="O33">
        <v>0</v>
      </c>
      <c r="P33">
        <v>0</v>
      </c>
      <c r="Q33">
        <v>23.950012497215258</v>
      </c>
      <c r="R33">
        <v>0</v>
      </c>
      <c r="S33">
        <v>0</v>
      </c>
      <c r="T33">
        <v>0</v>
      </c>
      <c r="U33">
        <v>0</v>
      </c>
      <c r="V33">
        <v>100</v>
      </c>
      <c r="W33">
        <v>0</v>
      </c>
      <c r="X33">
        <v>0</v>
      </c>
      <c r="Y33">
        <v>0</v>
      </c>
      <c r="Z33">
        <v>0</v>
      </c>
      <c r="AA33">
        <v>100</v>
      </c>
      <c r="AB33">
        <v>0</v>
      </c>
      <c r="AC33">
        <v>0</v>
      </c>
      <c r="AD33">
        <v>0</v>
      </c>
      <c r="AE33">
        <v>0</v>
      </c>
      <c r="AF33">
        <v>100</v>
      </c>
      <c r="AG33">
        <v>0</v>
      </c>
      <c r="AH33">
        <v>0</v>
      </c>
      <c r="AI33">
        <v>0</v>
      </c>
      <c r="AJ33">
        <v>0</v>
      </c>
      <c r="AK33">
        <v>300</v>
      </c>
      <c r="AL33">
        <v>0</v>
      </c>
      <c r="AM33">
        <v>0</v>
      </c>
    </row>
    <row r="34" spans="1:39" x14ac:dyDescent="0.2">
      <c r="A34" t="s">
        <v>3</v>
      </c>
      <c r="B34" t="s">
        <v>42</v>
      </c>
      <c r="C34" s="32">
        <v>2.420461111111111</v>
      </c>
      <c r="D34" s="32">
        <v>-78.480111111111114</v>
      </c>
      <c r="E34">
        <v>0</v>
      </c>
      <c r="F34">
        <v>0</v>
      </c>
      <c r="G34">
        <v>12.558999999999999</v>
      </c>
      <c r="H34">
        <v>0</v>
      </c>
      <c r="I34">
        <v>0</v>
      </c>
      <c r="J34">
        <v>0</v>
      </c>
      <c r="K34">
        <v>0</v>
      </c>
      <c r="L34">
        <v>1.3740000000000001</v>
      </c>
      <c r="M34">
        <v>0</v>
      </c>
      <c r="N34">
        <v>0</v>
      </c>
      <c r="O34">
        <v>0</v>
      </c>
      <c r="P34">
        <v>0</v>
      </c>
      <c r="Q34">
        <v>37.322514502026415</v>
      </c>
      <c r="R34">
        <v>0</v>
      </c>
      <c r="S34">
        <v>0</v>
      </c>
      <c r="T34">
        <v>0</v>
      </c>
      <c r="U34">
        <v>0</v>
      </c>
      <c r="V34">
        <v>87.5</v>
      </c>
      <c r="W34">
        <v>0</v>
      </c>
      <c r="X34">
        <v>0</v>
      </c>
      <c r="Y34">
        <v>0</v>
      </c>
      <c r="Z34">
        <v>0</v>
      </c>
      <c r="AA34">
        <v>99.27</v>
      </c>
      <c r="AB34">
        <v>0</v>
      </c>
      <c r="AC34">
        <v>0</v>
      </c>
      <c r="AD34">
        <v>0</v>
      </c>
      <c r="AE34">
        <v>0</v>
      </c>
      <c r="AF34">
        <v>96.153999999999996</v>
      </c>
      <c r="AG34">
        <v>0</v>
      </c>
      <c r="AH34">
        <v>0</v>
      </c>
      <c r="AI34">
        <v>0</v>
      </c>
      <c r="AJ34">
        <v>0</v>
      </c>
      <c r="AK34">
        <v>282.92399999999998</v>
      </c>
      <c r="AL34">
        <v>0</v>
      </c>
      <c r="AM34">
        <v>0</v>
      </c>
    </row>
    <row r="35" spans="1:39" x14ac:dyDescent="0.2">
      <c r="A35" t="s">
        <v>3</v>
      </c>
      <c r="B35" t="s">
        <v>43</v>
      </c>
      <c r="C35" s="32">
        <v>2.4333944444444446</v>
      </c>
      <c r="D35" s="32">
        <v>-78.451847222222227</v>
      </c>
      <c r="E35">
        <v>0</v>
      </c>
      <c r="F35">
        <v>0</v>
      </c>
      <c r="G35">
        <v>11.773999999999999</v>
      </c>
      <c r="H35">
        <v>0</v>
      </c>
      <c r="I35">
        <v>0</v>
      </c>
      <c r="J35">
        <v>0</v>
      </c>
      <c r="K35">
        <v>0</v>
      </c>
      <c r="L35">
        <v>1.9239999999999999</v>
      </c>
      <c r="M35">
        <v>0</v>
      </c>
      <c r="N35">
        <v>0</v>
      </c>
      <c r="O35">
        <v>0</v>
      </c>
      <c r="P35">
        <v>0</v>
      </c>
      <c r="Q35">
        <v>45.613728939523774</v>
      </c>
      <c r="R35">
        <v>0</v>
      </c>
      <c r="S35">
        <v>0</v>
      </c>
      <c r="T35">
        <v>0</v>
      </c>
      <c r="U35">
        <v>0</v>
      </c>
      <c r="V35">
        <v>69.230999999999995</v>
      </c>
      <c r="W35">
        <v>0</v>
      </c>
      <c r="X35">
        <v>0</v>
      </c>
      <c r="Y35">
        <v>0</v>
      </c>
      <c r="Z35">
        <v>0</v>
      </c>
      <c r="AA35">
        <v>92.991</v>
      </c>
      <c r="AB35">
        <v>0</v>
      </c>
      <c r="AC35">
        <v>0</v>
      </c>
      <c r="AD35">
        <v>0</v>
      </c>
      <c r="AE35">
        <v>0</v>
      </c>
      <c r="AF35">
        <v>80</v>
      </c>
      <c r="AG35">
        <v>0</v>
      </c>
      <c r="AH35">
        <v>0</v>
      </c>
      <c r="AI35">
        <v>0</v>
      </c>
      <c r="AJ35">
        <v>0</v>
      </c>
      <c r="AK35">
        <v>242.22200000000001</v>
      </c>
      <c r="AL35">
        <v>0</v>
      </c>
      <c r="AM35">
        <v>0</v>
      </c>
    </row>
    <row r="36" spans="1:39" x14ac:dyDescent="0.2">
      <c r="A36" t="s">
        <v>3</v>
      </c>
      <c r="B36" t="s">
        <v>44</v>
      </c>
      <c r="C36" s="32">
        <v>2.6426055555555554</v>
      </c>
      <c r="D36" s="32">
        <v>-78.021502777777783</v>
      </c>
      <c r="E36">
        <v>0</v>
      </c>
      <c r="F36">
        <v>0</v>
      </c>
      <c r="G36">
        <v>36.439</v>
      </c>
      <c r="H36">
        <v>0</v>
      </c>
      <c r="I36">
        <v>0</v>
      </c>
      <c r="J36">
        <v>0</v>
      </c>
      <c r="K36">
        <v>0</v>
      </c>
      <c r="L36">
        <v>2.145</v>
      </c>
      <c r="M36">
        <v>0</v>
      </c>
      <c r="N36">
        <v>0</v>
      </c>
      <c r="O36">
        <v>0</v>
      </c>
      <c r="P36">
        <v>0</v>
      </c>
      <c r="Q36">
        <v>27.376976460240044</v>
      </c>
      <c r="R36">
        <v>0</v>
      </c>
      <c r="S36">
        <v>0</v>
      </c>
      <c r="T36">
        <v>0</v>
      </c>
      <c r="U36">
        <v>0</v>
      </c>
      <c r="V36">
        <v>100</v>
      </c>
      <c r="W36">
        <v>0</v>
      </c>
      <c r="X36">
        <v>0</v>
      </c>
      <c r="Y36">
        <v>0</v>
      </c>
      <c r="Z36">
        <v>0</v>
      </c>
      <c r="AA36">
        <v>100</v>
      </c>
      <c r="AB36">
        <v>0</v>
      </c>
      <c r="AC36">
        <v>0</v>
      </c>
      <c r="AD36">
        <v>0</v>
      </c>
      <c r="AE36">
        <v>0</v>
      </c>
      <c r="AF36">
        <v>100</v>
      </c>
      <c r="AG36">
        <v>0</v>
      </c>
      <c r="AH36">
        <v>0</v>
      </c>
      <c r="AI36">
        <v>0</v>
      </c>
      <c r="AJ36">
        <v>0</v>
      </c>
      <c r="AK36">
        <v>300</v>
      </c>
      <c r="AL36">
        <v>0</v>
      </c>
      <c r="AM36">
        <v>0</v>
      </c>
    </row>
    <row r="37" spans="1:39" x14ac:dyDescent="0.2">
      <c r="A37" t="s">
        <v>3</v>
      </c>
      <c r="B37" t="s">
        <v>45</v>
      </c>
      <c r="C37" s="32">
        <v>2.5936194444444443</v>
      </c>
      <c r="D37" s="32">
        <v>-78.094758333333331</v>
      </c>
      <c r="E37">
        <v>0</v>
      </c>
      <c r="F37">
        <v>0</v>
      </c>
      <c r="G37">
        <v>35.085999999999999</v>
      </c>
      <c r="H37">
        <v>0</v>
      </c>
      <c r="I37">
        <v>0</v>
      </c>
      <c r="J37">
        <v>0</v>
      </c>
      <c r="K37">
        <v>0</v>
      </c>
      <c r="L37">
        <v>2.1150000000000002</v>
      </c>
      <c r="M37">
        <v>0</v>
      </c>
      <c r="N37">
        <v>0</v>
      </c>
      <c r="O37">
        <v>0</v>
      </c>
      <c r="P37">
        <v>0</v>
      </c>
      <c r="Q37">
        <v>27.704053400033406</v>
      </c>
      <c r="R37">
        <v>0</v>
      </c>
      <c r="S37">
        <v>0</v>
      </c>
      <c r="T37">
        <v>0</v>
      </c>
      <c r="U37">
        <v>0</v>
      </c>
      <c r="V37">
        <v>70</v>
      </c>
      <c r="W37">
        <v>0</v>
      </c>
      <c r="X37">
        <v>0</v>
      </c>
      <c r="Y37">
        <v>0</v>
      </c>
      <c r="Z37">
        <v>0</v>
      </c>
      <c r="AA37">
        <v>80.787000000000006</v>
      </c>
      <c r="AB37">
        <v>0</v>
      </c>
      <c r="AC37">
        <v>0</v>
      </c>
      <c r="AD37">
        <v>0</v>
      </c>
      <c r="AE37">
        <v>0</v>
      </c>
      <c r="AF37">
        <v>78.125</v>
      </c>
      <c r="AG37">
        <v>0</v>
      </c>
      <c r="AH37">
        <v>0</v>
      </c>
      <c r="AI37">
        <v>0</v>
      </c>
      <c r="AJ37">
        <v>0</v>
      </c>
      <c r="AK37">
        <v>228.91200000000001</v>
      </c>
      <c r="AL37">
        <v>0</v>
      </c>
      <c r="AM37">
        <v>0</v>
      </c>
    </row>
    <row r="38" spans="1:39" x14ac:dyDescent="0.2">
      <c r="A38" t="s">
        <v>3</v>
      </c>
      <c r="B38" t="s">
        <v>46</v>
      </c>
      <c r="C38" s="32">
        <v>2.6755555555555555</v>
      </c>
      <c r="D38" s="32">
        <v>-77.808888888888887</v>
      </c>
      <c r="E38">
        <v>0</v>
      </c>
      <c r="F38">
        <v>0</v>
      </c>
      <c r="G38">
        <v>23.154</v>
      </c>
      <c r="H38">
        <v>8.42</v>
      </c>
      <c r="I38">
        <v>0</v>
      </c>
      <c r="J38">
        <v>0</v>
      </c>
      <c r="K38">
        <v>0</v>
      </c>
      <c r="L38">
        <v>1.226</v>
      </c>
      <c r="M38">
        <v>0.68799999999999994</v>
      </c>
      <c r="N38">
        <v>0</v>
      </c>
      <c r="O38">
        <v>0</v>
      </c>
      <c r="P38">
        <v>0</v>
      </c>
      <c r="Q38">
        <v>25.964937403453415</v>
      </c>
      <c r="R38">
        <v>32.254716769689118</v>
      </c>
      <c r="S38">
        <v>0</v>
      </c>
      <c r="T38">
        <v>0</v>
      </c>
      <c r="U38">
        <v>0</v>
      </c>
      <c r="V38">
        <v>40</v>
      </c>
      <c r="W38">
        <v>25</v>
      </c>
      <c r="X38">
        <v>0</v>
      </c>
      <c r="Y38">
        <v>0</v>
      </c>
      <c r="Z38">
        <v>0</v>
      </c>
      <c r="AA38">
        <v>46.469000000000001</v>
      </c>
      <c r="AB38">
        <v>26.084</v>
      </c>
      <c r="AC38">
        <v>0</v>
      </c>
      <c r="AD38">
        <v>0</v>
      </c>
      <c r="AE38">
        <v>0</v>
      </c>
      <c r="AF38">
        <v>56.41</v>
      </c>
      <c r="AG38">
        <v>20.513000000000002</v>
      </c>
      <c r="AH38">
        <v>0</v>
      </c>
      <c r="AI38">
        <v>0</v>
      </c>
      <c r="AJ38">
        <v>0</v>
      </c>
      <c r="AK38">
        <v>142.87899999999999</v>
      </c>
      <c r="AL38">
        <v>71.596999999999994</v>
      </c>
      <c r="AM38">
        <v>0</v>
      </c>
    </row>
    <row r="39" spans="1:39" x14ac:dyDescent="0.2">
      <c r="A39" t="s">
        <v>3</v>
      </c>
      <c r="B39" t="s">
        <v>47</v>
      </c>
      <c r="C39" s="32">
        <v>2.68065</v>
      </c>
      <c r="D39" s="32">
        <v>-77.893522222222217</v>
      </c>
      <c r="E39">
        <v>0</v>
      </c>
      <c r="F39">
        <v>0</v>
      </c>
      <c r="G39">
        <v>31.326000000000001</v>
      </c>
      <c r="H39">
        <v>0</v>
      </c>
      <c r="I39">
        <v>0</v>
      </c>
      <c r="J39">
        <v>0</v>
      </c>
      <c r="K39">
        <v>0</v>
      </c>
      <c r="L39">
        <v>1.8819999999999999</v>
      </c>
      <c r="M39">
        <v>0</v>
      </c>
      <c r="N39">
        <v>0</v>
      </c>
      <c r="O39">
        <v>0</v>
      </c>
      <c r="P39">
        <v>0</v>
      </c>
      <c r="Q39">
        <v>27.657466629857048</v>
      </c>
      <c r="R39">
        <v>0</v>
      </c>
      <c r="S39">
        <v>0</v>
      </c>
      <c r="T39">
        <v>0</v>
      </c>
      <c r="U39">
        <v>0</v>
      </c>
      <c r="V39">
        <v>100</v>
      </c>
      <c r="W39">
        <v>0</v>
      </c>
      <c r="X39">
        <v>0</v>
      </c>
      <c r="Y39">
        <v>0</v>
      </c>
      <c r="Z39">
        <v>0</v>
      </c>
      <c r="AA39">
        <v>100</v>
      </c>
      <c r="AB39">
        <v>0</v>
      </c>
      <c r="AC39">
        <v>0</v>
      </c>
      <c r="AD39">
        <v>0</v>
      </c>
      <c r="AE39">
        <v>0</v>
      </c>
      <c r="AF39">
        <v>100</v>
      </c>
      <c r="AG39">
        <v>0</v>
      </c>
      <c r="AH39">
        <v>0</v>
      </c>
      <c r="AI39">
        <v>0</v>
      </c>
      <c r="AJ39">
        <v>0</v>
      </c>
      <c r="AK39">
        <v>300</v>
      </c>
      <c r="AL39">
        <v>0</v>
      </c>
      <c r="AM39">
        <v>0</v>
      </c>
    </row>
    <row r="40" spans="1:39" x14ac:dyDescent="0.2">
      <c r="A40" t="s">
        <v>3</v>
      </c>
      <c r="B40" t="s">
        <v>48</v>
      </c>
      <c r="C40" s="32">
        <v>2.62765</v>
      </c>
      <c r="D40" s="32">
        <v>-77.88463055555556</v>
      </c>
      <c r="E40">
        <v>7.4809999999999999</v>
      </c>
      <c r="F40">
        <v>0</v>
      </c>
      <c r="G40">
        <v>0.499</v>
      </c>
      <c r="H40">
        <v>0</v>
      </c>
      <c r="I40">
        <v>0</v>
      </c>
      <c r="J40">
        <v>1.0389999999999999</v>
      </c>
      <c r="K40">
        <v>0</v>
      </c>
      <c r="L40">
        <v>1.9E-2</v>
      </c>
      <c r="M40">
        <v>0</v>
      </c>
      <c r="N40">
        <v>0</v>
      </c>
      <c r="O40">
        <v>42.051646576425242</v>
      </c>
      <c r="P40">
        <v>0</v>
      </c>
      <c r="Q40">
        <v>22.018188577988735</v>
      </c>
      <c r="R40">
        <v>0</v>
      </c>
      <c r="S40">
        <v>0</v>
      </c>
      <c r="T40">
        <v>31.579000000000001</v>
      </c>
      <c r="U40">
        <v>0</v>
      </c>
      <c r="V40">
        <v>5.2629999999999999</v>
      </c>
      <c r="W40">
        <v>0</v>
      </c>
      <c r="X40">
        <v>0</v>
      </c>
      <c r="Y40">
        <v>35.948999999999998</v>
      </c>
      <c r="Z40">
        <v>0</v>
      </c>
      <c r="AA40">
        <v>0.65</v>
      </c>
      <c r="AB40">
        <v>0</v>
      </c>
      <c r="AC40">
        <v>0</v>
      </c>
      <c r="AD40">
        <v>37.5</v>
      </c>
      <c r="AE40">
        <v>0</v>
      </c>
      <c r="AF40">
        <v>2.5</v>
      </c>
      <c r="AG40">
        <v>0</v>
      </c>
      <c r="AH40">
        <v>0</v>
      </c>
      <c r="AI40">
        <v>105.02800000000001</v>
      </c>
      <c r="AJ40">
        <v>0</v>
      </c>
      <c r="AK40">
        <v>8.4130000000000003</v>
      </c>
      <c r="AL40">
        <v>0</v>
      </c>
      <c r="AM40">
        <v>0</v>
      </c>
    </row>
    <row r="41" spans="1:39" x14ac:dyDescent="0.2">
      <c r="A41" t="s">
        <v>3</v>
      </c>
      <c r="B41" t="s">
        <v>49</v>
      </c>
      <c r="C41" s="32">
        <v>2.6489861111111113</v>
      </c>
      <c r="D41" s="32">
        <v>-77.909300000000002</v>
      </c>
      <c r="E41">
        <v>0</v>
      </c>
      <c r="F41">
        <v>0</v>
      </c>
      <c r="G41">
        <v>15.52</v>
      </c>
      <c r="H41">
        <v>0.501</v>
      </c>
      <c r="I41">
        <v>0</v>
      </c>
      <c r="J41">
        <v>0</v>
      </c>
      <c r="K41">
        <v>0</v>
      </c>
      <c r="L41">
        <v>1.8080000000000001</v>
      </c>
      <c r="M41">
        <v>1.7000000000000001E-2</v>
      </c>
      <c r="N41">
        <v>0</v>
      </c>
      <c r="O41">
        <v>0</v>
      </c>
      <c r="P41">
        <v>0</v>
      </c>
      <c r="Q41">
        <v>38.513094379861208</v>
      </c>
      <c r="R41">
        <v>20.785508665149795</v>
      </c>
      <c r="S41">
        <v>0</v>
      </c>
      <c r="T41">
        <v>0</v>
      </c>
      <c r="U41">
        <v>0</v>
      </c>
      <c r="V41">
        <v>66.667000000000002</v>
      </c>
      <c r="W41">
        <v>6.6669999999999998</v>
      </c>
      <c r="X41">
        <v>0</v>
      </c>
      <c r="Y41">
        <v>0</v>
      </c>
      <c r="Z41">
        <v>0</v>
      </c>
      <c r="AA41">
        <v>75.781000000000006</v>
      </c>
      <c r="AB41">
        <v>0.71299999999999997</v>
      </c>
      <c r="AC41">
        <v>0</v>
      </c>
      <c r="AD41">
        <v>0</v>
      </c>
      <c r="AE41">
        <v>0</v>
      </c>
      <c r="AF41">
        <v>81.578999999999994</v>
      </c>
      <c r="AG41">
        <v>2.6320000000000001</v>
      </c>
      <c r="AH41">
        <v>0</v>
      </c>
      <c r="AI41">
        <v>0</v>
      </c>
      <c r="AJ41">
        <v>0</v>
      </c>
      <c r="AK41">
        <v>224.02600000000001</v>
      </c>
      <c r="AL41">
        <v>10.010999999999999</v>
      </c>
      <c r="AM41">
        <v>0</v>
      </c>
    </row>
    <row r="42" spans="1:39" x14ac:dyDescent="0.2">
      <c r="A42" t="s">
        <v>3</v>
      </c>
      <c r="B42" t="s">
        <v>50</v>
      </c>
      <c r="C42" s="32">
        <v>2.9017277777777779</v>
      </c>
      <c r="D42" s="32">
        <v>-77.697697222222217</v>
      </c>
      <c r="E42">
        <v>2.8730000000000002</v>
      </c>
      <c r="F42">
        <v>0</v>
      </c>
      <c r="G42">
        <v>25.855</v>
      </c>
      <c r="H42">
        <v>0</v>
      </c>
      <c r="I42">
        <v>0</v>
      </c>
      <c r="J42">
        <v>0.318</v>
      </c>
      <c r="K42">
        <v>0</v>
      </c>
      <c r="L42">
        <v>2.08</v>
      </c>
      <c r="M42">
        <v>0</v>
      </c>
      <c r="N42">
        <v>0</v>
      </c>
      <c r="O42">
        <v>37.540565145131708</v>
      </c>
      <c r="P42">
        <v>0</v>
      </c>
      <c r="Q42">
        <v>32.004751224882185</v>
      </c>
      <c r="R42">
        <v>0</v>
      </c>
      <c r="S42">
        <v>0</v>
      </c>
      <c r="T42">
        <v>23.077000000000002</v>
      </c>
      <c r="U42">
        <v>0</v>
      </c>
      <c r="V42">
        <v>76.923000000000002</v>
      </c>
      <c r="W42">
        <v>0</v>
      </c>
      <c r="X42">
        <v>0</v>
      </c>
      <c r="Y42">
        <v>13.249000000000001</v>
      </c>
      <c r="Z42">
        <v>0</v>
      </c>
      <c r="AA42">
        <v>86.751000000000005</v>
      </c>
      <c r="AB42">
        <v>0</v>
      </c>
      <c r="AC42">
        <v>0</v>
      </c>
      <c r="AD42">
        <v>10</v>
      </c>
      <c r="AE42">
        <v>0</v>
      </c>
      <c r="AF42">
        <v>90</v>
      </c>
      <c r="AG42">
        <v>0</v>
      </c>
      <c r="AH42">
        <v>0</v>
      </c>
      <c r="AI42">
        <v>46.326000000000001</v>
      </c>
      <c r="AJ42">
        <v>0</v>
      </c>
      <c r="AK42">
        <v>253.67400000000001</v>
      </c>
      <c r="AL42">
        <v>0</v>
      </c>
      <c r="AM42">
        <v>0</v>
      </c>
    </row>
    <row r="43" spans="1:39" x14ac:dyDescent="0.2">
      <c r="A43" t="s">
        <v>3</v>
      </c>
      <c r="B43" t="s">
        <v>51</v>
      </c>
      <c r="C43" s="32">
        <v>2.8323194444444444</v>
      </c>
      <c r="D43" s="32">
        <v>-77.692172222222226</v>
      </c>
      <c r="E43">
        <v>0</v>
      </c>
      <c r="F43">
        <v>0</v>
      </c>
      <c r="G43">
        <v>6.49</v>
      </c>
      <c r="H43">
        <v>8.6530000000000005</v>
      </c>
      <c r="I43">
        <v>0</v>
      </c>
      <c r="J43">
        <v>0</v>
      </c>
      <c r="K43">
        <v>0</v>
      </c>
      <c r="L43">
        <v>1.0369999999999999</v>
      </c>
      <c r="M43">
        <v>0.217</v>
      </c>
      <c r="N43">
        <v>0</v>
      </c>
      <c r="O43">
        <v>0</v>
      </c>
      <c r="P43">
        <v>0</v>
      </c>
      <c r="Q43">
        <v>45.104730172793396</v>
      </c>
      <c r="R43">
        <v>17.86905453973197</v>
      </c>
      <c r="S43">
        <v>0</v>
      </c>
      <c r="T43">
        <v>0</v>
      </c>
      <c r="U43">
        <v>0</v>
      </c>
      <c r="V43">
        <v>16.667000000000002</v>
      </c>
      <c r="W43">
        <v>8.3330000000000002</v>
      </c>
      <c r="X43">
        <v>0</v>
      </c>
      <c r="Y43">
        <v>0</v>
      </c>
      <c r="Z43">
        <v>0</v>
      </c>
      <c r="AA43">
        <v>26.085999999999999</v>
      </c>
      <c r="AB43">
        <v>5.4569999999999999</v>
      </c>
      <c r="AC43">
        <v>0</v>
      </c>
      <c r="AD43">
        <v>0</v>
      </c>
      <c r="AE43">
        <v>0</v>
      </c>
      <c r="AF43">
        <v>12</v>
      </c>
      <c r="AG43">
        <v>16</v>
      </c>
      <c r="AH43">
        <v>0</v>
      </c>
      <c r="AI43">
        <v>0</v>
      </c>
      <c r="AJ43">
        <v>0</v>
      </c>
      <c r="AK43">
        <v>54.752000000000002</v>
      </c>
      <c r="AL43">
        <v>29.791</v>
      </c>
      <c r="AM43">
        <v>0</v>
      </c>
    </row>
    <row r="44" spans="1:39" x14ac:dyDescent="0.2">
      <c r="A44" t="s">
        <v>3</v>
      </c>
      <c r="B44" t="s">
        <v>52</v>
      </c>
      <c r="C44" s="32">
        <v>2.9791722222222221</v>
      </c>
      <c r="D44" s="32">
        <v>-77.667950000000005</v>
      </c>
      <c r="E44">
        <v>0</v>
      </c>
      <c r="F44">
        <v>0</v>
      </c>
      <c r="G44">
        <v>38.613</v>
      </c>
      <c r="H44">
        <v>0</v>
      </c>
      <c r="I44">
        <v>0</v>
      </c>
      <c r="J44">
        <v>0</v>
      </c>
      <c r="K44">
        <v>0</v>
      </c>
      <c r="L44">
        <v>3.1480000000000001</v>
      </c>
      <c r="M44">
        <v>0</v>
      </c>
      <c r="N44">
        <v>0</v>
      </c>
      <c r="O44">
        <v>0</v>
      </c>
      <c r="P44">
        <v>0</v>
      </c>
      <c r="Q44">
        <v>32.218524598929157</v>
      </c>
      <c r="R44">
        <v>0</v>
      </c>
      <c r="S44">
        <v>0</v>
      </c>
      <c r="T44">
        <v>0</v>
      </c>
      <c r="U44">
        <v>0</v>
      </c>
      <c r="V44">
        <v>90.909000000000006</v>
      </c>
      <c r="W44">
        <v>0</v>
      </c>
      <c r="X44">
        <v>0</v>
      </c>
      <c r="Y44">
        <v>0</v>
      </c>
      <c r="Z44">
        <v>0</v>
      </c>
      <c r="AA44">
        <v>99.316000000000003</v>
      </c>
      <c r="AB44">
        <v>0</v>
      </c>
      <c r="AC44">
        <v>0</v>
      </c>
      <c r="AD44">
        <v>0</v>
      </c>
      <c r="AE44">
        <v>0</v>
      </c>
      <c r="AF44">
        <v>97.5</v>
      </c>
      <c r="AG44">
        <v>0</v>
      </c>
      <c r="AH44">
        <v>0</v>
      </c>
      <c r="AI44">
        <v>0</v>
      </c>
      <c r="AJ44">
        <v>0</v>
      </c>
      <c r="AK44">
        <v>287.72500000000002</v>
      </c>
      <c r="AL44">
        <v>0</v>
      </c>
      <c r="AM44">
        <v>0</v>
      </c>
    </row>
    <row r="45" spans="1:39" x14ac:dyDescent="0.2">
      <c r="A45" t="s">
        <v>3</v>
      </c>
      <c r="B45" t="s">
        <v>53</v>
      </c>
      <c r="C45" s="32">
        <v>3.0512277777777776</v>
      </c>
      <c r="D45" s="32">
        <v>-77.656083333333328</v>
      </c>
      <c r="E45">
        <v>0</v>
      </c>
      <c r="F45">
        <v>0</v>
      </c>
      <c r="G45">
        <v>40.848999999999997</v>
      </c>
      <c r="H45">
        <v>2.476</v>
      </c>
      <c r="I45">
        <v>0</v>
      </c>
      <c r="J45">
        <v>0</v>
      </c>
      <c r="K45">
        <v>0</v>
      </c>
      <c r="L45">
        <v>3.2309999999999999</v>
      </c>
      <c r="M45">
        <v>5.2999999999999999E-2</v>
      </c>
      <c r="N45">
        <v>0</v>
      </c>
      <c r="O45">
        <v>0</v>
      </c>
      <c r="P45">
        <v>0</v>
      </c>
      <c r="Q45">
        <v>31.734585025855893</v>
      </c>
      <c r="R45">
        <v>16.508882402708075</v>
      </c>
      <c r="S45">
        <v>0</v>
      </c>
      <c r="T45">
        <v>0</v>
      </c>
      <c r="U45">
        <v>0</v>
      </c>
      <c r="V45">
        <v>71.429000000000002</v>
      </c>
      <c r="W45">
        <v>7.1429999999999998</v>
      </c>
      <c r="X45">
        <v>0</v>
      </c>
      <c r="Y45">
        <v>0</v>
      </c>
      <c r="Z45">
        <v>0</v>
      </c>
      <c r="AA45">
        <v>92.263999999999996</v>
      </c>
      <c r="AB45">
        <v>1.5109999999999999</v>
      </c>
      <c r="AC45">
        <v>0</v>
      </c>
      <c r="AD45">
        <v>0</v>
      </c>
      <c r="AE45">
        <v>0</v>
      </c>
      <c r="AF45">
        <v>84.614999999999995</v>
      </c>
      <c r="AG45">
        <v>5.1280000000000001</v>
      </c>
      <c r="AH45">
        <v>0</v>
      </c>
      <c r="AI45">
        <v>0</v>
      </c>
      <c r="AJ45">
        <v>0</v>
      </c>
      <c r="AK45">
        <v>248.30799999999999</v>
      </c>
      <c r="AL45">
        <v>13.782999999999999</v>
      </c>
      <c r="AM45">
        <v>0</v>
      </c>
    </row>
    <row r="46" spans="1:39" x14ac:dyDescent="0.2">
      <c r="A46" t="s">
        <v>3</v>
      </c>
      <c r="B46" t="s">
        <v>54</v>
      </c>
      <c r="C46" s="32">
        <v>3.1877833333333334</v>
      </c>
      <c r="D46" s="32">
        <v>-77.478716666666671</v>
      </c>
      <c r="E46">
        <v>0</v>
      </c>
      <c r="F46">
        <v>0</v>
      </c>
      <c r="G46">
        <v>28.553999999999998</v>
      </c>
      <c r="H46">
        <v>0</v>
      </c>
      <c r="I46">
        <v>0</v>
      </c>
      <c r="J46">
        <v>0</v>
      </c>
      <c r="K46">
        <v>0</v>
      </c>
      <c r="L46">
        <v>3.2930000000000001</v>
      </c>
      <c r="M46">
        <v>0</v>
      </c>
      <c r="N46">
        <v>0</v>
      </c>
      <c r="O46">
        <v>0</v>
      </c>
      <c r="P46">
        <v>0</v>
      </c>
      <c r="Q46">
        <v>38.319289420981782</v>
      </c>
      <c r="R46">
        <v>0</v>
      </c>
      <c r="S46">
        <v>0</v>
      </c>
      <c r="T46">
        <v>0</v>
      </c>
      <c r="U46">
        <v>0</v>
      </c>
      <c r="V46">
        <v>58.823999999999998</v>
      </c>
      <c r="W46">
        <v>0</v>
      </c>
      <c r="X46">
        <v>0</v>
      </c>
      <c r="Y46">
        <v>0</v>
      </c>
      <c r="Z46">
        <v>0</v>
      </c>
      <c r="AA46">
        <v>76.293000000000006</v>
      </c>
      <c r="AB46">
        <v>0</v>
      </c>
      <c r="AC46">
        <v>0</v>
      </c>
      <c r="AD46">
        <v>0</v>
      </c>
      <c r="AE46">
        <v>0</v>
      </c>
      <c r="AF46">
        <v>75</v>
      </c>
      <c r="AG46">
        <v>0</v>
      </c>
      <c r="AH46">
        <v>0</v>
      </c>
      <c r="AI46">
        <v>0</v>
      </c>
      <c r="AJ46">
        <v>0</v>
      </c>
      <c r="AK46">
        <v>210.11600000000001</v>
      </c>
      <c r="AL46">
        <v>0</v>
      </c>
      <c r="AM46">
        <v>0</v>
      </c>
    </row>
    <row r="47" spans="1:39" x14ac:dyDescent="0.2">
      <c r="A47" t="s">
        <v>3</v>
      </c>
      <c r="B47" t="s">
        <v>55</v>
      </c>
      <c r="C47" s="32">
        <v>3.360211111111111</v>
      </c>
      <c r="D47" s="32">
        <v>-77.417811111111106</v>
      </c>
      <c r="E47">
        <v>0</v>
      </c>
      <c r="F47">
        <v>0</v>
      </c>
      <c r="G47">
        <v>19.68</v>
      </c>
      <c r="H47">
        <v>2.1869999999999998</v>
      </c>
      <c r="I47">
        <v>0</v>
      </c>
      <c r="J47">
        <v>0</v>
      </c>
      <c r="K47">
        <v>0</v>
      </c>
      <c r="L47">
        <v>1.4019999999999999</v>
      </c>
      <c r="M47">
        <v>7.5999999999999998E-2</v>
      </c>
      <c r="N47">
        <v>0</v>
      </c>
      <c r="O47">
        <v>0</v>
      </c>
      <c r="P47">
        <v>0</v>
      </c>
      <c r="Q47">
        <v>30.117333569908329</v>
      </c>
      <c r="R47">
        <v>21.034755288345256</v>
      </c>
      <c r="S47">
        <v>0</v>
      </c>
      <c r="T47">
        <v>0</v>
      </c>
      <c r="U47">
        <v>0</v>
      </c>
      <c r="V47">
        <v>76.923000000000002</v>
      </c>
      <c r="W47">
        <v>23.077000000000002</v>
      </c>
      <c r="X47">
        <v>0</v>
      </c>
      <c r="Y47">
        <v>0</v>
      </c>
      <c r="Z47">
        <v>0</v>
      </c>
      <c r="AA47">
        <v>94.870999999999995</v>
      </c>
      <c r="AB47">
        <v>5.1289999999999996</v>
      </c>
      <c r="AC47">
        <v>0</v>
      </c>
      <c r="AD47">
        <v>0</v>
      </c>
      <c r="AE47">
        <v>0</v>
      </c>
      <c r="AF47">
        <v>90</v>
      </c>
      <c r="AG47">
        <v>10</v>
      </c>
      <c r="AH47">
        <v>0</v>
      </c>
      <c r="AI47">
        <v>0</v>
      </c>
      <c r="AJ47">
        <v>0</v>
      </c>
      <c r="AK47">
        <v>261.79399999999998</v>
      </c>
      <c r="AL47">
        <v>38.206000000000003</v>
      </c>
      <c r="AM47">
        <v>0</v>
      </c>
    </row>
    <row r="48" spans="1:39" x14ac:dyDescent="0.2">
      <c r="A48" t="s">
        <v>3</v>
      </c>
      <c r="B48" t="s">
        <v>56</v>
      </c>
      <c r="C48" s="32">
        <v>3.3844944444444445</v>
      </c>
      <c r="D48" s="32">
        <v>-77.366425000000007</v>
      </c>
      <c r="E48">
        <v>0</v>
      </c>
      <c r="F48">
        <v>0</v>
      </c>
      <c r="G48">
        <v>13.196</v>
      </c>
      <c r="H48">
        <v>4.6580000000000004</v>
      </c>
      <c r="I48">
        <v>0</v>
      </c>
      <c r="J48">
        <v>0</v>
      </c>
      <c r="K48">
        <v>0</v>
      </c>
      <c r="L48">
        <v>1.1970000000000001</v>
      </c>
      <c r="M48">
        <v>0.188</v>
      </c>
      <c r="N48">
        <v>0</v>
      </c>
      <c r="O48">
        <v>0</v>
      </c>
      <c r="P48">
        <v>0</v>
      </c>
      <c r="Q48">
        <v>33.984507541529076</v>
      </c>
      <c r="R48">
        <v>22.669098098717935</v>
      </c>
      <c r="S48">
        <v>0</v>
      </c>
      <c r="T48">
        <v>0</v>
      </c>
      <c r="U48">
        <v>0</v>
      </c>
      <c r="V48">
        <v>41.667000000000002</v>
      </c>
      <c r="W48">
        <v>16.667000000000002</v>
      </c>
      <c r="X48">
        <v>0</v>
      </c>
      <c r="Y48">
        <v>0</v>
      </c>
      <c r="Z48">
        <v>0</v>
      </c>
      <c r="AA48">
        <v>38.476999999999997</v>
      </c>
      <c r="AB48">
        <v>6.0540000000000003</v>
      </c>
      <c r="AC48">
        <v>0</v>
      </c>
      <c r="AD48">
        <v>0</v>
      </c>
      <c r="AE48">
        <v>0</v>
      </c>
      <c r="AF48">
        <v>42.5</v>
      </c>
      <c r="AG48">
        <v>15</v>
      </c>
      <c r="AH48">
        <v>0</v>
      </c>
      <c r="AI48">
        <v>0</v>
      </c>
      <c r="AJ48">
        <v>0</v>
      </c>
      <c r="AK48">
        <v>122.64400000000001</v>
      </c>
      <c r="AL48">
        <v>37.72</v>
      </c>
      <c r="AM48">
        <v>0</v>
      </c>
    </row>
    <row r="49" spans="1:39" x14ac:dyDescent="0.2">
      <c r="A49" t="s">
        <v>3</v>
      </c>
      <c r="B49" t="s">
        <v>57</v>
      </c>
      <c r="C49" s="33">
        <v>3.512813</v>
      </c>
      <c r="D49" s="33">
        <v>-77.265170999999995</v>
      </c>
      <c r="E49">
        <v>0</v>
      </c>
      <c r="F49">
        <v>0.93400000000000005</v>
      </c>
      <c r="G49">
        <v>24.292000000000002</v>
      </c>
      <c r="H49">
        <v>4.6719999999999997</v>
      </c>
      <c r="I49">
        <v>0</v>
      </c>
      <c r="J49">
        <v>0</v>
      </c>
      <c r="K49">
        <v>2.5999999999999999E-2</v>
      </c>
      <c r="L49">
        <v>1.264</v>
      </c>
      <c r="M49">
        <v>0.122</v>
      </c>
      <c r="N49">
        <v>0</v>
      </c>
      <c r="O49">
        <v>0</v>
      </c>
      <c r="P49">
        <v>18.82644392974326</v>
      </c>
      <c r="Q49">
        <v>25.739313531076629</v>
      </c>
      <c r="R49">
        <v>18.234067476376985</v>
      </c>
      <c r="S49">
        <v>0</v>
      </c>
      <c r="T49">
        <v>0</v>
      </c>
      <c r="U49">
        <v>6.6769999999999996</v>
      </c>
      <c r="V49">
        <v>60</v>
      </c>
      <c r="W49">
        <v>13.333</v>
      </c>
      <c r="X49">
        <v>0</v>
      </c>
      <c r="Y49">
        <v>0</v>
      </c>
      <c r="Z49">
        <v>1.619</v>
      </c>
      <c r="AA49">
        <v>77.27</v>
      </c>
      <c r="AB49">
        <v>7.4820000000000002</v>
      </c>
      <c r="AC49">
        <v>0</v>
      </c>
      <c r="AD49">
        <v>0</v>
      </c>
      <c r="AE49">
        <v>2.7029999999999998</v>
      </c>
      <c r="AF49">
        <v>70.27</v>
      </c>
      <c r="AG49">
        <v>13.513999999999999</v>
      </c>
      <c r="AH49">
        <v>0</v>
      </c>
      <c r="AI49">
        <v>0</v>
      </c>
      <c r="AJ49">
        <v>10.988</v>
      </c>
      <c r="AK49">
        <v>207.54</v>
      </c>
      <c r="AL49">
        <v>34.329000000000001</v>
      </c>
      <c r="AM49">
        <v>0</v>
      </c>
    </row>
    <row r="50" spans="1:39" x14ac:dyDescent="0.2">
      <c r="A50" t="s">
        <v>3</v>
      </c>
      <c r="B50" t="s">
        <v>58</v>
      </c>
      <c r="C50" s="32">
        <v>3.6495972222222224</v>
      </c>
      <c r="D50" s="32">
        <v>-77.150313888888888</v>
      </c>
      <c r="E50">
        <v>0</v>
      </c>
      <c r="F50">
        <v>0</v>
      </c>
      <c r="G50">
        <v>18.504999999999999</v>
      </c>
      <c r="H50">
        <v>4.048</v>
      </c>
      <c r="I50">
        <v>0</v>
      </c>
      <c r="J50">
        <v>0</v>
      </c>
      <c r="K50">
        <v>0</v>
      </c>
      <c r="L50">
        <v>0.98499999999999999</v>
      </c>
      <c r="M50">
        <v>0.115</v>
      </c>
      <c r="N50">
        <v>0</v>
      </c>
      <c r="O50">
        <v>0</v>
      </c>
      <c r="P50">
        <v>0</v>
      </c>
      <c r="Q50">
        <v>26.033264439376662</v>
      </c>
      <c r="R50">
        <v>19.018826981554557</v>
      </c>
      <c r="S50">
        <v>0</v>
      </c>
      <c r="T50">
        <v>0</v>
      </c>
      <c r="U50">
        <v>0</v>
      </c>
      <c r="V50">
        <v>60</v>
      </c>
      <c r="W50">
        <v>33.337000000000003</v>
      </c>
      <c r="X50">
        <v>0</v>
      </c>
      <c r="Y50">
        <v>0</v>
      </c>
      <c r="Z50">
        <v>0</v>
      </c>
      <c r="AA50">
        <v>87.698999999999998</v>
      </c>
      <c r="AB50">
        <v>10.255000000000001</v>
      </c>
      <c r="AC50">
        <v>0</v>
      </c>
      <c r="AD50">
        <v>0</v>
      </c>
      <c r="AE50">
        <v>0</v>
      </c>
      <c r="AF50">
        <v>80</v>
      </c>
      <c r="AG50">
        <v>17.5</v>
      </c>
      <c r="AH50">
        <v>0</v>
      </c>
      <c r="AI50">
        <v>0</v>
      </c>
      <c r="AJ50">
        <v>0</v>
      </c>
      <c r="AK50">
        <v>227.69900000000001</v>
      </c>
      <c r="AL50">
        <v>61.88</v>
      </c>
      <c r="AM50">
        <v>0</v>
      </c>
    </row>
    <row r="51" spans="1:39" x14ac:dyDescent="0.2">
      <c r="A51" t="s">
        <v>3</v>
      </c>
      <c r="B51" t="s">
        <v>59</v>
      </c>
      <c r="C51" s="32">
        <v>3.7605805555555554</v>
      </c>
      <c r="D51" s="32">
        <v>-77.167383333333333</v>
      </c>
      <c r="E51">
        <v>0</v>
      </c>
      <c r="F51">
        <v>0</v>
      </c>
      <c r="G51">
        <v>21</v>
      </c>
      <c r="H51">
        <v>0</v>
      </c>
      <c r="I51">
        <v>0</v>
      </c>
      <c r="J51">
        <v>0</v>
      </c>
      <c r="K51">
        <v>0</v>
      </c>
      <c r="L51">
        <v>1.06</v>
      </c>
      <c r="M51">
        <v>0</v>
      </c>
      <c r="N51">
        <v>0</v>
      </c>
      <c r="O51">
        <v>0</v>
      </c>
      <c r="P51">
        <v>0</v>
      </c>
      <c r="Q51">
        <v>25.351189672650499</v>
      </c>
      <c r="R51">
        <v>0</v>
      </c>
      <c r="S51">
        <v>0</v>
      </c>
      <c r="T51">
        <v>0</v>
      </c>
      <c r="U51">
        <v>0</v>
      </c>
      <c r="V51">
        <v>62.5</v>
      </c>
      <c r="W51">
        <v>0</v>
      </c>
      <c r="X51">
        <v>0</v>
      </c>
      <c r="Y51">
        <v>0</v>
      </c>
      <c r="Z51">
        <v>0</v>
      </c>
      <c r="AA51">
        <v>71.668000000000006</v>
      </c>
      <c r="AB51">
        <v>0</v>
      </c>
      <c r="AC51">
        <v>0</v>
      </c>
      <c r="AD51">
        <v>0</v>
      </c>
      <c r="AE51">
        <v>0</v>
      </c>
      <c r="AF51">
        <v>77.5</v>
      </c>
      <c r="AG51">
        <v>0</v>
      </c>
      <c r="AH51">
        <v>0</v>
      </c>
      <c r="AI51">
        <v>0</v>
      </c>
      <c r="AJ51">
        <v>0</v>
      </c>
      <c r="AK51">
        <v>211.66800000000001</v>
      </c>
      <c r="AL51">
        <v>0</v>
      </c>
      <c r="AM51">
        <v>0</v>
      </c>
    </row>
    <row r="52" spans="1:39" x14ac:dyDescent="0.2">
      <c r="A52" t="s">
        <v>3</v>
      </c>
      <c r="B52" t="s">
        <v>60</v>
      </c>
      <c r="C52" s="32">
        <v>3.8191583333333332</v>
      </c>
      <c r="D52" s="32">
        <v>-77.113386111111112</v>
      </c>
      <c r="E52">
        <v>0</v>
      </c>
      <c r="F52">
        <v>0</v>
      </c>
      <c r="G52">
        <v>18.347999999999999</v>
      </c>
      <c r="H52">
        <v>1.359</v>
      </c>
      <c r="I52">
        <v>0</v>
      </c>
      <c r="J52">
        <v>0</v>
      </c>
      <c r="K52">
        <v>0</v>
      </c>
      <c r="L52">
        <v>0.77700000000000002</v>
      </c>
      <c r="M52">
        <v>2.7E-2</v>
      </c>
      <c r="N52">
        <v>0</v>
      </c>
      <c r="O52">
        <v>0</v>
      </c>
      <c r="P52">
        <v>0</v>
      </c>
      <c r="Q52">
        <v>23.220480535415923</v>
      </c>
      <c r="R52">
        <v>15.904763404527772</v>
      </c>
      <c r="S52">
        <v>0</v>
      </c>
      <c r="T52">
        <v>0</v>
      </c>
      <c r="U52">
        <v>0</v>
      </c>
      <c r="V52">
        <v>61.537999999999997</v>
      </c>
      <c r="W52">
        <v>15.385</v>
      </c>
      <c r="X52">
        <v>0</v>
      </c>
      <c r="Y52">
        <v>0</v>
      </c>
      <c r="Z52">
        <v>0</v>
      </c>
      <c r="AA52">
        <v>85.741</v>
      </c>
      <c r="AB52">
        <v>3.0209999999999999</v>
      </c>
      <c r="AC52">
        <v>0</v>
      </c>
      <c r="AD52">
        <v>0</v>
      </c>
      <c r="AE52">
        <v>0</v>
      </c>
      <c r="AF52">
        <v>84.375</v>
      </c>
      <c r="AG52">
        <v>6.25</v>
      </c>
      <c r="AH52">
        <v>0</v>
      </c>
      <c r="AI52">
        <v>0</v>
      </c>
      <c r="AJ52">
        <v>0</v>
      </c>
      <c r="AK52">
        <v>231.655</v>
      </c>
      <c r="AL52">
        <v>24.655000000000001</v>
      </c>
      <c r="AM52">
        <v>0</v>
      </c>
    </row>
    <row r="53" spans="1:39" x14ac:dyDescent="0.2">
      <c r="A53" t="s">
        <v>3</v>
      </c>
      <c r="B53" t="s">
        <v>61</v>
      </c>
      <c r="C53" s="32">
        <v>4.2941388888888889</v>
      </c>
      <c r="D53" s="32">
        <v>-77.461150000000004</v>
      </c>
      <c r="E53">
        <v>0</v>
      </c>
      <c r="F53">
        <v>0</v>
      </c>
      <c r="G53">
        <v>19.556000000000001</v>
      </c>
      <c r="H53">
        <v>1.4490000000000001</v>
      </c>
      <c r="I53">
        <v>0</v>
      </c>
      <c r="J53">
        <v>0</v>
      </c>
      <c r="K53">
        <v>0</v>
      </c>
      <c r="L53">
        <v>2.1070000000000002</v>
      </c>
      <c r="M53">
        <v>4.3999999999999997E-2</v>
      </c>
      <c r="N53">
        <v>0</v>
      </c>
      <c r="O53">
        <v>0</v>
      </c>
      <c r="P53">
        <v>0</v>
      </c>
      <c r="Q53">
        <v>37.037981704578819</v>
      </c>
      <c r="R53">
        <v>19.662883442893119</v>
      </c>
      <c r="S53">
        <v>0</v>
      </c>
      <c r="T53">
        <v>0</v>
      </c>
      <c r="U53">
        <v>0</v>
      </c>
      <c r="V53">
        <v>52.631999999999998</v>
      </c>
      <c r="W53">
        <v>10.526</v>
      </c>
      <c r="X53">
        <v>0</v>
      </c>
      <c r="Y53">
        <v>0</v>
      </c>
      <c r="Z53">
        <v>0</v>
      </c>
      <c r="AA53">
        <v>70.662000000000006</v>
      </c>
      <c r="AB53">
        <v>1.4710000000000001</v>
      </c>
      <c r="AC53">
        <v>0</v>
      </c>
      <c r="AD53">
        <v>0</v>
      </c>
      <c r="AE53">
        <v>0</v>
      </c>
      <c r="AF53">
        <v>67.5</v>
      </c>
      <c r="AG53">
        <v>5</v>
      </c>
      <c r="AH53">
        <v>0</v>
      </c>
      <c r="AI53">
        <v>0</v>
      </c>
      <c r="AJ53">
        <v>0</v>
      </c>
      <c r="AK53">
        <v>190.79300000000001</v>
      </c>
      <c r="AL53">
        <v>16.998000000000001</v>
      </c>
      <c r="AM53">
        <v>0</v>
      </c>
    </row>
    <row r="54" spans="1:39" x14ac:dyDescent="0.2">
      <c r="A54" t="s">
        <v>3</v>
      </c>
      <c r="B54" t="s">
        <v>62</v>
      </c>
      <c r="C54" s="32">
        <v>4.5588750000000005</v>
      </c>
      <c r="D54" s="32">
        <v>-77.320238888888895</v>
      </c>
      <c r="E54">
        <v>0</v>
      </c>
      <c r="F54">
        <v>0</v>
      </c>
      <c r="G54">
        <v>18.728000000000002</v>
      </c>
      <c r="H54">
        <v>0</v>
      </c>
      <c r="I54">
        <v>0</v>
      </c>
      <c r="J54">
        <v>0</v>
      </c>
      <c r="K54">
        <v>0</v>
      </c>
      <c r="L54">
        <v>0.79900000000000004</v>
      </c>
      <c r="M54">
        <v>0</v>
      </c>
      <c r="N54">
        <v>0</v>
      </c>
      <c r="O54">
        <v>0</v>
      </c>
      <c r="P54">
        <v>0</v>
      </c>
      <c r="Q54">
        <v>23.306805324077708</v>
      </c>
      <c r="R54">
        <v>0</v>
      </c>
      <c r="S54">
        <v>0</v>
      </c>
      <c r="T54">
        <v>0</v>
      </c>
      <c r="U54">
        <v>0</v>
      </c>
      <c r="V54">
        <v>66.667000000000002</v>
      </c>
      <c r="W54">
        <v>0</v>
      </c>
      <c r="X54">
        <v>0</v>
      </c>
      <c r="Y54">
        <v>0</v>
      </c>
      <c r="Z54">
        <v>0</v>
      </c>
      <c r="AA54">
        <v>73.197000000000003</v>
      </c>
      <c r="AB54">
        <v>0</v>
      </c>
      <c r="AC54">
        <v>0</v>
      </c>
      <c r="AD54">
        <v>0</v>
      </c>
      <c r="AE54">
        <v>0</v>
      </c>
      <c r="AF54">
        <v>77.778000000000006</v>
      </c>
      <c r="AG54">
        <v>0</v>
      </c>
      <c r="AH54">
        <v>0</v>
      </c>
      <c r="AI54">
        <v>0</v>
      </c>
      <c r="AJ54">
        <v>0</v>
      </c>
      <c r="AK54">
        <v>217.64099999999999</v>
      </c>
      <c r="AL54">
        <v>0</v>
      </c>
      <c r="AM54">
        <v>0</v>
      </c>
    </row>
    <row r="55" spans="1:39" x14ac:dyDescent="0.2">
      <c r="A55" t="s">
        <v>3</v>
      </c>
      <c r="B55" t="s">
        <v>63</v>
      </c>
      <c r="C55" s="32">
        <v>4.4182055555555557</v>
      </c>
      <c r="D55" s="32">
        <v>-77.35219444444445</v>
      </c>
      <c r="E55">
        <v>0</v>
      </c>
      <c r="F55">
        <v>0</v>
      </c>
      <c r="G55">
        <v>21.024000000000001</v>
      </c>
      <c r="H55">
        <v>0</v>
      </c>
      <c r="I55">
        <v>0</v>
      </c>
      <c r="J55">
        <v>0</v>
      </c>
      <c r="K55">
        <v>0</v>
      </c>
      <c r="L55">
        <v>0.91300000000000003</v>
      </c>
      <c r="M55">
        <v>0</v>
      </c>
      <c r="N55">
        <v>0</v>
      </c>
      <c r="O55">
        <v>0</v>
      </c>
      <c r="P55">
        <v>0</v>
      </c>
      <c r="Q55">
        <v>23.514338952828552</v>
      </c>
      <c r="R55">
        <v>0</v>
      </c>
      <c r="S55">
        <v>0</v>
      </c>
      <c r="T55">
        <v>0</v>
      </c>
      <c r="U55">
        <v>0</v>
      </c>
      <c r="V55">
        <v>91.667000000000002</v>
      </c>
      <c r="W55">
        <v>0</v>
      </c>
      <c r="X55">
        <v>0</v>
      </c>
      <c r="Y55">
        <v>0</v>
      </c>
      <c r="Z55">
        <v>0</v>
      </c>
      <c r="AA55">
        <v>97.113</v>
      </c>
      <c r="AB55">
        <v>0</v>
      </c>
      <c r="AC55">
        <v>0</v>
      </c>
      <c r="AD55">
        <v>0</v>
      </c>
      <c r="AE55">
        <v>0</v>
      </c>
      <c r="AF55">
        <v>97.436000000000007</v>
      </c>
      <c r="AG55">
        <v>0</v>
      </c>
      <c r="AH55">
        <v>0</v>
      </c>
      <c r="AI55">
        <v>0</v>
      </c>
      <c r="AJ55">
        <v>0</v>
      </c>
      <c r="AK55">
        <v>286.21499999999997</v>
      </c>
      <c r="AL55">
        <v>0</v>
      </c>
      <c r="AM55">
        <v>0</v>
      </c>
    </row>
    <row r="56" spans="1:39" x14ac:dyDescent="0.2">
      <c r="A56" t="s">
        <v>3</v>
      </c>
      <c r="B56" t="s">
        <v>64</v>
      </c>
      <c r="C56" s="32">
        <v>5.3950111111111108</v>
      </c>
      <c r="D56" s="32">
        <v>-77.399983333333338</v>
      </c>
      <c r="E56">
        <v>0</v>
      </c>
      <c r="F56">
        <v>0</v>
      </c>
      <c r="G56">
        <v>14.782</v>
      </c>
      <c r="H56">
        <v>0</v>
      </c>
      <c r="I56">
        <v>0</v>
      </c>
      <c r="J56">
        <v>0</v>
      </c>
      <c r="K56">
        <v>0</v>
      </c>
      <c r="L56">
        <v>1.583</v>
      </c>
      <c r="M56">
        <v>0</v>
      </c>
      <c r="N56">
        <v>0</v>
      </c>
      <c r="O56">
        <v>0</v>
      </c>
      <c r="P56">
        <v>0</v>
      </c>
      <c r="Q56">
        <v>36.92571537245643</v>
      </c>
      <c r="R56">
        <v>0</v>
      </c>
      <c r="S56">
        <v>0</v>
      </c>
      <c r="T56">
        <v>0</v>
      </c>
      <c r="U56">
        <v>0</v>
      </c>
      <c r="V56">
        <v>100</v>
      </c>
      <c r="W56">
        <v>0</v>
      </c>
      <c r="X56">
        <v>0</v>
      </c>
      <c r="Y56">
        <v>0</v>
      </c>
      <c r="Z56">
        <v>0</v>
      </c>
      <c r="AA56">
        <v>100</v>
      </c>
      <c r="AB56">
        <v>0</v>
      </c>
      <c r="AC56">
        <v>0</v>
      </c>
      <c r="AD56">
        <v>0</v>
      </c>
      <c r="AE56">
        <v>0</v>
      </c>
      <c r="AF56">
        <v>100</v>
      </c>
      <c r="AG56">
        <v>0</v>
      </c>
      <c r="AH56">
        <v>0</v>
      </c>
      <c r="AI56">
        <v>0</v>
      </c>
      <c r="AJ56">
        <v>0</v>
      </c>
      <c r="AK56">
        <v>300</v>
      </c>
      <c r="AL56">
        <v>0</v>
      </c>
      <c r="AM56">
        <v>0</v>
      </c>
    </row>
    <row r="57" spans="1:39" x14ac:dyDescent="0.2">
      <c r="A57" t="s">
        <v>3</v>
      </c>
      <c r="B57" t="s">
        <v>65</v>
      </c>
      <c r="C57" s="32">
        <v>5.1970194444444449</v>
      </c>
      <c r="D57" s="32">
        <v>-77.369372222222225</v>
      </c>
      <c r="E57">
        <v>1.2190000000000001</v>
      </c>
      <c r="F57">
        <v>0</v>
      </c>
      <c r="G57">
        <v>9.7550000000000008</v>
      </c>
      <c r="H57">
        <v>9.7550000000000008</v>
      </c>
      <c r="I57">
        <v>0</v>
      </c>
      <c r="J57">
        <v>1.085</v>
      </c>
      <c r="K57">
        <v>0</v>
      </c>
      <c r="L57">
        <v>0.64600000000000002</v>
      </c>
      <c r="M57">
        <v>0.34100000000000003</v>
      </c>
      <c r="N57">
        <v>0</v>
      </c>
      <c r="O57">
        <v>106.45549301819102</v>
      </c>
      <c r="P57">
        <v>0</v>
      </c>
      <c r="Q57">
        <v>29.037396942886858</v>
      </c>
      <c r="R57">
        <v>21.09689842784778</v>
      </c>
      <c r="S57">
        <v>0</v>
      </c>
      <c r="T57">
        <v>5.8819999999999997</v>
      </c>
      <c r="U57">
        <v>0</v>
      </c>
      <c r="V57">
        <v>41.176000000000002</v>
      </c>
      <c r="W57">
        <v>41.176000000000002</v>
      </c>
      <c r="X57">
        <v>0</v>
      </c>
      <c r="Y57">
        <v>7.4080000000000004</v>
      </c>
      <c r="Z57">
        <v>0</v>
      </c>
      <c r="AA57">
        <v>56.393000000000001</v>
      </c>
      <c r="AB57">
        <v>29.76</v>
      </c>
      <c r="AC57">
        <v>0</v>
      </c>
      <c r="AD57">
        <v>5.556</v>
      </c>
      <c r="AE57">
        <v>0</v>
      </c>
      <c r="AF57">
        <v>44.444000000000003</v>
      </c>
      <c r="AG57">
        <v>44.444000000000003</v>
      </c>
      <c r="AH57">
        <v>0</v>
      </c>
      <c r="AI57">
        <v>18.846</v>
      </c>
      <c r="AJ57">
        <v>0</v>
      </c>
      <c r="AK57">
        <v>142.01400000000001</v>
      </c>
      <c r="AL57">
        <v>115.381</v>
      </c>
      <c r="AM57">
        <v>0</v>
      </c>
    </row>
    <row r="58" spans="1:39" x14ac:dyDescent="0.2">
      <c r="A58" t="s">
        <v>3</v>
      </c>
      <c r="B58" t="s">
        <v>66</v>
      </c>
      <c r="C58" s="32">
        <v>4.8148527777777774</v>
      </c>
      <c r="D58" s="32">
        <v>-77.32993888888889</v>
      </c>
      <c r="E58">
        <v>0.66600000000000004</v>
      </c>
      <c r="F58">
        <v>0</v>
      </c>
      <c r="G58">
        <v>23.324000000000002</v>
      </c>
      <c r="H58">
        <v>0</v>
      </c>
      <c r="I58">
        <v>0</v>
      </c>
      <c r="J58">
        <v>1.7999999999999999E-2</v>
      </c>
      <c r="K58">
        <v>0</v>
      </c>
      <c r="L58">
        <v>1.2430000000000001</v>
      </c>
      <c r="M58">
        <v>0</v>
      </c>
      <c r="N58">
        <v>0</v>
      </c>
      <c r="O58">
        <v>18.55043923669648</v>
      </c>
      <c r="P58">
        <v>0</v>
      </c>
      <c r="Q58">
        <v>26.048883130409088</v>
      </c>
      <c r="R58">
        <v>0</v>
      </c>
      <c r="S58">
        <v>0</v>
      </c>
      <c r="T58">
        <v>6.6669999999999998</v>
      </c>
      <c r="U58">
        <v>0</v>
      </c>
      <c r="V58">
        <v>66.667000000000002</v>
      </c>
      <c r="W58">
        <v>0</v>
      </c>
      <c r="X58">
        <v>0</v>
      </c>
      <c r="Y58">
        <v>1.341</v>
      </c>
      <c r="Z58">
        <v>0</v>
      </c>
      <c r="AA58">
        <v>93.045000000000002</v>
      </c>
      <c r="AB58">
        <v>0</v>
      </c>
      <c r="AC58">
        <v>0</v>
      </c>
      <c r="AD58">
        <v>2.5</v>
      </c>
      <c r="AE58">
        <v>0</v>
      </c>
      <c r="AF58">
        <v>87.5</v>
      </c>
      <c r="AG58">
        <v>0</v>
      </c>
      <c r="AH58">
        <v>0</v>
      </c>
      <c r="AI58">
        <v>10.507</v>
      </c>
      <c r="AJ58">
        <v>0</v>
      </c>
      <c r="AK58">
        <v>247.21100000000001</v>
      </c>
      <c r="AL58">
        <v>0</v>
      </c>
      <c r="AM58">
        <v>0</v>
      </c>
    </row>
    <row r="59" spans="1:39" x14ac:dyDescent="0.2">
      <c r="A59" t="s">
        <v>3</v>
      </c>
      <c r="B59" t="s">
        <v>67</v>
      </c>
      <c r="C59" s="32">
        <v>5.8405000000000005</v>
      </c>
      <c r="D59" s="32">
        <v>-77.269233333333332</v>
      </c>
      <c r="E59">
        <v>7.1950000000000003</v>
      </c>
      <c r="F59">
        <v>0</v>
      </c>
      <c r="G59">
        <v>14.388999999999999</v>
      </c>
      <c r="H59">
        <v>0</v>
      </c>
      <c r="I59">
        <v>0</v>
      </c>
      <c r="J59">
        <v>0.50800000000000001</v>
      </c>
      <c r="K59">
        <v>0</v>
      </c>
      <c r="L59">
        <v>0.876</v>
      </c>
      <c r="M59">
        <v>0</v>
      </c>
      <c r="N59">
        <v>0</v>
      </c>
      <c r="O59">
        <v>29.982753641872499</v>
      </c>
      <c r="P59">
        <v>0</v>
      </c>
      <c r="Q59">
        <v>27.841447195435137</v>
      </c>
      <c r="R59">
        <v>0</v>
      </c>
      <c r="S59">
        <v>0</v>
      </c>
      <c r="T59">
        <v>27.273</v>
      </c>
      <c r="U59">
        <v>0</v>
      </c>
      <c r="V59">
        <v>63.636000000000003</v>
      </c>
      <c r="W59">
        <v>0</v>
      </c>
      <c r="X59">
        <v>0</v>
      </c>
      <c r="Y59">
        <v>36.777999999999999</v>
      </c>
      <c r="Z59">
        <v>0</v>
      </c>
      <c r="AA59">
        <v>58.195</v>
      </c>
      <c r="AB59">
        <v>0</v>
      </c>
      <c r="AC59">
        <v>0</v>
      </c>
      <c r="AD59">
        <v>32.353000000000002</v>
      </c>
      <c r="AE59">
        <v>0</v>
      </c>
      <c r="AF59">
        <v>64.706000000000003</v>
      </c>
      <c r="AG59">
        <v>0</v>
      </c>
      <c r="AH59">
        <v>0</v>
      </c>
      <c r="AI59">
        <v>93.403999999999996</v>
      </c>
      <c r="AJ59">
        <v>0</v>
      </c>
      <c r="AK59">
        <v>189.53700000000001</v>
      </c>
      <c r="AL59">
        <v>0</v>
      </c>
      <c r="AM59">
        <v>0</v>
      </c>
    </row>
    <row r="60" spans="1:39" x14ac:dyDescent="0.2">
      <c r="A60" t="s">
        <v>3</v>
      </c>
      <c r="B60" t="s">
        <v>68</v>
      </c>
      <c r="C60" s="32">
        <v>5.7891277777777779</v>
      </c>
      <c r="D60" s="32">
        <v>-77.240797222222227</v>
      </c>
      <c r="E60">
        <v>0</v>
      </c>
      <c r="F60">
        <v>0</v>
      </c>
      <c r="G60">
        <v>29.007999999999999</v>
      </c>
      <c r="H60">
        <v>0</v>
      </c>
      <c r="I60">
        <v>0</v>
      </c>
      <c r="J60">
        <v>0</v>
      </c>
      <c r="K60">
        <v>0</v>
      </c>
      <c r="L60">
        <v>1.3240000000000001</v>
      </c>
      <c r="M60">
        <v>0</v>
      </c>
      <c r="N60">
        <v>0</v>
      </c>
      <c r="O60">
        <v>0</v>
      </c>
      <c r="P60">
        <v>0</v>
      </c>
      <c r="Q60">
        <v>24.106832954030907</v>
      </c>
      <c r="R60">
        <v>0</v>
      </c>
      <c r="S60">
        <v>0</v>
      </c>
      <c r="T60">
        <v>0</v>
      </c>
      <c r="U60">
        <v>0</v>
      </c>
      <c r="V60">
        <v>100</v>
      </c>
      <c r="W60">
        <v>0</v>
      </c>
      <c r="X60">
        <v>0</v>
      </c>
      <c r="Y60">
        <v>0</v>
      </c>
      <c r="Z60">
        <v>0</v>
      </c>
      <c r="AA60">
        <v>100</v>
      </c>
      <c r="AB60">
        <v>0</v>
      </c>
      <c r="AC60">
        <v>0</v>
      </c>
      <c r="AD60">
        <v>0</v>
      </c>
      <c r="AE60">
        <v>0</v>
      </c>
      <c r="AF60">
        <v>100</v>
      </c>
      <c r="AG60">
        <v>0</v>
      </c>
      <c r="AH60">
        <v>0</v>
      </c>
      <c r="AI60">
        <v>0</v>
      </c>
      <c r="AJ60">
        <v>0</v>
      </c>
      <c r="AK60">
        <v>300</v>
      </c>
      <c r="AL60">
        <v>0</v>
      </c>
      <c r="AM60">
        <v>0</v>
      </c>
    </row>
    <row r="61" spans="1:39" x14ac:dyDescent="0.2">
      <c r="A61" t="s">
        <v>3</v>
      </c>
      <c r="B61" t="s">
        <v>69</v>
      </c>
      <c r="C61" s="32">
        <v>5.61625</v>
      </c>
      <c r="D61" s="32">
        <v>-77.346133333333327</v>
      </c>
      <c r="E61">
        <v>0</v>
      </c>
      <c r="F61">
        <v>0</v>
      </c>
      <c r="G61">
        <v>11.148999999999999</v>
      </c>
      <c r="H61">
        <v>0</v>
      </c>
      <c r="I61">
        <v>0</v>
      </c>
      <c r="J61">
        <v>0</v>
      </c>
      <c r="K61">
        <v>0</v>
      </c>
      <c r="L61">
        <v>1.5249999999999999</v>
      </c>
      <c r="M61">
        <v>0</v>
      </c>
      <c r="N61">
        <v>0</v>
      </c>
      <c r="O61">
        <v>0</v>
      </c>
      <c r="P61">
        <v>0</v>
      </c>
      <c r="Q61">
        <v>41.732271432261818</v>
      </c>
      <c r="R61">
        <v>0</v>
      </c>
      <c r="S61">
        <v>0</v>
      </c>
      <c r="T61">
        <v>0</v>
      </c>
      <c r="U61">
        <v>0</v>
      </c>
      <c r="V61">
        <v>77.778000000000006</v>
      </c>
      <c r="W61">
        <v>0</v>
      </c>
      <c r="X61">
        <v>0</v>
      </c>
      <c r="Y61">
        <v>0</v>
      </c>
      <c r="Z61">
        <v>0</v>
      </c>
      <c r="AA61">
        <v>93.23</v>
      </c>
      <c r="AB61">
        <v>0</v>
      </c>
      <c r="AC61">
        <v>0</v>
      </c>
      <c r="AD61">
        <v>0</v>
      </c>
      <c r="AE61">
        <v>0</v>
      </c>
      <c r="AF61">
        <v>86.667000000000002</v>
      </c>
      <c r="AG61">
        <v>0</v>
      </c>
      <c r="AH61">
        <v>0</v>
      </c>
      <c r="AI61">
        <v>0</v>
      </c>
      <c r="AJ61">
        <v>0</v>
      </c>
      <c r="AK61">
        <v>257.67399999999998</v>
      </c>
      <c r="AL61">
        <v>0</v>
      </c>
      <c r="AM61">
        <v>0</v>
      </c>
    </row>
    <row r="62" spans="1:39" x14ac:dyDescent="0.2">
      <c r="A62" t="s">
        <v>3</v>
      </c>
      <c r="B62" t="s">
        <v>70</v>
      </c>
      <c r="C62" s="32">
        <v>5.7080916666666663</v>
      </c>
      <c r="D62" s="32">
        <v>-77.264355555555554</v>
      </c>
      <c r="E62">
        <v>2.222</v>
      </c>
      <c r="F62">
        <v>0</v>
      </c>
      <c r="G62">
        <v>8.8889999999999993</v>
      </c>
      <c r="H62">
        <v>0</v>
      </c>
      <c r="I62">
        <v>0</v>
      </c>
      <c r="J62">
        <v>0.111</v>
      </c>
      <c r="K62">
        <v>0</v>
      </c>
      <c r="L62">
        <v>0.32400000000000001</v>
      </c>
      <c r="M62">
        <v>0</v>
      </c>
      <c r="N62">
        <v>0</v>
      </c>
      <c r="O62">
        <v>25.219967431996039</v>
      </c>
      <c r="P62">
        <v>0</v>
      </c>
      <c r="Q62">
        <v>21.542748499919995</v>
      </c>
      <c r="R62">
        <v>0</v>
      </c>
      <c r="S62">
        <v>0</v>
      </c>
      <c r="T62">
        <v>7.6920000000000002</v>
      </c>
      <c r="U62">
        <v>0</v>
      </c>
      <c r="V62">
        <v>53.845999999999997</v>
      </c>
      <c r="W62">
        <v>0</v>
      </c>
      <c r="X62">
        <v>0</v>
      </c>
      <c r="Y62">
        <v>16.71</v>
      </c>
      <c r="Z62">
        <v>0</v>
      </c>
      <c r="AA62">
        <v>48.591999999999999</v>
      </c>
      <c r="AB62">
        <v>0</v>
      </c>
      <c r="AC62">
        <v>0</v>
      </c>
      <c r="AD62">
        <v>12.5</v>
      </c>
      <c r="AE62">
        <v>0</v>
      </c>
      <c r="AF62">
        <v>50</v>
      </c>
      <c r="AG62">
        <v>0</v>
      </c>
      <c r="AH62">
        <v>0</v>
      </c>
      <c r="AI62">
        <v>36.905999999999999</v>
      </c>
      <c r="AJ62">
        <v>0</v>
      </c>
      <c r="AK62">
        <v>152.43799999999999</v>
      </c>
      <c r="AL62">
        <v>0</v>
      </c>
      <c r="AM62">
        <v>0</v>
      </c>
    </row>
    <row r="63" spans="1:39" x14ac:dyDescent="0.2">
      <c r="A63" t="s">
        <v>303</v>
      </c>
      <c r="B63" t="s">
        <v>71</v>
      </c>
      <c r="C63" s="33">
        <v>8.5333333329999999</v>
      </c>
      <c r="D63" s="33">
        <v>-76.916666669999998</v>
      </c>
      <c r="E63">
        <v>0</v>
      </c>
      <c r="F63">
        <v>1.6</v>
      </c>
      <c r="G63">
        <v>33.6</v>
      </c>
      <c r="H63">
        <v>0</v>
      </c>
      <c r="I63">
        <v>0</v>
      </c>
      <c r="J63">
        <v>0</v>
      </c>
      <c r="K63">
        <v>0.14000000000000001</v>
      </c>
      <c r="L63">
        <v>2.13</v>
      </c>
      <c r="M63">
        <v>0</v>
      </c>
      <c r="N63">
        <v>0</v>
      </c>
      <c r="O63">
        <v>0</v>
      </c>
      <c r="P63">
        <v>33</v>
      </c>
      <c r="Q63">
        <v>28.2</v>
      </c>
      <c r="R63">
        <v>0</v>
      </c>
      <c r="S63">
        <v>0</v>
      </c>
      <c r="T63">
        <v>0</v>
      </c>
      <c r="U63">
        <v>3.7</v>
      </c>
      <c r="V63">
        <v>55.6</v>
      </c>
      <c r="W63">
        <v>0</v>
      </c>
      <c r="X63">
        <v>0</v>
      </c>
      <c r="Y63">
        <v>0</v>
      </c>
      <c r="Z63">
        <v>5.4</v>
      </c>
      <c r="AA63">
        <v>84.8</v>
      </c>
      <c r="AB63">
        <v>0</v>
      </c>
      <c r="AC63">
        <v>0</v>
      </c>
      <c r="AD63">
        <v>0</v>
      </c>
      <c r="AE63">
        <v>1.5</v>
      </c>
      <c r="AF63">
        <v>31.4</v>
      </c>
      <c r="AG63">
        <v>0</v>
      </c>
      <c r="AH63">
        <v>0</v>
      </c>
      <c r="AI63">
        <v>0</v>
      </c>
      <c r="AJ63">
        <v>10.6</v>
      </c>
      <c r="AK63">
        <v>171.8</v>
      </c>
      <c r="AL63">
        <v>0</v>
      </c>
      <c r="AM63">
        <v>0</v>
      </c>
    </row>
    <row r="64" spans="1:39" x14ac:dyDescent="0.2">
      <c r="A64" t="s">
        <v>303</v>
      </c>
      <c r="B64" t="s">
        <v>72</v>
      </c>
      <c r="C64" s="32">
        <v>8.0166666666666675</v>
      </c>
      <c r="D64" s="32">
        <v>-76.916666666666671</v>
      </c>
      <c r="E64">
        <v>0</v>
      </c>
      <c r="F64">
        <v>0</v>
      </c>
      <c r="G64">
        <v>40</v>
      </c>
      <c r="H64">
        <v>0</v>
      </c>
      <c r="I64">
        <v>0</v>
      </c>
      <c r="J64">
        <v>0</v>
      </c>
      <c r="K64">
        <v>0</v>
      </c>
      <c r="L64">
        <v>2.57</v>
      </c>
      <c r="M64">
        <v>0</v>
      </c>
      <c r="N64">
        <v>0</v>
      </c>
      <c r="O64">
        <v>0</v>
      </c>
      <c r="P64">
        <v>0</v>
      </c>
      <c r="Q64">
        <v>27.1</v>
      </c>
      <c r="R64">
        <v>0</v>
      </c>
      <c r="S64">
        <v>0</v>
      </c>
      <c r="T64">
        <v>0</v>
      </c>
      <c r="U64">
        <v>0</v>
      </c>
      <c r="V64">
        <v>70</v>
      </c>
      <c r="W64">
        <v>0</v>
      </c>
      <c r="X64">
        <v>0</v>
      </c>
      <c r="Y64">
        <v>0</v>
      </c>
      <c r="Z64">
        <v>0</v>
      </c>
      <c r="AA64">
        <v>94.8</v>
      </c>
      <c r="AB64">
        <v>0</v>
      </c>
      <c r="AC64">
        <v>0</v>
      </c>
      <c r="AD64">
        <v>0</v>
      </c>
      <c r="AE64">
        <v>0</v>
      </c>
      <c r="AF64">
        <v>54.8</v>
      </c>
      <c r="AG64">
        <v>0</v>
      </c>
      <c r="AH64">
        <v>0</v>
      </c>
      <c r="AI64">
        <v>0</v>
      </c>
      <c r="AJ64">
        <v>0</v>
      </c>
      <c r="AK64">
        <v>219.6</v>
      </c>
      <c r="AL64">
        <v>0</v>
      </c>
      <c r="AM64">
        <v>0</v>
      </c>
    </row>
    <row r="65" spans="1:39" x14ac:dyDescent="0.2">
      <c r="A65" t="s">
        <v>303</v>
      </c>
      <c r="B65" t="s">
        <v>73</v>
      </c>
      <c r="C65" s="32">
        <v>8.0166666666666675</v>
      </c>
      <c r="D65" s="32">
        <v>-76.916666666666671</v>
      </c>
      <c r="E65">
        <v>1.1000000000000001</v>
      </c>
      <c r="F65">
        <v>0</v>
      </c>
      <c r="G65">
        <v>17.3</v>
      </c>
      <c r="H65">
        <v>0</v>
      </c>
      <c r="I65">
        <v>0</v>
      </c>
      <c r="J65">
        <v>0.22</v>
      </c>
      <c r="K65">
        <v>0</v>
      </c>
      <c r="L65">
        <v>1.1100000000000001</v>
      </c>
      <c r="M65">
        <v>0</v>
      </c>
      <c r="N65">
        <v>0</v>
      </c>
      <c r="O65">
        <v>51.6</v>
      </c>
      <c r="P65">
        <v>0</v>
      </c>
      <c r="Q65">
        <v>27.6</v>
      </c>
      <c r="R65">
        <v>0</v>
      </c>
      <c r="S65">
        <v>0</v>
      </c>
      <c r="T65">
        <v>4.3</v>
      </c>
      <c r="U65">
        <v>0</v>
      </c>
      <c r="V65">
        <v>51.2</v>
      </c>
      <c r="W65">
        <v>0</v>
      </c>
      <c r="X65">
        <v>0</v>
      </c>
      <c r="Y65">
        <v>15.1</v>
      </c>
      <c r="Z65">
        <v>0</v>
      </c>
      <c r="AA65">
        <v>74</v>
      </c>
      <c r="AB65">
        <v>0</v>
      </c>
      <c r="AC65">
        <v>0</v>
      </c>
      <c r="AD65">
        <v>3.2</v>
      </c>
      <c r="AE65">
        <v>0</v>
      </c>
      <c r="AF65">
        <v>51.6</v>
      </c>
      <c r="AG65">
        <v>0</v>
      </c>
      <c r="AH65">
        <v>0</v>
      </c>
      <c r="AI65">
        <v>22.6</v>
      </c>
      <c r="AJ65">
        <v>0</v>
      </c>
      <c r="AK65">
        <v>177.7</v>
      </c>
      <c r="AL65">
        <v>0</v>
      </c>
      <c r="AM65">
        <v>0</v>
      </c>
    </row>
    <row r="66" spans="1:39" x14ac:dyDescent="0.2">
      <c r="A66" t="s">
        <v>303</v>
      </c>
      <c r="B66" t="s">
        <v>74</v>
      </c>
      <c r="C66" s="32">
        <v>8.0666666666666664</v>
      </c>
      <c r="D66" s="32">
        <v>-76.849999999999994</v>
      </c>
      <c r="E66">
        <v>0</v>
      </c>
      <c r="F66">
        <v>4.7</v>
      </c>
      <c r="G66">
        <v>25.5</v>
      </c>
      <c r="H66">
        <v>0</v>
      </c>
      <c r="I66">
        <v>0</v>
      </c>
      <c r="J66">
        <v>0</v>
      </c>
      <c r="K66">
        <v>0.1</v>
      </c>
      <c r="L66">
        <v>0.63</v>
      </c>
      <c r="M66">
        <v>0</v>
      </c>
      <c r="N66">
        <v>0</v>
      </c>
      <c r="O66">
        <v>0</v>
      </c>
      <c r="P66">
        <v>22.2</v>
      </c>
      <c r="Q66">
        <v>23</v>
      </c>
      <c r="R66">
        <v>0</v>
      </c>
      <c r="S66">
        <v>0</v>
      </c>
      <c r="T66">
        <v>0</v>
      </c>
      <c r="U66">
        <v>23.8</v>
      </c>
      <c r="V66">
        <v>38.1</v>
      </c>
      <c r="W66">
        <v>0</v>
      </c>
      <c r="X66">
        <v>0</v>
      </c>
      <c r="Y66">
        <v>0</v>
      </c>
      <c r="Z66">
        <v>11.7</v>
      </c>
      <c r="AA66">
        <v>74.8</v>
      </c>
      <c r="AB66">
        <v>0</v>
      </c>
      <c r="AC66">
        <v>0</v>
      </c>
      <c r="AD66">
        <v>0</v>
      </c>
      <c r="AE66">
        <v>6</v>
      </c>
      <c r="AF66">
        <v>32.6</v>
      </c>
      <c r="AG66">
        <v>0</v>
      </c>
      <c r="AH66">
        <v>0</v>
      </c>
      <c r="AI66">
        <v>0</v>
      </c>
      <c r="AJ66">
        <v>41.6</v>
      </c>
      <c r="AK66">
        <v>145.6</v>
      </c>
      <c r="AL66">
        <v>0</v>
      </c>
      <c r="AM66">
        <v>0</v>
      </c>
    </row>
    <row r="67" spans="1:39" x14ac:dyDescent="0.2">
      <c r="A67" t="s">
        <v>303</v>
      </c>
      <c r="B67" t="s">
        <v>75</v>
      </c>
      <c r="C67" s="32">
        <v>8.1</v>
      </c>
      <c r="D67" s="32">
        <v>-76.933333333333337</v>
      </c>
      <c r="E67">
        <v>0</v>
      </c>
      <c r="F67">
        <v>1.3</v>
      </c>
      <c r="G67">
        <v>23.2</v>
      </c>
      <c r="H67">
        <v>0</v>
      </c>
      <c r="I67">
        <v>0</v>
      </c>
      <c r="J67">
        <v>0</v>
      </c>
      <c r="K67">
        <v>0.09</v>
      </c>
      <c r="L67">
        <v>1.59</v>
      </c>
      <c r="M67">
        <v>0</v>
      </c>
      <c r="N67">
        <v>0</v>
      </c>
      <c r="O67">
        <v>0</v>
      </c>
      <c r="P67">
        <v>30</v>
      </c>
      <c r="Q67">
        <v>27.7</v>
      </c>
      <c r="R67">
        <v>0</v>
      </c>
      <c r="S67">
        <v>0</v>
      </c>
      <c r="T67">
        <v>0</v>
      </c>
      <c r="U67">
        <v>5</v>
      </c>
      <c r="V67">
        <v>70</v>
      </c>
      <c r="W67">
        <v>0</v>
      </c>
      <c r="X67">
        <v>0</v>
      </c>
      <c r="Y67">
        <v>0</v>
      </c>
      <c r="Z67">
        <v>5.0999999999999996</v>
      </c>
      <c r="AA67">
        <v>89.6</v>
      </c>
      <c r="AB67">
        <v>0</v>
      </c>
      <c r="AC67">
        <v>0</v>
      </c>
      <c r="AD67">
        <v>0</v>
      </c>
      <c r="AE67">
        <v>3.8</v>
      </c>
      <c r="AF67">
        <v>69.2</v>
      </c>
      <c r="AG67">
        <v>0</v>
      </c>
      <c r="AH67">
        <v>0</v>
      </c>
      <c r="AI67">
        <v>0</v>
      </c>
      <c r="AJ67">
        <v>14</v>
      </c>
      <c r="AK67">
        <v>222.8</v>
      </c>
      <c r="AL67">
        <v>0</v>
      </c>
      <c r="AM67">
        <v>0</v>
      </c>
    </row>
    <row r="68" spans="1:39" x14ac:dyDescent="0.2">
      <c r="A68" t="s">
        <v>303</v>
      </c>
      <c r="B68" t="s">
        <v>76</v>
      </c>
      <c r="C68" s="32">
        <v>8.1166666666666671</v>
      </c>
      <c r="D68" s="32">
        <v>-76.933333333333337</v>
      </c>
      <c r="E68">
        <v>0</v>
      </c>
      <c r="F68">
        <v>0</v>
      </c>
      <c r="G68">
        <v>44.3</v>
      </c>
      <c r="H68">
        <v>0</v>
      </c>
      <c r="I68">
        <v>0</v>
      </c>
      <c r="J68">
        <v>0</v>
      </c>
      <c r="K68">
        <v>0</v>
      </c>
      <c r="L68">
        <v>2.52</v>
      </c>
      <c r="M68">
        <v>0</v>
      </c>
      <c r="N68">
        <v>0</v>
      </c>
      <c r="O68">
        <v>0</v>
      </c>
      <c r="P68">
        <v>0</v>
      </c>
      <c r="Q68">
        <v>22</v>
      </c>
      <c r="R68">
        <v>0</v>
      </c>
      <c r="S68">
        <v>0</v>
      </c>
      <c r="T68">
        <v>0</v>
      </c>
      <c r="U68">
        <v>0</v>
      </c>
      <c r="V68">
        <v>79.3</v>
      </c>
      <c r="W68">
        <v>0</v>
      </c>
      <c r="X68">
        <v>0</v>
      </c>
      <c r="Y68">
        <v>0</v>
      </c>
      <c r="Z68">
        <v>0</v>
      </c>
      <c r="AA68">
        <v>99.8</v>
      </c>
      <c r="AB68">
        <v>0</v>
      </c>
      <c r="AC68">
        <v>0</v>
      </c>
      <c r="AD68">
        <v>0</v>
      </c>
      <c r="AE68">
        <v>0</v>
      </c>
      <c r="AF68">
        <v>83.7</v>
      </c>
      <c r="AG68">
        <v>0</v>
      </c>
      <c r="AH68">
        <v>0</v>
      </c>
      <c r="AI68">
        <v>0</v>
      </c>
      <c r="AJ68">
        <v>0</v>
      </c>
      <c r="AK68">
        <v>262.7</v>
      </c>
      <c r="AL68">
        <v>0</v>
      </c>
      <c r="AM68">
        <v>0</v>
      </c>
    </row>
    <row r="69" spans="1:39" x14ac:dyDescent="0.2">
      <c r="A69" t="s">
        <v>303</v>
      </c>
      <c r="B69" t="s">
        <v>77</v>
      </c>
      <c r="C69" s="32">
        <v>8.1833333333333336</v>
      </c>
      <c r="D69" s="32">
        <v>-76.933333333333337</v>
      </c>
      <c r="E69">
        <v>0</v>
      </c>
      <c r="F69">
        <v>6.5</v>
      </c>
      <c r="G69">
        <v>16.600000000000001</v>
      </c>
      <c r="H69">
        <v>0</v>
      </c>
      <c r="I69">
        <v>0</v>
      </c>
      <c r="J69">
        <v>0</v>
      </c>
      <c r="K69">
        <v>0.26</v>
      </c>
      <c r="L69">
        <v>0.68</v>
      </c>
      <c r="M69">
        <v>0</v>
      </c>
      <c r="N69">
        <v>0</v>
      </c>
      <c r="O69">
        <v>0</v>
      </c>
      <c r="P69">
        <v>29.2</v>
      </c>
      <c r="Q69">
        <v>30.7</v>
      </c>
      <c r="R69">
        <v>0</v>
      </c>
      <c r="S69">
        <v>0</v>
      </c>
      <c r="T69">
        <v>0</v>
      </c>
      <c r="U69">
        <v>22.7</v>
      </c>
      <c r="V69">
        <v>31.8</v>
      </c>
      <c r="W69">
        <v>0</v>
      </c>
      <c r="X69">
        <v>0</v>
      </c>
      <c r="Y69">
        <v>0</v>
      </c>
      <c r="Z69">
        <v>24.4</v>
      </c>
      <c r="AA69">
        <v>63.6</v>
      </c>
      <c r="AB69">
        <v>0</v>
      </c>
      <c r="AC69">
        <v>0</v>
      </c>
      <c r="AD69">
        <v>0</v>
      </c>
      <c r="AE69">
        <v>8.4</v>
      </c>
      <c r="AF69">
        <v>21.5</v>
      </c>
      <c r="AG69">
        <v>0</v>
      </c>
      <c r="AH69">
        <v>0</v>
      </c>
      <c r="AI69">
        <v>0</v>
      </c>
      <c r="AJ69">
        <v>55.5</v>
      </c>
      <c r="AK69">
        <v>116.9</v>
      </c>
      <c r="AL69">
        <v>0</v>
      </c>
      <c r="AM69">
        <v>0</v>
      </c>
    </row>
    <row r="70" spans="1:39" x14ac:dyDescent="0.2">
      <c r="A70" t="s">
        <v>303</v>
      </c>
      <c r="B70" t="s">
        <v>78</v>
      </c>
      <c r="C70" s="32">
        <v>9.4166666666666661</v>
      </c>
      <c r="D70" s="32">
        <v>-75.75</v>
      </c>
      <c r="E70">
        <v>13.3</v>
      </c>
      <c r="F70">
        <v>0.9</v>
      </c>
      <c r="G70">
        <v>10.7</v>
      </c>
      <c r="H70">
        <v>0</v>
      </c>
      <c r="I70">
        <v>0</v>
      </c>
      <c r="J70">
        <v>0.8</v>
      </c>
      <c r="K70">
        <v>1.29</v>
      </c>
      <c r="L70">
        <v>0.43</v>
      </c>
      <c r="M70">
        <v>0</v>
      </c>
      <c r="N70">
        <v>0</v>
      </c>
      <c r="O70">
        <v>26.1</v>
      </c>
      <c r="P70">
        <v>10</v>
      </c>
      <c r="Q70">
        <v>22</v>
      </c>
      <c r="R70">
        <v>0</v>
      </c>
      <c r="S70">
        <v>0</v>
      </c>
      <c r="T70">
        <v>20.399999999999999</v>
      </c>
      <c r="U70">
        <v>2</v>
      </c>
      <c r="V70">
        <v>20.399999999999999</v>
      </c>
      <c r="W70">
        <v>0</v>
      </c>
      <c r="X70">
        <v>0</v>
      </c>
      <c r="Y70">
        <v>45.5</v>
      </c>
      <c r="Z70">
        <v>0</v>
      </c>
      <c r="AA70">
        <v>24.5</v>
      </c>
      <c r="AB70">
        <v>0</v>
      </c>
      <c r="AC70">
        <v>0</v>
      </c>
      <c r="AD70">
        <v>16.899999999999999</v>
      </c>
      <c r="AE70">
        <v>1.1000000000000001</v>
      </c>
      <c r="AF70">
        <v>13.5</v>
      </c>
      <c r="AG70">
        <v>0</v>
      </c>
      <c r="AH70">
        <v>0</v>
      </c>
      <c r="AI70">
        <v>82.7</v>
      </c>
      <c r="AJ70">
        <v>4.4000000000000004</v>
      </c>
      <c r="AK70">
        <v>58.3</v>
      </c>
      <c r="AL70">
        <v>0</v>
      </c>
      <c r="AM70">
        <v>0</v>
      </c>
    </row>
    <row r="71" spans="1:39" x14ac:dyDescent="0.2">
      <c r="A71" t="s">
        <v>303</v>
      </c>
      <c r="B71" t="s">
        <v>79</v>
      </c>
      <c r="C71" s="32">
        <v>9.3333333333333339</v>
      </c>
      <c r="D71" s="32">
        <v>-75.86666666666666</v>
      </c>
      <c r="E71">
        <v>0</v>
      </c>
      <c r="F71">
        <v>0</v>
      </c>
      <c r="G71">
        <v>35.5</v>
      </c>
      <c r="H71">
        <v>0</v>
      </c>
      <c r="I71">
        <v>0</v>
      </c>
      <c r="J71">
        <v>0</v>
      </c>
      <c r="K71">
        <v>0</v>
      </c>
      <c r="L71">
        <v>1.53</v>
      </c>
      <c r="M71">
        <v>0</v>
      </c>
      <c r="N71">
        <v>0</v>
      </c>
      <c r="O71">
        <v>0</v>
      </c>
      <c r="P71">
        <v>0</v>
      </c>
      <c r="Q71">
        <v>22.5</v>
      </c>
      <c r="R71">
        <v>0</v>
      </c>
      <c r="S71">
        <v>0</v>
      </c>
      <c r="T71">
        <v>0</v>
      </c>
      <c r="U71">
        <v>0</v>
      </c>
      <c r="V71">
        <v>53.8</v>
      </c>
      <c r="W71">
        <v>0</v>
      </c>
      <c r="X71">
        <v>0</v>
      </c>
      <c r="Y71">
        <v>0</v>
      </c>
      <c r="Z71">
        <v>0</v>
      </c>
      <c r="AA71">
        <v>83</v>
      </c>
      <c r="AB71">
        <v>0</v>
      </c>
      <c r="AC71">
        <v>0</v>
      </c>
      <c r="AD71">
        <v>0</v>
      </c>
      <c r="AE71">
        <v>0</v>
      </c>
      <c r="AF71">
        <v>52.1</v>
      </c>
      <c r="AG71">
        <v>0</v>
      </c>
      <c r="AH71">
        <v>0</v>
      </c>
      <c r="AI71">
        <v>0</v>
      </c>
      <c r="AJ71">
        <v>0</v>
      </c>
      <c r="AK71">
        <v>189</v>
      </c>
      <c r="AL71">
        <v>0</v>
      </c>
      <c r="AM71">
        <v>0</v>
      </c>
    </row>
    <row r="72" spans="1:39" x14ac:dyDescent="0.2">
      <c r="A72" t="s">
        <v>303</v>
      </c>
      <c r="B72" t="s">
        <v>80</v>
      </c>
      <c r="C72" s="33">
        <v>9.4333333330000002</v>
      </c>
      <c r="D72" s="33">
        <v>-75.833333330000002</v>
      </c>
      <c r="E72">
        <v>0</v>
      </c>
      <c r="F72">
        <v>3.6</v>
      </c>
      <c r="G72">
        <v>34.5</v>
      </c>
      <c r="H72">
        <v>0</v>
      </c>
      <c r="I72">
        <v>0</v>
      </c>
      <c r="J72">
        <v>0</v>
      </c>
      <c r="K72">
        <v>0.28999999999999998</v>
      </c>
      <c r="L72">
        <v>1.81</v>
      </c>
      <c r="M72">
        <v>0</v>
      </c>
      <c r="N72">
        <v>0</v>
      </c>
      <c r="O72">
        <v>0</v>
      </c>
      <c r="P72">
        <v>31.7</v>
      </c>
      <c r="Q72">
        <v>25.2</v>
      </c>
      <c r="R72">
        <v>0</v>
      </c>
      <c r="S72">
        <v>0</v>
      </c>
      <c r="T72">
        <v>0</v>
      </c>
      <c r="U72">
        <v>3.2</v>
      </c>
      <c r="V72">
        <v>48.4</v>
      </c>
      <c r="W72">
        <v>0</v>
      </c>
      <c r="X72">
        <v>0</v>
      </c>
      <c r="Y72">
        <v>0</v>
      </c>
      <c r="Z72">
        <v>12.5</v>
      </c>
      <c r="AA72">
        <v>78.599999999999994</v>
      </c>
      <c r="AB72">
        <v>0</v>
      </c>
      <c r="AC72">
        <v>0</v>
      </c>
      <c r="AD72">
        <v>0</v>
      </c>
      <c r="AE72">
        <v>3.9</v>
      </c>
      <c r="AF72">
        <v>37.299999999999997</v>
      </c>
      <c r="AG72">
        <v>0</v>
      </c>
      <c r="AH72">
        <v>0</v>
      </c>
      <c r="AI72">
        <v>0</v>
      </c>
      <c r="AJ72">
        <v>19.600000000000001</v>
      </c>
      <c r="AK72">
        <v>164.2</v>
      </c>
      <c r="AL72">
        <v>0</v>
      </c>
      <c r="AM72">
        <v>0</v>
      </c>
    </row>
    <row r="73" spans="1:39" x14ac:dyDescent="0.2">
      <c r="A73" t="s">
        <v>303</v>
      </c>
      <c r="B73" t="s">
        <v>81</v>
      </c>
      <c r="C73" s="32">
        <v>9.4</v>
      </c>
      <c r="D73" s="32">
        <v>-75.849999999999994</v>
      </c>
      <c r="E73">
        <v>2.9</v>
      </c>
      <c r="F73">
        <v>0</v>
      </c>
      <c r="G73">
        <v>20</v>
      </c>
      <c r="H73">
        <v>0</v>
      </c>
      <c r="I73">
        <v>0</v>
      </c>
      <c r="J73">
        <v>0.18</v>
      </c>
      <c r="K73">
        <v>0</v>
      </c>
      <c r="L73">
        <v>0.88</v>
      </c>
      <c r="M73">
        <v>0</v>
      </c>
      <c r="N73">
        <v>0</v>
      </c>
      <c r="O73">
        <v>28.3</v>
      </c>
      <c r="P73">
        <v>0</v>
      </c>
      <c r="Q73">
        <v>23.2</v>
      </c>
      <c r="R73">
        <v>0</v>
      </c>
      <c r="S73">
        <v>0</v>
      </c>
      <c r="T73">
        <v>5</v>
      </c>
      <c r="U73">
        <v>0</v>
      </c>
      <c r="V73">
        <v>30</v>
      </c>
      <c r="W73">
        <v>0</v>
      </c>
      <c r="X73">
        <v>0</v>
      </c>
      <c r="Y73">
        <v>12.2</v>
      </c>
      <c r="Z73">
        <v>0</v>
      </c>
      <c r="AA73">
        <v>59.2</v>
      </c>
      <c r="AB73">
        <v>0</v>
      </c>
      <c r="AC73">
        <v>0</v>
      </c>
      <c r="AD73">
        <v>1.7</v>
      </c>
      <c r="AE73">
        <v>0</v>
      </c>
      <c r="AF73">
        <v>11.7</v>
      </c>
      <c r="AG73">
        <v>0</v>
      </c>
      <c r="AH73">
        <v>0</v>
      </c>
      <c r="AI73">
        <v>18.899999999999999</v>
      </c>
      <c r="AJ73">
        <v>0</v>
      </c>
      <c r="AK73">
        <v>100.9</v>
      </c>
      <c r="AL73">
        <v>0</v>
      </c>
      <c r="AM73">
        <v>0</v>
      </c>
    </row>
    <row r="74" spans="1:39" x14ac:dyDescent="0.2">
      <c r="A74" t="s">
        <v>303</v>
      </c>
      <c r="B74" t="s">
        <v>82</v>
      </c>
      <c r="C74" s="32">
        <v>9.4166666666666661</v>
      </c>
      <c r="D74" s="32">
        <v>-75.86666666666666</v>
      </c>
      <c r="E74">
        <v>5.3</v>
      </c>
      <c r="F74">
        <v>2.7</v>
      </c>
      <c r="G74">
        <v>27.6</v>
      </c>
      <c r="H74">
        <v>0</v>
      </c>
      <c r="I74">
        <v>0</v>
      </c>
      <c r="J74">
        <v>0.1</v>
      </c>
      <c r="K74">
        <v>0.35</v>
      </c>
      <c r="L74">
        <v>1.31</v>
      </c>
      <c r="M74">
        <v>0</v>
      </c>
      <c r="N74">
        <v>0</v>
      </c>
      <c r="O74">
        <v>19.5</v>
      </c>
      <c r="P74">
        <v>21.3</v>
      </c>
      <c r="Q74">
        <v>21.5</v>
      </c>
      <c r="R74">
        <v>0</v>
      </c>
      <c r="S74">
        <v>0</v>
      </c>
      <c r="T74">
        <v>9.1999999999999993</v>
      </c>
      <c r="U74">
        <v>3.1</v>
      </c>
      <c r="V74">
        <v>33.799999999999997</v>
      </c>
      <c r="W74">
        <v>0</v>
      </c>
      <c r="X74">
        <v>0</v>
      </c>
      <c r="Y74">
        <v>9.1999999999999993</v>
      </c>
      <c r="Z74">
        <v>3.1</v>
      </c>
      <c r="AA74">
        <v>33.799999999999997</v>
      </c>
      <c r="AB74">
        <v>0</v>
      </c>
      <c r="AC74">
        <v>0</v>
      </c>
      <c r="AD74">
        <v>3.2</v>
      </c>
      <c r="AE74">
        <v>1.7</v>
      </c>
      <c r="AF74">
        <v>17.5</v>
      </c>
      <c r="AG74">
        <v>0</v>
      </c>
      <c r="AH74">
        <v>0</v>
      </c>
      <c r="AI74">
        <v>21.9</v>
      </c>
      <c r="AJ74">
        <v>7.8</v>
      </c>
      <c r="AK74">
        <v>85.2</v>
      </c>
      <c r="AL74">
        <v>0</v>
      </c>
      <c r="AM74">
        <v>0</v>
      </c>
    </row>
    <row r="75" spans="1:39" x14ac:dyDescent="0.2">
      <c r="A75" t="s">
        <v>303</v>
      </c>
      <c r="B75" t="s">
        <v>83</v>
      </c>
      <c r="C75" s="32">
        <v>9.4166666666666661</v>
      </c>
      <c r="D75" s="32">
        <v>-75.88333333333334</v>
      </c>
      <c r="E75">
        <v>6.4</v>
      </c>
      <c r="F75">
        <v>4.0999999999999996</v>
      </c>
      <c r="G75">
        <v>10.5</v>
      </c>
      <c r="H75">
        <v>0</v>
      </c>
      <c r="I75">
        <v>1.7</v>
      </c>
      <c r="J75">
        <v>0.6</v>
      </c>
      <c r="K75">
        <v>0.36</v>
      </c>
      <c r="L75">
        <v>0.77</v>
      </c>
      <c r="M75">
        <v>0</v>
      </c>
      <c r="N75">
        <v>7.0000000000000007E-2</v>
      </c>
      <c r="O75">
        <v>30.1</v>
      </c>
      <c r="P75">
        <v>32.6</v>
      </c>
      <c r="Q75">
        <v>30</v>
      </c>
      <c r="R75">
        <v>0</v>
      </c>
      <c r="S75">
        <v>22.4</v>
      </c>
      <c r="T75">
        <v>12.8</v>
      </c>
      <c r="U75">
        <v>10.3</v>
      </c>
      <c r="V75">
        <v>20.5</v>
      </c>
      <c r="W75">
        <v>0</v>
      </c>
      <c r="X75">
        <v>2.6</v>
      </c>
      <c r="Y75">
        <v>30.9</v>
      </c>
      <c r="Z75">
        <v>18.399999999999999</v>
      </c>
      <c r="AA75">
        <v>39.5</v>
      </c>
      <c r="AB75">
        <v>0</v>
      </c>
      <c r="AC75">
        <v>3.6</v>
      </c>
      <c r="AD75">
        <v>11.3</v>
      </c>
      <c r="AE75">
        <v>7.2</v>
      </c>
      <c r="AF75">
        <v>18.5</v>
      </c>
      <c r="AG75">
        <v>0</v>
      </c>
      <c r="AH75">
        <v>3.1</v>
      </c>
      <c r="AI75">
        <v>55</v>
      </c>
      <c r="AJ75">
        <v>35.9</v>
      </c>
      <c r="AK75">
        <v>78.599999999999994</v>
      </c>
      <c r="AL75">
        <v>0</v>
      </c>
      <c r="AM75">
        <v>9.3000000000000007</v>
      </c>
    </row>
    <row r="76" spans="1:39" x14ac:dyDescent="0.2">
      <c r="A76" t="s">
        <v>303</v>
      </c>
      <c r="B76" t="s">
        <v>84</v>
      </c>
      <c r="C76" s="32">
        <v>9.4666666666666668</v>
      </c>
      <c r="D76" s="32">
        <v>-75.599999999999994</v>
      </c>
      <c r="E76">
        <v>6.4</v>
      </c>
      <c r="F76">
        <v>2.6</v>
      </c>
      <c r="G76">
        <v>6.4</v>
      </c>
      <c r="H76">
        <v>0</v>
      </c>
      <c r="I76">
        <v>0</v>
      </c>
      <c r="J76">
        <v>0.18</v>
      </c>
      <c r="K76">
        <v>0.15</v>
      </c>
      <c r="L76">
        <v>0.23</v>
      </c>
      <c r="M76">
        <v>0</v>
      </c>
      <c r="N76">
        <v>0</v>
      </c>
      <c r="O76">
        <v>18.3</v>
      </c>
      <c r="P76">
        <v>26</v>
      </c>
      <c r="Q76">
        <v>20.8</v>
      </c>
      <c r="R76">
        <v>0</v>
      </c>
      <c r="S76">
        <v>0</v>
      </c>
      <c r="T76">
        <v>18.2</v>
      </c>
      <c r="U76">
        <v>9.1</v>
      </c>
      <c r="V76">
        <v>18.2</v>
      </c>
      <c r="W76">
        <v>0</v>
      </c>
      <c r="X76">
        <v>0</v>
      </c>
      <c r="Y76">
        <v>17.5</v>
      </c>
      <c r="Z76">
        <v>14.3</v>
      </c>
      <c r="AA76">
        <v>22.9</v>
      </c>
      <c r="AB76">
        <v>0</v>
      </c>
      <c r="AC76">
        <v>0</v>
      </c>
      <c r="AD76">
        <v>5.8</v>
      </c>
      <c r="AE76">
        <v>2.4</v>
      </c>
      <c r="AF76">
        <v>5.8</v>
      </c>
      <c r="AG76">
        <v>0</v>
      </c>
      <c r="AH76">
        <v>0</v>
      </c>
      <c r="AI76">
        <v>41.6</v>
      </c>
      <c r="AJ76">
        <v>25.8</v>
      </c>
      <c r="AK76">
        <v>46.8</v>
      </c>
      <c r="AL76">
        <v>0</v>
      </c>
      <c r="AM76">
        <v>0</v>
      </c>
    </row>
    <row r="77" spans="1:39" x14ac:dyDescent="0.2">
      <c r="A77" t="s">
        <v>303</v>
      </c>
      <c r="B77" t="s">
        <v>85</v>
      </c>
      <c r="C77" s="33">
        <v>9.9510000000000005</v>
      </c>
      <c r="D77" s="33">
        <v>-75.575999999999993</v>
      </c>
      <c r="E77">
        <v>6.9</v>
      </c>
      <c r="F77">
        <v>1</v>
      </c>
      <c r="G77">
        <v>11.9</v>
      </c>
      <c r="H77">
        <v>0</v>
      </c>
      <c r="I77">
        <v>0</v>
      </c>
      <c r="J77">
        <v>0.34</v>
      </c>
      <c r="K77">
        <v>0.02</v>
      </c>
      <c r="L77">
        <v>0.59</v>
      </c>
      <c r="M77">
        <v>0</v>
      </c>
      <c r="N77">
        <v>0</v>
      </c>
      <c r="O77">
        <v>24.3</v>
      </c>
      <c r="P77">
        <v>17.899999999999999</v>
      </c>
      <c r="Q77">
        <v>24</v>
      </c>
      <c r="R77">
        <v>0</v>
      </c>
      <c r="S77">
        <v>0</v>
      </c>
      <c r="T77">
        <v>29.4</v>
      </c>
      <c r="U77">
        <v>5.9</v>
      </c>
      <c r="V77">
        <v>29.4</v>
      </c>
      <c r="W77">
        <v>0</v>
      </c>
      <c r="X77">
        <v>0</v>
      </c>
      <c r="Y77">
        <v>21.4</v>
      </c>
      <c r="Z77">
        <v>1.6</v>
      </c>
      <c r="AA77">
        <v>37.200000000000003</v>
      </c>
      <c r="AB77">
        <v>0</v>
      </c>
      <c r="AC77">
        <v>0</v>
      </c>
      <c r="AD77">
        <v>6.1</v>
      </c>
      <c r="AE77">
        <v>0.9</v>
      </c>
      <c r="AF77">
        <v>10.4</v>
      </c>
      <c r="AG77">
        <v>0</v>
      </c>
      <c r="AH77">
        <v>0</v>
      </c>
      <c r="AI77">
        <v>57</v>
      </c>
      <c r="AJ77">
        <v>8.3000000000000007</v>
      </c>
      <c r="AK77">
        <v>77.099999999999994</v>
      </c>
      <c r="AL77">
        <v>0</v>
      </c>
      <c r="AM77">
        <v>0</v>
      </c>
    </row>
    <row r="78" spans="1:39" x14ac:dyDescent="0.2">
      <c r="A78" t="s">
        <v>303</v>
      </c>
      <c r="B78" t="s">
        <v>86</v>
      </c>
      <c r="C78" s="32">
        <v>9.5833333333333339</v>
      </c>
      <c r="D78" s="32">
        <v>-75.566666666666663</v>
      </c>
      <c r="E78">
        <v>0</v>
      </c>
      <c r="F78">
        <v>0</v>
      </c>
      <c r="G78">
        <v>38.5</v>
      </c>
      <c r="H78">
        <v>0</v>
      </c>
      <c r="I78">
        <v>0</v>
      </c>
      <c r="J78">
        <v>0</v>
      </c>
      <c r="K78">
        <v>0</v>
      </c>
      <c r="L78">
        <v>3.66</v>
      </c>
      <c r="M78">
        <v>0</v>
      </c>
      <c r="N78">
        <v>0</v>
      </c>
      <c r="O78">
        <v>0</v>
      </c>
      <c r="P78">
        <v>0</v>
      </c>
      <c r="Q78">
        <v>35.1</v>
      </c>
      <c r="R78">
        <v>0</v>
      </c>
      <c r="S78">
        <v>0</v>
      </c>
      <c r="T78">
        <v>0</v>
      </c>
      <c r="U78">
        <v>0</v>
      </c>
      <c r="V78">
        <v>59.1</v>
      </c>
      <c r="W78">
        <v>0</v>
      </c>
      <c r="X78">
        <v>0</v>
      </c>
      <c r="Y78">
        <v>0</v>
      </c>
      <c r="Z78">
        <v>0</v>
      </c>
      <c r="AA78">
        <v>97.8</v>
      </c>
      <c r="AB78">
        <v>0</v>
      </c>
      <c r="AC78">
        <v>0</v>
      </c>
      <c r="AD78">
        <v>0</v>
      </c>
      <c r="AE78">
        <v>0</v>
      </c>
      <c r="AF78">
        <v>54.2</v>
      </c>
      <c r="AG78">
        <v>0</v>
      </c>
      <c r="AH78">
        <v>0</v>
      </c>
      <c r="AI78">
        <v>0</v>
      </c>
      <c r="AJ78">
        <v>0</v>
      </c>
      <c r="AK78">
        <v>211.1</v>
      </c>
      <c r="AL78">
        <v>0</v>
      </c>
      <c r="AM78">
        <v>0</v>
      </c>
    </row>
    <row r="79" spans="1:39" x14ac:dyDescent="0.2">
      <c r="A79" t="s">
        <v>303</v>
      </c>
      <c r="B79" t="s">
        <v>87</v>
      </c>
      <c r="C79" s="32">
        <v>9.5833333333333339</v>
      </c>
      <c r="D79" s="32">
        <v>-75.566666666666663</v>
      </c>
      <c r="E79">
        <v>0</v>
      </c>
      <c r="F79">
        <v>0</v>
      </c>
      <c r="G79">
        <v>0.8</v>
      </c>
      <c r="H79">
        <v>0</v>
      </c>
      <c r="I79">
        <v>0</v>
      </c>
      <c r="J79">
        <v>0</v>
      </c>
      <c r="K79">
        <v>0</v>
      </c>
      <c r="L79">
        <v>0.04</v>
      </c>
      <c r="M79">
        <v>0</v>
      </c>
      <c r="N79">
        <v>0</v>
      </c>
      <c r="O79">
        <v>0</v>
      </c>
      <c r="P79">
        <v>0</v>
      </c>
      <c r="Q79">
        <v>25</v>
      </c>
      <c r="R79">
        <v>0</v>
      </c>
      <c r="S79">
        <v>0</v>
      </c>
      <c r="T79">
        <v>0</v>
      </c>
      <c r="U79">
        <v>0</v>
      </c>
      <c r="V79">
        <v>1.3</v>
      </c>
      <c r="W79">
        <v>0</v>
      </c>
      <c r="X79">
        <v>0</v>
      </c>
      <c r="Y79">
        <v>0</v>
      </c>
      <c r="Z79">
        <v>0</v>
      </c>
      <c r="AA79">
        <v>5.5</v>
      </c>
      <c r="AB79">
        <v>0</v>
      </c>
      <c r="AC79">
        <v>0</v>
      </c>
      <c r="AD79">
        <v>0</v>
      </c>
      <c r="AE79">
        <v>0</v>
      </c>
      <c r="AF79">
        <v>0.5</v>
      </c>
      <c r="AG79">
        <v>0</v>
      </c>
      <c r="AH79">
        <v>0</v>
      </c>
      <c r="AI79">
        <v>0</v>
      </c>
      <c r="AJ79">
        <v>0</v>
      </c>
      <c r="AK79">
        <v>7.3</v>
      </c>
      <c r="AL79">
        <v>0</v>
      </c>
      <c r="AM79">
        <v>0</v>
      </c>
    </row>
    <row r="80" spans="1:39" x14ac:dyDescent="0.2">
      <c r="A80" t="s">
        <v>303</v>
      </c>
      <c r="B80" t="s">
        <v>88</v>
      </c>
      <c r="C80" s="33">
        <v>9.5500000000000007</v>
      </c>
      <c r="D80" s="33">
        <v>-75.566666670000004</v>
      </c>
      <c r="E80">
        <v>0</v>
      </c>
      <c r="F80">
        <v>0</v>
      </c>
      <c r="G80">
        <v>33.5</v>
      </c>
      <c r="H80">
        <v>0</v>
      </c>
      <c r="I80">
        <v>0</v>
      </c>
      <c r="J80">
        <v>0</v>
      </c>
      <c r="K80">
        <v>0</v>
      </c>
      <c r="L80">
        <v>1.66</v>
      </c>
      <c r="M80">
        <v>0</v>
      </c>
      <c r="N80">
        <v>0</v>
      </c>
      <c r="O80">
        <v>0</v>
      </c>
      <c r="P80">
        <v>0</v>
      </c>
      <c r="Q80">
        <v>22.4</v>
      </c>
      <c r="R80">
        <v>0</v>
      </c>
      <c r="S80">
        <v>0</v>
      </c>
      <c r="T80">
        <v>0</v>
      </c>
      <c r="U80">
        <v>0</v>
      </c>
      <c r="V80">
        <v>23.5</v>
      </c>
      <c r="W80">
        <v>0</v>
      </c>
      <c r="X80">
        <v>0</v>
      </c>
      <c r="Y80">
        <v>0</v>
      </c>
      <c r="Z80">
        <v>0</v>
      </c>
      <c r="AA80">
        <v>79</v>
      </c>
      <c r="AB80">
        <v>0</v>
      </c>
      <c r="AC80">
        <v>0</v>
      </c>
      <c r="AD80">
        <v>0</v>
      </c>
      <c r="AE80">
        <v>0</v>
      </c>
      <c r="AF80">
        <v>25.4</v>
      </c>
      <c r="AG80">
        <v>0</v>
      </c>
      <c r="AH80">
        <v>0</v>
      </c>
      <c r="AI80">
        <v>0</v>
      </c>
      <c r="AJ80">
        <v>0</v>
      </c>
      <c r="AK80">
        <v>127.9</v>
      </c>
      <c r="AL80">
        <v>0</v>
      </c>
      <c r="AM80">
        <v>0</v>
      </c>
    </row>
    <row r="81" spans="1:39" x14ac:dyDescent="0.2">
      <c r="A81" t="s">
        <v>303</v>
      </c>
      <c r="B81" t="s">
        <v>89</v>
      </c>
      <c r="C81" s="32">
        <v>9.4666666666666668</v>
      </c>
      <c r="D81" s="32">
        <v>-75.599999999999994</v>
      </c>
      <c r="E81">
        <v>4.2</v>
      </c>
      <c r="F81">
        <v>8.4</v>
      </c>
      <c r="G81">
        <v>0</v>
      </c>
      <c r="H81">
        <v>0</v>
      </c>
      <c r="I81">
        <v>0</v>
      </c>
      <c r="J81">
        <v>0.12</v>
      </c>
      <c r="K81">
        <v>0.2</v>
      </c>
      <c r="L81">
        <v>0</v>
      </c>
      <c r="M81">
        <v>0</v>
      </c>
      <c r="N81">
        <v>0</v>
      </c>
      <c r="O81">
        <v>18.399999999999999</v>
      </c>
      <c r="P81">
        <v>16.899999999999999</v>
      </c>
      <c r="Q81">
        <v>0</v>
      </c>
      <c r="R81">
        <v>0</v>
      </c>
      <c r="S81">
        <v>0</v>
      </c>
      <c r="T81">
        <v>6.7</v>
      </c>
      <c r="U81">
        <v>13.3</v>
      </c>
      <c r="V81">
        <v>0</v>
      </c>
      <c r="W81">
        <v>0</v>
      </c>
      <c r="X81">
        <v>0</v>
      </c>
      <c r="Y81">
        <v>6.7</v>
      </c>
      <c r="Z81">
        <v>12.1</v>
      </c>
      <c r="AA81">
        <v>0</v>
      </c>
      <c r="AB81">
        <v>0</v>
      </c>
      <c r="AC81">
        <v>0</v>
      </c>
      <c r="AD81">
        <v>1.3</v>
      </c>
      <c r="AE81">
        <v>2.5</v>
      </c>
      <c r="AF81">
        <v>0</v>
      </c>
      <c r="AG81">
        <v>0</v>
      </c>
      <c r="AH81">
        <v>0</v>
      </c>
      <c r="AI81">
        <v>15.1</v>
      </c>
      <c r="AJ81">
        <v>28</v>
      </c>
      <c r="AK81">
        <v>0</v>
      </c>
      <c r="AL81">
        <v>0</v>
      </c>
      <c r="AM81">
        <v>0</v>
      </c>
    </row>
    <row r="82" spans="1:39" x14ac:dyDescent="0.2">
      <c r="A82" t="s">
        <v>303</v>
      </c>
      <c r="B82" t="s">
        <v>90</v>
      </c>
      <c r="C82" s="32">
        <v>9.4166666666666661</v>
      </c>
      <c r="D82" s="32">
        <v>-75.61666666666666</v>
      </c>
      <c r="E82">
        <v>0</v>
      </c>
      <c r="F82">
        <v>0</v>
      </c>
      <c r="G82">
        <v>7</v>
      </c>
      <c r="H82">
        <v>0</v>
      </c>
      <c r="I82">
        <v>0</v>
      </c>
      <c r="J82">
        <v>0</v>
      </c>
      <c r="K82">
        <v>0</v>
      </c>
      <c r="L82">
        <v>0.15</v>
      </c>
      <c r="M82">
        <v>0</v>
      </c>
      <c r="N82">
        <v>0</v>
      </c>
      <c r="O82">
        <v>0</v>
      </c>
      <c r="P82">
        <v>0</v>
      </c>
      <c r="Q82">
        <v>16.399999999999999</v>
      </c>
      <c r="R82">
        <v>0</v>
      </c>
      <c r="S82">
        <v>0</v>
      </c>
      <c r="T82">
        <v>0</v>
      </c>
      <c r="U82">
        <v>0</v>
      </c>
      <c r="V82">
        <v>13.6</v>
      </c>
      <c r="W82">
        <v>0</v>
      </c>
      <c r="X82">
        <v>0</v>
      </c>
      <c r="Y82">
        <v>0</v>
      </c>
      <c r="Z82">
        <v>0</v>
      </c>
      <c r="AA82">
        <v>6.8</v>
      </c>
      <c r="AB82">
        <v>0</v>
      </c>
      <c r="AC82">
        <v>0</v>
      </c>
      <c r="AD82">
        <v>0</v>
      </c>
      <c r="AE82">
        <v>0</v>
      </c>
      <c r="AF82">
        <v>4.2</v>
      </c>
      <c r="AG82">
        <v>0</v>
      </c>
      <c r="AH82">
        <v>0</v>
      </c>
      <c r="AI82">
        <v>0</v>
      </c>
      <c r="AJ82">
        <v>0</v>
      </c>
      <c r="AK82">
        <v>24.6</v>
      </c>
      <c r="AL82">
        <v>0</v>
      </c>
      <c r="AM82">
        <v>0</v>
      </c>
    </row>
    <row r="83" spans="1:39" x14ac:dyDescent="0.2">
      <c r="A83" t="s">
        <v>303</v>
      </c>
      <c r="B83" t="s">
        <v>91</v>
      </c>
      <c r="C83" s="32">
        <v>9.4</v>
      </c>
      <c r="D83" s="32">
        <v>-75.63333333333334</v>
      </c>
      <c r="E83">
        <v>9.3000000000000007</v>
      </c>
      <c r="F83">
        <v>3.7</v>
      </c>
      <c r="G83">
        <v>31.6</v>
      </c>
      <c r="H83">
        <v>0</v>
      </c>
      <c r="I83">
        <v>0</v>
      </c>
      <c r="J83">
        <v>0.3</v>
      </c>
      <c r="K83">
        <v>0.1</v>
      </c>
      <c r="L83">
        <v>1.01</v>
      </c>
      <c r="M83">
        <v>0</v>
      </c>
      <c r="N83">
        <v>0</v>
      </c>
      <c r="O83">
        <v>20</v>
      </c>
      <c r="P83">
        <v>17.2</v>
      </c>
      <c r="Q83">
        <v>22.1</v>
      </c>
      <c r="R83">
        <v>0</v>
      </c>
      <c r="S83">
        <v>0</v>
      </c>
      <c r="T83">
        <v>7.8</v>
      </c>
      <c r="U83">
        <v>4.5</v>
      </c>
      <c r="V83">
        <v>21.2</v>
      </c>
      <c r="W83">
        <v>0</v>
      </c>
      <c r="X83">
        <v>0</v>
      </c>
      <c r="Y83">
        <v>14.7</v>
      </c>
      <c r="Z83">
        <v>4.7</v>
      </c>
      <c r="AA83">
        <v>49.5</v>
      </c>
      <c r="AB83">
        <v>0</v>
      </c>
      <c r="AC83">
        <v>0</v>
      </c>
      <c r="AD83">
        <v>7.3</v>
      </c>
      <c r="AE83">
        <v>2.9</v>
      </c>
      <c r="AF83">
        <v>24.8</v>
      </c>
      <c r="AG83">
        <v>0</v>
      </c>
      <c r="AH83">
        <v>0</v>
      </c>
      <c r="AI83">
        <v>29.6</v>
      </c>
      <c r="AJ83">
        <v>12.2</v>
      </c>
      <c r="AK83">
        <v>95.6</v>
      </c>
      <c r="AL83">
        <v>0</v>
      </c>
      <c r="AM83">
        <v>0</v>
      </c>
    </row>
    <row r="84" spans="1:39" x14ac:dyDescent="0.2">
      <c r="A84" t="s">
        <v>303</v>
      </c>
      <c r="B84" t="s">
        <v>92</v>
      </c>
      <c r="C84" s="32">
        <v>9.4333333333333336</v>
      </c>
      <c r="D84" s="32">
        <v>-75.63333333333334</v>
      </c>
      <c r="E84">
        <v>4.9000000000000004</v>
      </c>
      <c r="F84">
        <v>4.0999999999999996</v>
      </c>
      <c r="G84">
        <v>21.1</v>
      </c>
      <c r="H84">
        <v>0</v>
      </c>
      <c r="I84">
        <v>0</v>
      </c>
      <c r="J84">
        <v>0.13</v>
      </c>
      <c r="K84">
        <v>0.13</v>
      </c>
      <c r="L84">
        <v>0.53</v>
      </c>
      <c r="M84">
        <v>0</v>
      </c>
      <c r="N84">
        <v>0</v>
      </c>
      <c r="O84">
        <v>17.899999999999999</v>
      </c>
      <c r="P84">
        <v>19.8</v>
      </c>
      <c r="Q84">
        <v>17.8</v>
      </c>
      <c r="R84">
        <v>0</v>
      </c>
      <c r="S84">
        <v>0</v>
      </c>
      <c r="T84">
        <v>12.1</v>
      </c>
      <c r="U84">
        <v>9.1</v>
      </c>
      <c r="V84">
        <v>30.3</v>
      </c>
      <c r="W84">
        <v>0</v>
      </c>
      <c r="X84">
        <v>0</v>
      </c>
      <c r="Y84">
        <v>10.8</v>
      </c>
      <c r="Z84">
        <v>11.2</v>
      </c>
      <c r="AA84">
        <v>45.6</v>
      </c>
      <c r="AB84">
        <v>0</v>
      </c>
      <c r="AC84">
        <v>0</v>
      </c>
      <c r="AD84">
        <v>5.3</v>
      </c>
      <c r="AE84">
        <v>4.5</v>
      </c>
      <c r="AF84">
        <v>23.1</v>
      </c>
      <c r="AG84">
        <v>0</v>
      </c>
      <c r="AH84">
        <v>0</v>
      </c>
      <c r="AI84">
        <v>28.2</v>
      </c>
      <c r="AJ84">
        <v>24.7</v>
      </c>
      <c r="AK84">
        <v>99.1</v>
      </c>
      <c r="AL84">
        <v>0</v>
      </c>
      <c r="AM84">
        <v>0</v>
      </c>
    </row>
    <row r="85" spans="1:39" x14ac:dyDescent="0.2">
      <c r="A85" t="s">
        <v>303</v>
      </c>
      <c r="B85" t="s">
        <v>93</v>
      </c>
      <c r="C85" s="32">
        <v>10.166666666666666</v>
      </c>
      <c r="D85" s="32">
        <v>-75.783333333333331</v>
      </c>
      <c r="E85">
        <v>0</v>
      </c>
      <c r="F85">
        <v>0</v>
      </c>
      <c r="G85">
        <v>35.5</v>
      </c>
      <c r="H85">
        <v>0</v>
      </c>
      <c r="I85">
        <v>0</v>
      </c>
      <c r="J85">
        <v>0</v>
      </c>
      <c r="K85">
        <v>0</v>
      </c>
      <c r="L85">
        <v>1.1100000000000001</v>
      </c>
      <c r="M85">
        <v>0</v>
      </c>
      <c r="N85">
        <v>0</v>
      </c>
      <c r="O85">
        <v>0</v>
      </c>
      <c r="P85">
        <v>0</v>
      </c>
      <c r="Q85">
        <v>19.5</v>
      </c>
      <c r="R85">
        <v>0</v>
      </c>
      <c r="S85">
        <v>0</v>
      </c>
      <c r="T85">
        <v>0</v>
      </c>
      <c r="U85">
        <v>0</v>
      </c>
      <c r="V85">
        <v>50</v>
      </c>
      <c r="W85">
        <v>0</v>
      </c>
      <c r="X85">
        <v>0</v>
      </c>
      <c r="Y85">
        <v>0</v>
      </c>
      <c r="Z85">
        <v>0</v>
      </c>
      <c r="AA85">
        <v>21.8</v>
      </c>
      <c r="AB85">
        <v>0</v>
      </c>
      <c r="AC85">
        <v>0</v>
      </c>
      <c r="AD85">
        <v>0</v>
      </c>
      <c r="AE85">
        <v>0</v>
      </c>
      <c r="AF85">
        <v>28.4</v>
      </c>
      <c r="AG85">
        <v>0</v>
      </c>
      <c r="AH85">
        <v>0</v>
      </c>
      <c r="AI85">
        <v>0</v>
      </c>
      <c r="AJ85">
        <v>0</v>
      </c>
      <c r="AK85">
        <v>100.3</v>
      </c>
      <c r="AL85">
        <v>0</v>
      </c>
      <c r="AM85">
        <v>0</v>
      </c>
    </row>
    <row r="86" spans="1:39" x14ac:dyDescent="0.2">
      <c r="A86" t="s">
        <v>303</v>
      </c>
      <c r="B86" t="s">
        <v>94</v>
      </c>
      <c r="C86" s="33">
        <v>9.7833333329999999</v>
      </c>
      <c r="D86" s="33">
        <v>-75.816666670000004</v>
      </c>
      <c r="E86">
        <v>0</v>
      </c>
      <c r="F86">
        <v>0</v>
      </c>
      <c r="G86">
        <v>27.3</v>
      </c>
      <c r="H86">
        <v>0</v>
      </c>
      <c r="I86">
        <v>0</v>
      </c>
      <c r="J86">
        <v>0</v>
      </c>
      <c r="K86">
        <v>0</v>
      </c>
      <c r="L86">
        <v>1.55</v>
      </c>
      <c r="M86">
        <v>0</v>
      </c>
      <c r="N86">
        <v>0</v>
      </c>
      <c r="O86">
        <v>0</v>
      </c>
      <c r="P86">
        <v>0</v>
      </c>
      <c r="Q86">
        <v>23.1</v>
      </c>
      <c r="R86">
        <v>0</v>
      </c>
      <c r="S86">
        <v>0</v>
      </c>
      <c r="T86">
        <v>0</v>
      </c>
      <c r="U86">
        <v>0</v>
      </c>
      <c r="V86">
        <v>52.8</v>
      </c>
      <c r="W86">
        <v>0</v>
      </c>
      <c r="X86">
        <v>0</v>
      </c>
      <c r="Y86">
        <v>0</v>
      </c>
      <c r="Z86">
        <v>0</v>
      </c>
      <c r="AA86">
        <v>83.4</v>
      </c>
      <c r="AB86">
        <v>0</v>
      </c>
      <c r="AC86">
        <v>0</v>
      </c>
      <c r="AD86">
        <v>0</v>
      </c>
      <c r="AE86">
        <v>0</v>
      </c>
      <c r="AF86">
        <v>48.1</v>
      </c>
      <c r="AG86">
        <v>0</v>
      </c>
      <c r="AH86">
        <v>0</v>
      </c>
      <c r="AI86">
        <v>0</v>
      </c>
      <c r="AJ86">
        <v>0</v>
      </c>
      <c r="AK86">
        <v>184.3</v>
      </c>
      <c r="AL86">
        <v>0</v>
      </c>
      <c r="AM86">
        <v>0</v>
      </c>
    </row>
    <row r="87" spans="1:39" x14ac:dyDescent="0.2">
      <c r="A87" t="s">
        <v>303</v>
      </c>
      <c r="B87" t="s">
        <v>95</v>
      </c>
      <c r="C87" s="32">
        <v>9.7666666666666675</v>
      </c>
      <c r="D87" s="32">
        <v>-75.783333333333331</v>
      </c>
      <c r="E87">
        <v>0</v>
      </c>
      <c r="F87">
        <v>5.6</v>
      </c>
      <c r="G87">
        <v>14</v>
      </c>
      <c r="H87">
        <v>0</v>
      </c>
      <c r="I87">
        <v>0</v>
      </c>
      <c r="J87">
        <v>0</v>
      </c>
      <c r="K87">
        <v>0.46</v>
      </c>
      <c r="L87">
        <v>0.74</v>
      </c>
      <c r="M87">
        <v>0</v>
      </c>
      <c r="N87">
        <v>0</v>
      </c>
      <c r="O87">
        <v>0</v>
      </c>
      <c r="P87">
        <v>27</v>
      </c>
      <c r="Q87">
        <v>25.2</v>
      </c>
      <c r="R87">
        <v>0</v>
      </c>
      <c r="S87">
        <v>0</v>
      </c>
      <c r="T87">
        <v>0</v>
      </c>
      <c r="U87">
        <v>15.4</v>
      </c>
      <c r="V87">
        <v>30.8</v>
      </c>
      <c r="W87">
        <v>0</v>
      </c>
      <c r="X87">
        <v>0</v>
      </c>
      <c r="Y87">
        <v>0</v>
      </c>
      <c r="Z87">
        <v>29.5</v>
      </c>
      <c r="AA87">
        <v>47.5</v>
      </c>
      <c r="AB87">
        <v>0</v>
      </c>
      <c r="AC87">
        <v>0</v>
      </c>
      <c r="AD87">
        <v>0</v>
      </c>
      <c r="AE87">
        <v>6.9</v>
      </c>
      <c r="AF87">
        <v>17.2</v>
      </c>
      <c r="AG87">
        <v>0</v>
      </c>
      <c r="AH87">
        <v>0</v>
      </c>
      <c r="AI87">
        <v>0</v>
      </c>
      <c r="AJ87">
        <v>51.8</v>
      </c>
      <c r="AK87">
        <v>95.5</v>
      </c>
      <c r="AL87">
        <v>0</v>
      </c>
      <c r="AM87">
        <v>0</v>
      </c>
    </row>
    <row r="88" spans="1:39" x14ac:dyDescent="0.2">
      <c r="A88" t="s">
        <v>303</v>
      </c>
      <c r="B88" t="s">
        <v>96</v>
      </c>
      <c r="C88" s="32">
        <v>10.116666666666667</v>
      </c>
      <c r="D88" s="32">
        <v>-75.566666666666663</v>
      </c>
      <c r="E88">
        <v>0</v>
      </c>
      <c r="F88">
        <v>4.4000000000000004</v>
      </c>
      <c r="G88">
        <v>13.2</v>
      </c>
      <c r="H88">
        <v>0</v>
      </c>
      <c r="I88">
        <v>0</v>
      </c>
      <c r="J88">
        <v>0</v>
      </c>
      <c r="K88">
        <v>0.21</v>
      </c>
      <c r="L88">
        <v>0.72</v>
      </c>
      <c r="M88">
        <v>0</v>
      </c>
      <c r="N88">
        <v>0</v>
      </c>
      <c r="O88">
        <v>0</v>
      </c>
      <c r="P88">
        <v>23.3</v>
      </c>
      <c r="Q88">
        <v>25.1</v>
      </c>
      <c r="R88">
        <v>0</v>
      </c>
      <c r="S88">
        <v>0</v>
      </c>
      <c r="T88">
        <v>0</v>
      </c>
      <c r="U88">
        <v>17.2</v>
      </c>
      <c r="V88">
        <v>31</v>
      </c>
      <c r="W88">
        <v>0</v>
      </c>
      <c r="X88">
        <v>0</v>
      </c>
      <c r="Y88">
        <v>0</v>
      </c>
      <c r="Z88">
        <v>16.399999999999999</v>
      </c>
      <c r="AA88">
        <v>56.8</v>
      </c>
      <c r="AB88">
        <v>0</v>
      </c>
      <c r="AC88">
        <v>0</v>
      </c>
      <c r="AD88">
        <v>0</v>
      </c>
      <c r="AE88">
        <v>5.0999999999999996</v>
      </c>
      <c r="AF88">
        <v>15.2</v>
      </c>
      <c r="AG88">
        <v>0</v>
      </c>
      <c r="AH88">
        <v>0</v>
      </c>
      <c r="AI88">
        <v>0</v>
      </c>
      <c r="AJ88">
        <v>38.799999999999997</v>
      </c>
      <c r="AK88">
        <v>103</v>
      </c>
      <c r="AL88">
        <v>0</v>
      </c>
      <c r="AM88">
        <v>0</v>
      </c>
    </row>
    <row r="89" spans="1:39" x14ac:dyDescent="0.2">
      <c r="A89" t="s">
        <v>303</v>
      </c>
      <c r="B89" t="s">
        <v>97</v>
      </c>
      <c r="C89" s="32">
        <v>10.066666666666666</v>
      </c>
      <c r="D89" s="32">
        <v>-75.533333333333331</v>
      </c>
      <c r="E89">
        <v>0</v>
      </c>
      <c r="F89">
        <v>2.9</v>
      </c>
      <c r="G89">
        <v>9.4</v>
      </c>
      <c r="H89">
        <v>0</v>
      </c>
      <c r="I89">
        <v>0</v>
      </c>
      <c r="J89">
        <v>0</v>
      </c>
      <c r="K89">
        <v>0.1</v>
      </c>
      <c r="L89">
        <v>0.37</v>
      </c>
      <c r="M89">
        <v>0</v>
      </c>
      <c r="N89">
        <v>0</v>
      </c>
      <c r="O89">
        <v>0</v>
      </c>
      <c r="P89">
        <v>20.2</v>
      </c>
      <c r="Q89">
        <v>21.6</v>
      </c>
      <c r="R89">
        <v>0</v>
      </c>
      <c r="S89">
        <v>0</v>
      </c>
      <c r="T89">
        <v>0</v>
      </c>
      <c r="U89">
        <v>17.899999999999999</v>
      </c>
      <c r="V89">
        <v>28.6</v>
      </c>
      <c r="W89">
        <v>0</v>
      </c>
      <c r="X89">
        <v>0</v>
      </c>
      <c r="Y89">
        <v>0</v>
      </c>
      <c r="Z89">
        <v>3.8</v>
      </c>
      <c r="AA89">
        <v>35.9</v>
      </c>
      <c r="AB89">
        <v>0</v>
      </c>
      <c r="AC89">
        <v>0</v>
      </c>
      <c r="AD89">
        <v>0</v>
      </c>
      <c r="AE89">
        <v>3.3</v>
      </c>
      <c r="AF89">
        <v>10.8</v>
      </c>
      <c r="AG89">
        <v>0</v>
      </c>
      <c r="AH89">
        <v>0</v>
      </c>
      <c r="AI89">
        <v>0</v>
      </c>
      <c r="AJ89">
        <v>25</v>
      </c>
      <c r="AK89">
        <v>53.6</v>
      </c>
      <c r="AL89">
        <v>0</v>
      </c>
      <c r="AM89">
        <v>0</v>
      </c>
    </row>
    <row r="90" spans="1:39" x14ac:dyDescent="0.2">
      <c r="A90" t="s">
        <v>303</v>
      </c>
      <c r="B90" t="s">
        <v>98</v>
      </c>
      <c r="C90" s="32">
        <v>10.166666666666666</v>
      </c>
      <c r="D90" s="32">
        <v>-75.533333333333331</v>
      </c>
      <c r="E90">
        <v>12.2</v>
      </c>
      <c r="F90">
        <v>9.1999999999999993</v>
      </c>
      <c r="G90">
        <v>7.6</v>
      </c>
      <c r="H90">
        <v>0</v>
      </c>
      <c r="I90">
        <v>0</v>
      </c>
      <c r="J90">
        <v>0.49</v>
      </c>
      <c r="K90">
        <v>0.54</v>
      </c>
      <c r="L90">
        <v>0.24</v>
      </c>
      <c r="M90">
        <v>0</v>
      </c>
      <c r="N90">
        <v>0</v>
      </c>
      <c r="O90">
        <v>22.1</v>
      </c>
      <c r="P90">
        <v>26.7</v>
      </c>
      <c r="Q90">
        <v>19.899999999999999</v>
      </c>
      <c r="R90">
        <v>0</v>
      </c>
      <c r="S90">
        <v>0</v>
      </c>
      <c r="T90">
        <v>21.1</v>
      </c>
      <c r="U90">
        <v>15.8</v>
      </c>
      <c r="V90">
        <v>10.5</v>
      </c>
      <c r="W90">
        <v>0</v>
      </c>
      <c r="X90">
        <v>0</v>
      </c>
      <c r="Y90">
        <v>15.3</v>
      </c>
      <c r="Z90">
        <v>16.899999999999999</v>
      </c>
      <c r="AA90">
        <v>7.6</v>
      </c>
      <c r="AB90">
        <v>0</v>
      </c>
      <c r="AC90">
        <v>0</v>
      </c>
      <c r="AD90">
        <v>12.9</v>
      </c>
      <c r="AE90">
        <v>9.6</v>
      </c>
      <c r="AF90">
        <v>8</v>
      </c>
      <c r="AG90">
        <v>0</v>
      </c>
      <c r="AH90">
        <v>0</v>
      </c>
      <c r="AI90">
        <v>49.2</v>
      </c>
      <c r="AJ90">
        <v>42.3</v>
      </c>
      <c r="AK90">
        <v>26.2</v>
      </c>
      <c r="AL90">
        <v>0</v>
      </c>
      <c r="AM90">
        <v>0</v>
      </c>
    </row>
    <row r="91" spans="1:39" x14ac:dyDescent="0.2">
      <c r="A91" t="s">
        <v>303</v>
      </c>
      <c r="B91" t="s">
        <v>99</v>
      </c>
      <c r="C91" s="32">
        <v>11.316666666666666</v>
      </c>
      <c r="D91" s="32">
        <v>-74.13333333333334</v>
      </c>
      <c r="E91">
        <v>7.1</v>
      </c>
      <c r="F91">
        <v>0</v>
      </c>
      <c r="G91">
        <v>16.5</v>
      </c>
      <c r="H91">
        <v>0</v>
      </c>
      <c r="I91">
        <v>0</v>
      </c>
      <c r="J91">
        <v>0.26</v>
      </c>
      <c r="K91">
        <v>0</v>
      </c>
      <c r="L91">
        <v>0.38</v>
      </c>
      <c r="M91">
        <v>0</v>
      </c>
      <c r="N91">
        <v>0</v>
      </c>
      <c r="O91">
        <v>21.6</v>
      </c>
      <c r="P91">
        <v>0</v>
      </c>
      <c r="Q91">
        <v>17</v>
      </c>
      <c r="R91">
        <v>0</v>
      </c>
      <c r="S91">
        <v>0</v>
      </c>
      <c r="T91">
        <v>20.8</v>
      </c>
      <c r="U91">
        <v>0</v>
      </c>
      <c r="V91">
        <v>25</v>
      </c>
      <c r="W91">
        <v>0</v>
      </c>
      <c r="X91">
        <v>0</v>
      </c>
      <c r="Y91">
        <v>24.7</v>
      </c>
      <c r="Z91">
        <v>0</v>
      </c>
      <c r="AA91">
        <v>35.700000000000003</v>
      </c>
      <c r="AB91">
        <v>0</v>
      </c>
      <c r="AC91">
        <v>0</v>
      </c>
      <c r="AD91">
        <v>9.5</v>
      </c>
      <c r="AE91">
        <v>0</v>
      </c>
      <c r="AF91">
        <v>22</v>
      </c>
      <c r="AG91">
        <v>0</v>
      </c>
      <c r="AH91">
        <v>0</v>
      </c>
      <c r="AI91">
        <v>54.9</v>
      </c>
      <c r="AJ91">
        <v>0</v>
      </c>
      <c r="AK91">
        <v>82.8</v>
      </c>
      <c r="AL91">
        <v>0</v>
      </c>
      <c r="AM91">
        <v>0</v>
      </c>
    </row>
    <row r="92" spans="1:39" x14ac:dyDescent="0.2">
      <c r="A92" t="s">
        <v>303</v>
      </c>
      <c r="B92" t="s">
        <v>100</v>
      </c>
      <c r="C92" s="32">
        <v>11.333333333333334</v>
      </c>
      <c r="D92" s="32">
        <v>-74.05</v>
      </c>
      <c r="E92">
        <v>0</v>
      </c>
      <c r="F92">
        <v>26.8</v>
      </c>
      <c r="G92">
        <v>13.4</v>
      </c>
      <c r="H92">
        <v>0</v>
      </c>
      <c r="I92">
        <v>0</v>
      </c>
      <c r="J92">
        <v>0</v>
      </c>
      <c r="K92">
        <v>2.4900000000000002</v>
      </c>
      <c r="L92">
        <v>1.89</v>
      </c>
      <c r="M92">
        <v>0</v>
      </c>
      <c r="N92">
        <v>0</v>
      </c>
      <c r="O92">
        <v>0</v>
      </c>
      <c r="P92">
        <v>30.2</v>
      </c>
      <c r="Q92">
        <v>38.6</v>
      </c>
      <c r="R92">
        <v>0</v>
      </c>
      <c r="S92">
        <v>0</v>
      </c>
      <c r="T92">
        <v>0</v>
      </c>
      <c r="U92">
        <v>31.2</v>
      </c>
      <c r="V92">
        <v>18.8</v>
      </c>
      <c r="W92">
        <v>0</v>
      </c>
      <c r="X92">
        <v>0</v>
      </c>
      <c r="Y92">
        <v>0</v>
      </c>
      <c r="Z92">
        <v>55.4</v>
      </c>
      <c r="AA92">
        <v>42.2</v>
      </c>
      <c r="AB92">
        <v>0</v>
      </c>
      <c r="AC92">
        <v>0</v>
      </c>
      <c r="AD92">
        <v>0</v>
      </c>
      <c r="AE92">
        <v>47</v>
      </c>
      <c r="AF92">
        <v>23</v>
      </c>
      <c r="AG92">
        <v>0</v>
      </c>
      <c r="AH92">
        <v>0</v>
      </c>
      <c r="AI92">
        <v>0</v>
      </c>
      <c r="AJ92">
        <v>133.6</v>
      </c>
      <c r="AK92">
        <v>84.5</v>
      </c>
      <c r="AL92">
        <v>0</v>
      </c>
      <c r="AM92">
        <v>0</v>
      </c>
    </row>
    <row r="93" spans="1:39" x14ac:dyDescent="0.2">
      <c r="A93" t="s">
        <v>303</v>
      </c>
      <c r="B93" t="s">
        <v>101</v>
      </c>
      <c r="C93" s="32">
        <v>11.05</v>
      </c>
      <c r="D93" s="32">
        <v>-74.75</v>
      </c>
      <c r="E93">
        <v>13</v>
      </c>
      <c r="F93">
        <v>0</v>
      </c>
      <c r="G93">
        <v>17.600000000000001</v>
      </c>
      <c r="H93">
        <v>0</v>
      </c>
      <c r="I93">
        <v>0</v>
      </c>
      <c r="J93">
        <v>0.46</v>
      </c>
      <c r="K93">
        <v>0</v>
      </c>
      <c r="L93">
        <v>0.79</v>
      </c>
      <c r="M93">
        <v>0</v>
      </c>
      <c r="N93">
        <v>0</v>
      </c>
      <c r="O93">
        <v>20.2</v>
      </c>
      <c r="P93">
        <v>0</v>
      </c>
      <c r="Q93">
        <v>23.2</v>
      </c>
      <c r="R93">
        <v>0</v>
      </c>
      <c r="S93">
        <v>0</v>
      </c>
      <c r="T93">
        <v>25.6</v>
      </c>
      <c r="U93">
        <v>0</v>
      </c>
      <c r="V93">
        <v>27.9</v>
      </c>
      <c r="W93">
        <v>0</v>
      </c>
      <c r="X93">
        <v>0</v>
      </c>
      <c r="Y93">
        <v>27.7</v>
      </c>
      <c r="Z93">
        <v>0</v>
      </c>
      <c r="AA93">
        <v>47.6</v>
      </c>
      <c r="AB93">
        <v>0</v>
      </c>
      <c r="AC93">
        <v>0</v>
      </c>
      <c r="AD93">
        <v>15.8</v>
      </c>
      <c r="AE93">
        <v>0</v>
      </c>
      <c r="AF93">
        <v>21.3</v>
      </c>
      <c r="AG93">
        <v>0</v>
      </c>
      <c r="AH93">
        <v>0</v>
      </c>
      <c r="AI93">
        <v>69.099999999999994</v>
      </c>
      <c r="AJ93">
        <v>0</v>
      </c>
      <c r="AK93">
        <v>96.8</v>
      </c>
      <c r="AL93">
        <v>0</v>
      </c>
      <c r="AM93">
        <v>0</v>
      </c>
    </row>
    <row r="94" spans="1:39" x14ac:dyDescent="0.2">
      <c r="A94" t="s">
        <v>303</v>
      </c>
      <c r="B94" t="s">
        <v>102</v>
      </c>
      <c r="C94" s="32">
        <v>10.966666666666667</v>
      </c>
      <c r="D94" s="32">
        <v>-74.5</v>
      </c>
      <c r="E94">
        <v>17.3</v>
      </c>
      <c r="F94">
        <v>1.7</v>
      </c>
      <c r="G94">
        <v>10.4</v>
      </c>
      <c r="H94">
        <v>0</v>
      </c>
      <c r="I94">
        <v>0</v>
      </c>
      <c r="J94">
        <v>0.79</v>
      </c>
      <c r="K94">
        <v>0.05</v>
      </c>
      <c r="L94">
        <v>0.61</v>
      </c>
      <c r="M94">
        <v>0</v>
      </c>
      <c r="N94">
        <v>0</v>
      </c>
      <c r="O94">
        <v>22.9</v>
      </c>
      <c r="P94">
        <v>18.3</v>
      </c>
      <c r="Q94">
        <v>26.2</v>
      </c>
      <c r="R94">
        <v>0</v>
      </c>
      <c r="S94">
        <v>0</v>
      </c>
      <c r="T94">
        <v>25</v>
      </c>
      <c r="U94">
        <v>6.8</v>
      </c>
      <c r="V94">
        <v>15.9</v>
      </c>
      <c r="W94">
        <v>0</v>
      </c>
      <c r="X94">
        <v>0</v>
      </c>
      <c r="Y94">
        <v>41.8</v>
      </c>
      <c r="Z94">
        <v>2.5</v>
      </c>
      <c r="AA94">
        <v>32.5</v>
      </c>
      <c r="AB94">
        <v>0</v>
      </c>
      <c r="AC94">
        <v>0</v>
      </c>
      <c r="AD94">
        <v>17.100000000000001</v>
      </c>
      <c r="AE94">
        <v>1.7</v>
      </c>
      <c r="AF94">
        <v>10.3</v>
      </c>
      <c r="AG94">
        <v>0</v>
      </c>
      <c r="AH94">
        <v>0</v>
      </c>
      <c r="AI94">
        <v>84</v>
      </c>
      <c r="AJ94">
        <v>11</v>
      </c>
      <c r="AK94">
        <v>58.7</v>
      </c>
      <c r="AL94">
        <v>0</v>
      </c>
      <c r="AM94">
        <v>0</v>
      </c>
    </row>
    <row r="95" spans="1:39" x14ac:dyDescent="0.2">
      <c r="A95" t="s">
        <v>303</v>
      </c>
      <c r="B95" t="s">
        <v>103</v>
      </c>
      <c r="C95" s="32">
        <v>10.966666666666667</v>
      </c>
      <c r="D95" s="32">
        <v>-74.516666666666666</v>
      </c>
      <c r="E95">
        <v>33.9</v>
      </c>
      <c r="F95">
        <v>2.2999999999999998</v>
      </c>
      <c r="G95">
        <v>0</v>
      </c>
      <c r="H95">
        <v>0</v>
      </c>
      <c r="I95">
        <v>0</v>
      </c>
      <c r="J95">
        <v>0.83</v>
      </c>
      <c r="K95">
        <v>0.06</v>
      </c>
      <c r="L95">
        <v>0</v>
      </c>
      <c r="M95">
        <v>0</v>
      </c>
      <c r="N95">
        <v>0</v>
      </c>
      <c r="O95">
        <v>17.5</v>
      </c>
      <c r="P95">
        <v>17.7</v>
      </c>
      <c r="Q95">
        <v>0</v>
      </c>
      <c r="R95">
        <v>0</v>
      </c>
      <c r="S95">
        <v>0</v>
      </c>
      <c r="T95">
        <v>30.9</v>
      </c>
      <c r="U95">
        <v>7.8</v>
      </c>
      <c r="V95">
        <v>0</v>
      </c>
      <c r="W95">
        <v>0</v>
      </c>
      <c r="X95">
        <v>0</v>
      </c>
      <c r="Y95">
        <v>40.200000000000003</v>
      </c>
      <c r="Z95">
        <v>2.7</v>
      </c>
      <c r="AA95">
        <v>0</v>
      </c>
      <c r="AB95">
        <v>0</v>
      </c>
      <c r="AC95">
        <v>0</v>
      </c>
      <c r="AD95">
        <v>14.2</v>
      </c>
      <c r="AE95">
        <v>0.9</v>
      </c>
      <c r="AF95">
        <v>0</v>
      </c>
      <c r="AG95">
        <v>0</v>
      </c>
      <c r="AH95">
        <v>0</v>
      </c>
      <c r="AI95">
        <v>84.9</v>
      </c>
      <c r="AJ95">
        <v>11.3</v>
      </c>
      <c r="AK95">
        <v>0</v>
      </c>
      <c r="AL95">
        <v>0</v>
      </c>
      <c r="AM95">
        <v>0</v>
      </c>
    </row>
    <row r="96" spans="1:39" x14ac:dyDescent="0.2">
      <c r="A96" t="s">
        <v>303</v>
      </c>
      <c r="B96" t="s">
        <v>104</v>
      </c>
      <c r="C96" s="32">
        <v>10.8</v>
      </c>
      <c r="D96" s="32">
        <v>-74.466666666666669</v>
      </c>
      <c r="E96">
        <v>37.4</v>
      </c>
      <c r="F96">
        <v>0</v>
      </c>
      <c r="G96">
        <v>1.8</v>
      </c>
      <c r="H96">
        <v>0</v>
      </c>
      <c r="I96">
        <v>0</v>
      </c>
      <c r="J96">
        <v>1.79</v>
      </c>
      <c r="K96">
        <v>0</v>
      </c>
      <c r="L96">
        <v>0.12</v>
      </c>
      <c r="M96">
        <v>0</v>
      </c>
      <c r="N96">
        <v>0</v>
      </c>
      <c r="O96">
        <v>23.3</v>
      </c>
      <c r="P96">
        <v>0</v>
      </c>
      <c r="Q96">
        <v>27</v>
      </c>
      <c r="R96">
        <v>0</v>
      </c>
      <c r="S96">
        <v>0</v>
      </c>
      <c r="T96">
        <v>48.5</v>
      </c>
      <c r="U96">
        <v>0</v>
      </c>
      <c r="V96">
        <v>3</v>
      </c>
      <c r="W96">
        <v>0</v>
      </c>
      <c r="X96">
        <v>0</v>
      </c>
      <c r="Y96">
        <v>78.599999999999994</v>
      </c>
      <c r="Z96">
        <v>0</v>
      </c>
      <c r="AA96">
        <v>5.4</v>
      </c>
      <c r="AB96">
        <v>0</v>
      </c>
      <c r="AC96">
        <v>0</v>
      </c>
      <c r="AD96">
        <v>42.6</v>
      </c>
      <c r="AE96">
        <v>0</v>
      </c>
      <c r="AF96">
        <v>2.1</v>
      </c>
      <c r="AG96">
        <v>0</v>
      </c>
      <c r="AH96">
        <v>0</v>
      </c>
      <c r="AI96">
        <v>169.7</v>
      </c>
      <c r="AJ96">
        <v>0</v>
      </c>
      <c r="AK96">
        <v>10.5</v>
      </c>
      <c r="AL96">
        <v>0</v>
      </c>
      <c r="AM96">
        <v>0</v>
      </c>
    </row>
    <row r="97" spans="1:39" x14ac:dyDescent="0.2">
      <c r="A97" t="s">
        <v>303</v>
      </c>
      <c r="B97" t="s">
        <v>105</v>
      </c>
      <c r="C97" s="32">
        <v>10.933333333333334</v>
      </c>
      <c r="D97" s="32">
        <v>-74.3</v>
      </c>
      <c r="E97">
        <v>14.3</v>
      </c>
      <c r="F97">
        <v>0.8</v>
      </c>
      <c r="G97">
        <v>4.2</v>
      </c>
      <c r="H97">
        <v>0</v>
      </c>
      <c r="I97">
        <v>0</v>
      </c>
      <c r="J97">
        <v>1.07</v>
      </c>
      <c r="K97">
        <v>0.02</v>
      </c>
      <c r="L97">
        <v>0.23</v>
      </c>
      <c r="M97">
        <v>0</v>
      </c>
      <c r="N97">
        <v>0</v>
      </c>
      <c r="O97">
        <v>29.3</v>
      </c>
      <c r="P97">
        <v>19.2</v>
      </c>
      <c r="Q97">
        <v>26.1</v>
      </c>
      <c r="R97">
        <v>0</v>
      </c>
      <c r="S97">
        <v>0</v>
      </c>
      <c r="T97">
        <v>33.299999999999997</v>
      </c>
      <c r="U97">
        <v>6.7</v>
      </c>
      <c r="V97">
        <v>13.3</v>
      </c>
      <c r="W97">
        <v>0</v>
      </c>
      <c r="X97">
        <v>0</v>
      </c>
      <c r="Y97">
        <v>66.599999999999994</v>
      </c>
      <c r="Z97">
        <v>1.5</v>
      </c>
      <c r="AA97">
        <v>14.3</v>
      </c>
      <c r="AB97">
        <v>0</v>
      </c>
      <c r="AC97">
        <v>0</v>
      </c>
      <c r="AD97">
        <v>19.600000000000001</v>
      </c>
      <c r="AE97">
        <v>1.2</v>
      </c>
      <c r="AF97">
        <v>5.8</v>
      </c>
      <c r="AG97">
        <v>0</v>
      </c>
      <c r="AH97">
        <v>0</v>
      </c>
      <c r="AI97">
        <v>119.6</v>
      </c>
      <c r="AJ97">
        <v>9.3000000000000007</v>
      </c>
      <c r="AK97">
        <v>33.4</v>
      </c>
      <c r="AL97">
        <v>0</v>
      </c>
      <c r="AM97">
        <v>0</v>
      </c>
    </row>
    <row r="98" spans="1:39" x14ac:dyDescent="0.2">
      <c r="A98" t="s">
        <v>303</v>
      </c>
      <c r="B98" t="s">
        <v>106</v>
      </c>
      <c r="C98" s="33">
        <v>10.78333333</v>
      </c>
      <c r="D98" s="33">
        <v>-74.366666670000001</v>
      </c>
      <c r="E98">
        <v>10.7</v>
      </c>
      <c r="F98">
        <v>0</v>
      </c>
      <c r="G98">
        <v>1</v>
      </c>
      <c r="H98">
        <v>0</v>
      </c>
      <c r="I98">
        <v>0</v>
      </c>
      <c r="J98">
        <v>2.87</v>
      </c>
      <c r="K98">
        <v>0</v>
      </c>
      <c r="L98">
        <v>0.06</v>
      </c>
      <c r="M98">
        <v>0</v>
      </c>
      <c r="N98">
        <v>0</v>
      </c>
      <c r="O98">
        <v>53.7</v>
      </c>
      <c r="P98">
        <v>0</v>
      </c>
      <c r="Q98">
        <v>27</v>
      </c>
      <c r="R98">
        <v>0</v>
      </c>
      <c r="S98">
        <v>0</v>
      </c>
      <c r="T98">
        <v>33.299999999999997</v>
      </c>
      <c r="U98">
        <v>0</v>
      </c>
      <c r="V98">
        <v>11.1</v>
      </c>
      <c r="W98">
        <v>0</v>
      </c>
      <c r="X98">
        <v>0</v>
      </c>
      <c r="Y98">
        <v>94.6</v>
      </c>
      <c r="Z98">
        <v>0</v>
      </c>
      <c r="AA98">
        <v>1.8</v>
      </c>
      <c r="AB98">
        <v>0</v>
      </c>
      <c r="AC98">
        <v>0</v>
      </c>
      <c r="AD98">
        <v>40.9</v>
      </c>
      <c r="AE98">
        <v>0</v>
      </c>
      <c r="AF98">
        <v>3.7</v>
      </c>
      <c r="AG98">
        <v>0</v>
      </c>
      <c r="AH98">
        <v>0</v>
      </c>
      <c r="AI98">
        <v>168.8</v>
      </c>
      <c r="AJ98">
        <v>0</v>
      </c>
      <c r="AK98">
        <v>16.7</v>
      </c>
      <c r="AL98">
        <v>0</v>
      </c>
      <c r="AM98">
        <v>0</v>
      </c>
    </row>
    <row r="99" spans="1:39" x14ac:dyDescent="0.2">
      <c r="A99" t="s">
        <v>303</v>
      </c>
      <c r="B99" t="s">
        <v>122</v>
      </c>
      <c r="C99" s="32">
        <v>10.75</v>
      </c>
      <c r="D99" s="32">
        <v>-74.38333333333334</v>
      </c>
      <c r="E99">
        <v>11.2</v>
      </c>
      <c r="F99">
        <v>3.4</v>
      </c>
      <c r="G99">
        <v>1.3</v>
      </c>
      <c r="H99">
        <v>0</v>
      </c>
      <c r="I99">
        <v>0</v>
      </c>
      <c r="J99">
        <v>2.0099999999999998</v>
      </c>
      <c r="K99">
        <v>0.11</v>
      </c>
      <c r="L99">
        <v>7.0000000000000007E-2</v>
      </c>
      <c r="M99">
        <v>0</v>
      </c>
      <c r="N99">
        <v>0</v>
      </c>
      <c r="O99">
        <v>42.1</v>
      </c>
      <c r="P99">
        <v>19.899999999999999</v>
      </c>
      <c r="Q99">
        <v>22.4</v>
      </c>
      <c r="R99">
        <v>0</v>
      </c>
      <c r="S99">
        <v>0</v>
      </c>
      <c r="T99">
        <v>27.9</v>
      </c>
      <c r="U99">
        <v>16.3</v>
      </c>
      <c r="V99">
        <v>9.3000000000000007</v>
      </c>
      <c r="W99">
        <v>0</v>
      </c>
      <c r="X99">
        <v>0</v>
      </c>
      <c r="Y99">
        <v>77.5</v>
      </c>
      <c r="Z99">
        <v>4.2</v>
      </c>
      <c r="AA99">
        <v>2.8</v>
      </c>
      <c r="AB99">
        <v>0</v>
      </c>
      <c r="AC99">
        <v>0</v>
      </c>
      <c r="AD99">
        <v>30</v>
      </c>
      <c r="AE99">
        <v>9.1999999999999993</v>
      </c>
      <c r="AF99">
        <v>4.3</v>
      </c>
      <c r="AG99">
        <v>0</v>
      </c>
      <c r="AH99">
        <v>0</v>
      </c>
      <c r="AI99">
        <v>135.80000000000001</v>
      </c>
      <c r="AJ99">
        <v>29.7</v>
      </c>
      <c r="AK99">
        <v>16.7</v>
      </c>
      <c r="AL99">
        <v>0</v>
      </c>
      <c r="AM99">
        <v>0</v>
      </c>
    </row>
    <row r="100" spans="1:39" x14ac:dyDescent="0.2">
      <c r="A100" t="s">
        <v>303</v>
      </c>
      <c r="B100" t="s">
        <v>107</v>
      </c>
      <c r="C100" s="32">
        <v>11.916666666666666</v>
      </c>
      <c r="D100" s="32">
        <v>-71.283333333333331</v>
      </c>
      <c r="E100">
        <v>44</v>
      </c>
      <c r="F100">
        <v>0</v>
      </c>
      <c r="G100">
        <v>0</v>
      </c>
      <c r="H100">
        <v>0</v>
      </c>
      <c r="I100">
        <v>0</v>
      </c>
      <c r="J100">
        <v>1.05</v>
      </c>
      <c r="K100">
        <v>0</v>
      </c>
      <c r="L100">
        <v>0</v>
      </c>
      <c r="M100">
        <v>0</v>
      </c>
      <c r="N100">
        <v>0</v>
      </c>
      <c r="O100">
        <v>17.399999999999999</v>
      </c>
      <c r="P100">
        <v>0</v>
      </c>
      <c r="Q100">
        <v>0</v>
      </c>
      <c r="R100">
        <v>0</v>
      </c>
      <c r="S100">
        <v>0</v>
      </c>
      <c r="T100">
        <v>20</v>
      </c>
      <c r="U100">
        <v>0</v>
      </c>
      <c r="V100">
        <v>0</v>
      </c>
      <c r="W100">
        <v>0</v>
      </c>
      <c r="X100">
        <v>0</v>
      </c>
      <c r="Y100">
        <v>63</v>
      </c>
      <c r="Z100">
        <v>0</v>
      </c>
      <c r="AA100">
        <v>0</v>
      </c>
      <c r="AB100">
        <v>0</v>
      </c>
      <c r="AC100">
        <v>0</v>
      </c>
      <c r="AD100">
        <v>28</v>
      </c>
      <c r="AE100">
        <v>0</v>
      </c>
      <c r="AF100">
        <v>0</v>
      </c>
      <c r="AG100">
        <v>0</v>
      </c>
      <c r="AH100">
        <v>0</v>
      </c>
      <c r="AI100">
        <v>111</v>
      </c>
      <c r="AJ100">
        <v>0</v>
      </c>
      <c r="AK100">
        <v>0</v>
      </c>
      <c r="AL100">
        <v>0</v>
      </c>
      <c r="AM100">
        <v>0</v>
      </c>
    </row>
    <row r="101" spans="1:39" x14ac:dyDescent="0.2">
      <c r="A101" t="s">
        <v>303</v>
      </c>
      <c r="B101" t="s">
        <v>108</v>
      </c>
      <c r="C101" s="32">
        <v>12.233333330000001</v>
      </c>
      <c r="D101" s="32">
        <v>-71.866666670000001</v>
      </c>
      <c r="E101">
        <v>21</v>
      </c>
      <c r="F101">
        <v>11</v>
      </c>
      <c r="G101">
        <v>0</v>
      </c>
      <c r="H101">
        <v>0</v>
      </c>
      <c r="I101">
        <v>0</v>
      </c>
      <c r="J101">
        <v>0.68</v>
      </c>
      <c r="K101">
        <v>0.48</v>
      </c>
      <c r="L101">
        <v>0</v>
      </c>
      <c r="M101">
        <v>0</v>
      </c>
      <c r="N101">
        <v>0</v>
      </c>
      <c r="O101">
        <v>20.3</v>
      </c>
      <c r="P101">
        <v>24</v>
      </c>
      <c r="Q101">
        <v>0</v>
      </c>
      <c r="R101">
        <v>0</v>
      </c>
      <c r="S101">
        <v>0</v>
      </c>
      <c r="T101">
        <v>11.1</v>
      </c>
      <c r="U101">
        <v>11.1</v>
      </c>
      <c r="V101">
        <v>0</v>
      </c>
      <c r="W101">
        <v>0</v>
      </c>
      <c r="X101">
        <v>0</v>
      </c>
      <c r="Y101">
        <v>36.200000000000003</v>
      </c>
      <c r="Z101">
        <v>25.2</v>
      </c>
      <c r="AA101">
        <v>0</v>
      </c>
      <c r="AB101">
        <v>0</v>
      </c>
      <c r="AC101">
        <v>0</v>
      </c>
      <c r="AD101">
        <v>1.1000000000000001</v>
      </c>
      <c r="AE101">
        <v>6.1</v>
      </c>
      <c r="AF101">
        <v>0</v>
      </c>
      <c r="AG101">
        <v>0</v>
      </c>
      <c r="AH101">
        <v>0</v>
      </c>
      <c r="AI101">
        <v>59.8</v>
      </c>
      <c r="AJ101">
        <v>42.4</v>
      </c>
      <c r="AK101">
        <v>0</v>
      </c>
      <c r="AL101">
        <v>0</v>
      </c>
      <c r="AM101">
        <v>0</v>
      </c>
    </row>
    <row r="102" spans="1:39" x14ac:dyDescent="0.2">
      <c r="A102" t="s">
        <v>303</v>
      </c>
      <c r="B102" t="s">
        <v>109</v>
      </c>
      <c r="C102" s="32">
        <v>11.333333333333334</v>
      </c>
      <c r="D102" s="32">
        <v>-73.2</v>
      </c>
      <c r="E102">
        <v>0</v>
      </c>
      <c r="F102">
        <v>41.4</v>
      </c>
      <c r="G102">
        <v>7.3</v>
      </c>
      <c r="H102">
        <v>0</v>
      </c>
      <c r="I102">
        <v>0</v>
      </c>
      <c r="J102">
        <v>0</v>
      </c>
      <c r="K102">
        <v>1.71</v>
      </c>
      <c r="L102">
        <v>0.21</v>
      </c>
      <c r="M102">
        <v>0</v>
      </c>
      <c r="N102">
        <v>0</v>
      </c>
      <c r="O102">
        <v>0</v>
      </c>
      <c r="P102">
        <v>22.24</v>
      </c>
      <c r="Q102">
        <v>18.96</v>
      </c>
      <c r="R102">
        <v>0</v>
      </c>
      <c r="S102">
        <v>0</v>
      </c>
      <c r="T102">
        <v>0</v>
      </c>
      <c r="U102">
        <v>26</v>
      </c>
      <c r="V102">
        <v>16</v>
      </c>
      <c r="W102">
        <v>0</v>
      </c>
      <c r="X102">
        <v>0</v>
      </c>
      <c r="Y102">
        <v>0</v>
      </c>
      <c r="Z102">
        <v>57</v>
      </c>
      <c r="AA102">
        <v>7.1</v>
      </c>
      <c r="AB102">
        <v>0</v>
      </c>
      <c r="AC102">
        <v>0</v>
      </c>
      <c r="AD102">
        <v>0</v>
      </c>
      <c r="AE102">
        <v>45</v>
      </c>
      <c r="AF102">
        <v>8</v>
      </c>
      <c r="AG102">
        <v>0</v>
      </c>
      <c r="AH102">
        <v>0</v>
      </c>
      <c r="AI102">
        <v>0</v>
      </c>
      <c r="AJ102">
        <v>129.1</v>
      </c>
      <c r="AK102">
        <v>30.9</v>
      </c>
      <c r="AL102">
        <v>0</v>
      </c>
      <c r="AM102">
        <v>0</v>
      </c>
    </row>
    <row r="103" spans="1:39" x14ac:dyDescent="0.2">
      <c r="A103" t="s">
        <v>303</v>
      </c>
      <c r="B103" t="s">
        <v>110</v>
      </c>
      <c r="C103" s="32">
        <v>11.266666666666667</v>
      </c>
      <c r="D103" s="32">
        <v>-73.316666666666663</v>
      </c>
      <c r="E103">
        <v>0</v>
      </c>
      <c r="F103">
        <v>31.9</v>
      </c>
      <c r="G103">
        <v>0</v>
      </c>
      <c r="H103">
        <v>0</v>
      </c>
      <c r="I103">
        <v>3.4</v>
      </c>
      <c r="J103">
        <v>0</v>
      </c>
      <c r="K103">
        <v>1.33</v>
      </c>
      <c r="L103">
        <v>0</v>
      </c>
      <c r="M103">
        <v>0</v>
      </c>
      <c r="N103">
        <v>0.08</v>
      </c>
      <c r="O103">
        <v>0</v>
      </c>
      <c r="P103">
        <v>21.3</v>
      </c>
      <c r="Q103">
        <v>0</v>
      </c>
      <c r="R103">
        <v>0</v>
      </c>
      <c r="S103">
        <v>13.3</v>
      </c>
      <c r="T103">
        <v>0</v>
      </c>
      <c r="U103">
        <v>33.299999999999997</v>
      </c>
      <c r="V103">
        <v>0</v>
      </c>
      <c r="W103">
        <v>0</v>
      </c>
      <c r="X103">
        <v>11.1</v>
      </c>
      <c r="Y103">
        <v>0</v>
      </c>
      <c r="Z103">
        <v>64.2</v>
      </c>
      <c r="AA103">
        <v>0</v>
      </c>
      <c r="AB103">
        <v>0</v>
      </c>
      <c r="AC103">
        <v>3.9</v>
      </c>
      <c r="AD103">
        <v>0</v>
      </c>
      <c r="AE103">
        <v>28.4</v>
      </c>
      <c r="AF103">
        <v>0</v>
      </c>
      <c r="AG103">
        <v>0</v>
      </c>
      <c r="AH103">
        <v>2.9</v>
      </c>
      <c r="AI103">
        <v>0</v>
      </c>
      <c r="AJ103">
        <v>125.9</v>
      </c>
      <c r="AK103">
        <v>0</v>
      </c>
      <c r="AL103">
        <v>0</v>
      </c>
      <c r="AM103">
        <v>17.899999999999999</v>
      </c>
    </row>
    <row r="104" spans="1:39" x14ac:dyDescent="0.2">
      <c r="A104" t="s">
        <v>302</v>
      </c>
      <c r="B104" t="s">
        <v>111</v>
      </c>
      <c r="C104" s="32">
        <v>12.565696774497299</v>
      </c>
      <c r="D104" s="32">
        <v>-81.704424641110705</v>
      </c>
      <c r="E104">
        <v>68.599999999999994</v>
      </c>
      <c r="F104">
        <v>23.52</v>
      </c>
      <c r="G104">
        <v>5.88</v>
      </c>
      <c r="H104">
        <v>0</v>
      </c>
      <c r="I104">
        <v>0</v>
      </c>
      <c r="J104">
        <v>1.5959999999999999</v>
      </c>
      <c r="K104">
        <v>0.54720000000000002</v>
      </c>
      <c r="L104">
        <v>0.1368</v>
      </c>
      <c r="M104">
        <v>0</v>
      </c>
      <c r="N104">
        <v>0</v>
      </c>
      <c r="O104">
        <v>10.99</v>
      </c>
      <c r="P104">
        <v>3.7679999999999993</v>
      </c>
      <c r="Q104">
        <v>0.94199999999999984</v>
      </c>
      <c r="R104">
        <v>0</v>
      </c>
      <c r="S104">
        <v>0</v>
      </c>
      <c r="T104">
        <v>53</v>
      </c>
      <c r="U104">
        <v>36</v>
      </c>
      <c r="V104">
        <v>11</v>
      </c>
      <c r="W104">
        <v>0</v>
      </c>
      <c r="X104">
        <v>0</v>
      </c>
      <c r="Y104">
        <v>66</v>
      </c>
      <c r="Z104">
        <v>30</v>
      </c>
      <c r="AA104">
        <v>4</v>
      </c>
      <c r="AB104">
        <v>0</v>
      </c>
      <c r="AC104">
        <v>0</v>
      </c>
      <c r="AD104">
        <v>70</v>
      </c>
      <c r="AE104">
        <v>24</v>
      </c>
      <c r="AF104">
        <v>6</v>
      </c>
      <c r="AG104">
        <v>0</v>
      </c>
      <c r="AH104">
        <v>0</v>
      </c>
      <c r="AI104">
        <v>189</v>
      </c>
      <c r="AJ104">
        <v>90</v>
      </c>
      <c r="AK104">
        <v>21</v>
      </c>
      <c r="AL104">
        <v>0</v>
      </c>
      <c r="AM104">
        <v>0</v>
      </c>
    </row>
    <row r="105" spans="1:39" x14ac:dyDescent="0.2">
      <c r="A105" t="s">
        <v>302</v>
      </c>
      <c r="B105" t="s">
        <v>112</v>
      </c>
      <c r="C105" s="32">
        <v>12.565696774497299</v>
      </c>
      <c r="D105" s="32">
        <v>-81.704424641110705</v>
      </c>
      <c r="E105">
        <v>70</v>
      </c>
      <c r="F105">
        <v>70</v>
      </c>
      <c r="G105">
        <v>60</v>
      </c>
      <c r="H105">
        <v>0</v>
      </c>
      <c r="I105">
        <v>0</v>
      </c>
      <c r="J105">
        <v>1.61</v>
      </c>
      <c r="K105">
        <v>1.61</v>
      </c>
      <c r="L105">
        <v>1.7939999999999998</v>
      </c>
      <c r="M105">
        <v>0</v>
      </c>
      <c r="N105">
        <v>0</v>
      </c>
      <c r="O105">
        <v>5.46</v>
      </c>
      <c r="P105">
        <v>5.46</v>
      </c>
      <c r="Q105">
        <v>4.68</v>
      </c>
      <c r="R105">
        <v>0</v>
      </c>
      <c r="S105">
        <v>0</v>
      </c>
      <c r="T105">
        <v>31</v>
      </c>
      <c r="U105">
        <v>41</v>
      </c>
      <c r="V105">
        <v>28</v>
      </c>
      <c r="W105">
        <v>0</v>
      </c>
      <c r="X105">
        <v>0</v>
      </c>
      <c r="Y105">
        <v>20</v>
      </c>
      <c r="Z105">
        <v>30</v>
      </c>
      <c r="AA105">
        <v>50</v>
      </c>
      <c r="AB105">
        <v>0</v>
      </c>
      <c r="AC105">
        <v>0</v>
      </c>
      <c r="AD105">
        <v>35</v>
      </c>
      <c r="AE105">
        <v>35</v>
      </c>
      <c r="AF105">
        <v>30</v>
      </c>
      <c r="AG105">
        <v>0</v>
      </c>
      <c r="AH105">
        <v>0</v>
      </c>
      <c r="AI105">
        <v>86</v>
      </c>
      <c r="AJ105">
        <v>106</v>
      </c>
      <c r="AK105">
        <v>108</v>
      </c>
      <c r="AL105">
        <v>0</v>
      </c>
      <c r="AM105">
        <v>0</v>
      </c>
    </row>
    <row r="106" spans="1:39" x14ac:dyDescent="0.2">
      <c r="A106" t="s">
        <v>302</v>
      </c>
      <c r="B106" t="s">
        <v>113</v>
      </c>
      <c r="C106" s="32">
        <v>12.565696774497299</v>
      </c>
      <c r="D106" s="32">
        <v>-81.704424641110705</v>
      </c>
      <c r="E106">
        <v>100.98</v>
      </c>
      <c r="F106">
        <v>29.92</v>
      </c>
      <c r="G106">
        <v>56.1</v>
      </c>
      <c r="H106">
        <v>0</v>
      </c>
      <c r="I106">
        <v>0</v>
      </c>
      <c r="J106">
        <v>4.32</v>
      </c>
      <c r="K106">
        <v>1.28</v>
      </c>
      <c r="L106">
        <v>2.4</v>
      </c>
      <c r="M106">
        <v>0</v>
      </c>
      <c r="N106">
        <v>0</v>
      </c>
      <c r="O106">
        <v>10.422000000000001</v>
      </c>
      <c r="P106">
        <v>3.0880000000000001</v>
      </c>
      <c r="Q106">
        <v>5.79</v>
      </c>
      <c r="R106">
        <v>0</v>
      </c>
      <c r="S106">
        <v>0</v>
      </c>
      <c r="T106">
        <v>42</v>
      </c>
      <c r="U106">
        <v>22</v>
      </c>
      <c r="V106">
        <v>36</v>
      </c>
      <c r="W106">
        <v>0</v>
      </c>
      <c r="X106">
        <v>0</v>
      </c>
      <c r="Y106">
        <v>52</v>
      </c>
      <c r="Z106">
        <v>21</v>
      </c>
      <c r="AA106">
        <v>27</v>
      </c>
      <c r="AB106">
        <v>0</v>
      </c>
      <c r="AC106">
        <v>0</v>
      </c>
      <c r="AD106">
        <v>54</v>
      </c>
      <c r="AE106">
        <v>16</v>
      </c>
      <c r="AF106">
        <v>30</v>
      </c>
      <c r="AG106">
        <v>0</v>
      </c>
      <c r="AH106">
        <v>0</v>
      </c>
      <c r="AI106">
        <v>148</v>
      </c>
      <c r="AJ106">
        <v>59</v>
      </c>
      <c r="AK106">
        <v>93</v>
      </c>
      <c r="AL106">
        <v>0</v>
      </c>
      <c r="AM106">
        <v>0</v>
      </c>
    </row>
    <row r="107" spans="1:39" x14ac:dyDescent="0.2">
      <c r="A107" t="s">
        <v>302</v>
      </c>
      <c r="B107" t="s">
        <v>114</v>
      </c>
      <c r="C107" s="32">
        <v>12.565696774497299</v>
      </c>
      <c r="D107" s="32">
        <v>-81.704424641110705</v>
      </c>
      <c r="E107">
        <v>14.88</v>
      </c>
      <c r="F107">
        <v>19.53</v>
      </c>
      <c r="G107">
        <v>58.59</v>
      </c>
      <c r="H107">
        <v>0</v>
      </c>
      <c r="I107">
        <v>0</v>
      </c>
      <c r="J107">
        <v>0.92319999999999991</v>
      </c>
      <c r="K107">
        <v>1.2116999999999998</v>
      </c>
      <c r="L107">
        <v>3.6351</v>
      </c>
      <c r="M107">
        <v>0</v>
      </c>
      <c r="N107">
        <v>0</v>
      </c>
      <c r="O107">
        <v>3.84</v>
      </c>
      <c r="P107">
        <v>5.04</v>
      </c>
      <c r="Q107">
        <v>15.12</v>
      </c>
      <c r="R107">
        <v>0</v>
      </c>
      <c r="S107">
        <v>0</v>
      </c>
      <c r="T107">
        <v>23</v>
      </c>
      <c r="U107">
        <v>26</v>
      </c>
      <c r="V107">
        <v>51</v>
      </c>
      <c r="W107">
        <v>0</v>
      </c>
      <c r="X107">
        <v>0</v>
      </c>
      <c r="Y107">
        <v>37</v>
      </c>
      <c r="Z107">
        <v>37</v>
      </c>
      <c r="AA107">
        <v>26</v>
      </c>
      <c r="AB107">
        <v>0</v>
      </c>
      <c r="AC107">
        <v>0</v>
      </c>
      <c r="AD107">
        <v>16</v>
      </c>
      <c r="AE107">
        <v>21</v>
      </c>
      <c r="AF107">
        <v>63</v>
      </c>
      <c r="AG107">
        <v>0</v>
      </c>
      <c r="AH107">
        <v>0</v>
      </c>
      <c r="AI107">
        <v>76</v>
      </c>
      <c r="AJ107">
        <v>84</v>
      </c>
      <c r="AK107">
        <v>141</v>
      </c>
      <c r="AL107">
        <v>0</v>
      </c>
      <c r="AM107">
        <v>0</v>
      </c>
    </row>
    <row r="108" spans="1:39" x14ac:dyDescent="0.2">
      <c r="A108" t="s">
        <v>302</v>
      </c>
      <c r="B108" t="s">
        <v>115</v>
      </c>
      <c r="C108" s="32">
        <v>12.5261015132337</v>
      </c>
      <c r="D108" s="34">
        <v>-81.727429523109294</v>
      </c>
      <c r="E108">
        <v>0</v>
      </c>
      <c r="F108">
        <v>0</v>
      </c>
      <c r="G108">
        <v>85</v>
      </c>
      <c r="H108">
        <v>0</v>
      </c>
      <c r="I108">
        <v>0</v>
      </c>
      <c r="J108">
        <v>0</v>
      </c>
      <c r="K108">
        <v>0</v>
      </c>
      <c r="L108">
        <v>5.0999999999999996</v>
      </c>
      <c r="M108">
        <v>0</v>
      </c>
      <c r="N108">
        <v>0</v>
      </c>
      <c r="O108">
        <v>0</v>
      </c>
      <c r="P108">
        <v>0</v>
      </c>
      <c r="Q108">
        <v>24.11</v>
      </c>
      <c r="R108">
        <v>0</v>
      </c>
      <c r="S108">
        <v>0</v>
      </c>
      <c r="T108">
        <v>0</v>
      </c>
      <c r="U108">
        <v>0</v>
      </c>
      <c r="V108">
        <v>100</v>
      </c>
      <c r="W108">
        <v>0</v>
      </c>
      <c r="X108">
        <v>0</v>
      </c>
      <c r="Y108">
        <v>0</v>
      </c>
      <c r="Z108">
        <v>0</v>
      </c>
      <c r="AA108">
        <v>100</v>
      </c>
      <c r="AB108">
        <v>0</v>
      </c>
      <c r="AC108">
        <v>0</v>
      </c>
      <c r="AD108">
        <v>0</v>
      </c>
      <c r="AE108">
        <v>0</v>
      </c>
      <c r="AF108">
        <v>100</v>
      </c>
      <c r="AG108">
        <v>0</v>
      </c>
      <c r="AH108">
        <v>0</v>
      </c>
      <c r="AI108">
        <v>0</v>
      </c>
      <c r="AJ108">
        <v>0</v>
      </c>
      <c r="AK108">
        <v>300</v>
      </c>
      <c r="AL108">
        <v>0</v>
      </c>
      <c r="AM108">
        <v>0</v>
      </c>
    </row>
    <row r="109" spans="1:39" x14ac:dyDescent="0.2">
      <c r="A109" t="s">
        <v>302</v>
      </c>
      <c r="B109" t="s">
        <v>116</v>
      </c>
      <c r="C109" s="34">
        <v>12.554959518550801</v>
      </c>
      <c r="D109" s="32">
        <v>-81.708906185958796</v>
      </c>
      <c r="E109">
        <v>0</v>
      </c>
      <c r="F109">
        <v>11.2</v>
      </c>
      <c r="G109">
        <v>28.8</v>
      </c>
      <c r="H109">
        <v>0</v>
      </c>
      <c r="I109">
        <v>0</v>
      </c>
      <c r="J109">
        <v>0</v>
      </c>
      <c r="K109">
        <v>4.6032000000000002</v>
      </c>
      <c r="L109">
        <v>11.8368</v>
      </c>
      <c r="M109">
        <v>0</v>
      </c>
      <c r="N109">
        <v>0</v>
      </c>
      <c r="O109">
        <v>0</v>
      </c>
      <c r="P109">
        <v>17.217200000000002</v>
      </c>
      <c r="Q109">
        <v>44.272799999999997</v>
      </c>
      <c r="R109">
        <v>0</v>
      </c>
      <c r="S109">
        <v>0</v>
      </c>
      <c r="T109">
        <v>0</v>
      </c>
      <c r="U109">
        <v>39</v>
      </c>
      <c r="V109">
        <v>61</v>
      </c>
      <c r="W109">
        <v>0</v>
      </c>
      <c r="X109">
        <v>0</v>
      </c>
      <c r="Y109">
        <v>0</v>
      </c>
      <c r="Z109">
        <v>20</v>
      </c>
      <c r="AA109">
        <v>80</v>
      </c>
      <c r="AB109">
        <v>0</v>
      </c>
      <c r="AC109">
        <v>0</v>
      </c>
      <c r="AD109">
        <v>0</v>
      </c>
      <c r="AE109">
        <v>28</v>
      </c>
      <c r="AF109">
        <v>72</v>
      </c>
      <c r="AG109">
        <v>0</v>
      </c>
      <c r="AH109">
        <v>0</v>
      </c>
      <c r="AI109">
        <v>0</v>
      </c>
      <c r="AJ109">
        <v>76</v>
      </c>
      <c r="AK109">
        <v>213</v>
      </c>
      <c r="AL109">
        <v>0</v>
      </c>
      <c r="AM109">
        <v>0</v>
      </c>
    </row>
    <row r="110" spans="1:39" x14ac:dyDescent="0.2">
      <c r="A110" t="s">
        <v>302</v>
      </c>
      <c r="B110" t="s">
        <v>117</v>
      </c>
      <c r="C110" s="32">
        <v>12.5467491143103</v>
      </c>
      <c r="D110" s="32">
        <v>-81.707253945313596</v>
      </c>
      <c r="E110">
        <v>36</v>
      </c>
      <c r="F110">
        <v>63</v>
      </c>
      <c r="G110">
        <v>1</v>
      </c>
      <c r="H110">
        <v>0</v>
      </c>
      <c r="I110">
        <v>0</v>
      </c>
      <c r="J110">
        <v>3.0276000000000001</v>
      </c>
      <c r="K110">
        <v>5.2983000000000002</v>
      </c>
      <c r="L110">
        <v>8.4100000000000008E-2</v>
      </c>
      <c r="M110">
        <v>0</v>
      </c>
      <c r="N110">
        <v>0</v>
      </c>
      <c r="O110">
        <v>9.9359999999999999</v>
      </c>
      <c r="P110">
        <v>17.388000000000002</v>
      </c>
      <c r="Q110">
        <v>0.27600000000000002</v>
      </c>
      <c r="R110">
        <v>0</v>
      </c>
      <c r="S110">
        <v>0</v>
      </c>
      <c r="T110">
        <v>37</v>
      </c>
      <c r="U110">
        <v>60</v>
      </c>
      <c r="V110">
        <v>3</v>
      </c>
      <c r="W110">
        <v>0</v>
      </c>
      <c r="X110">
        <v>0</v>
      </c>
      <c r="Y110">
        <v>18</v>
      </c>
      <c r="Z110">
        <v>82</v>
      </c>
      <c r="AA110">
        <v>0.4</v>
      </c>
      <c r="AB110">
        <v>0</v>
      </c>
      <c r="AC110">
        <v>0</v>
      </c>
      <c r="AD110">
        <v>36</v>
      </c>
      <c r="AE110">
        <v>63</v>
      </c>
      <c r="AF110">
        <v>1</v>
      </c>
      <c r="AG110">
        <v>0</v>
      </c>
      <c r="AH110">
        <v>0</v>
      </c>
      <c r="AI110">
        <v>91</v>
      </c>
      <c r="AJ110">
        <v>205</v>
      </c>
      <c r="AK110">
        <v>5</v>
      </c>
      <c r="AL110">
        <v>0</v>
      </c>
      <c r="AM110">
        <v>0</v>
      </c>
    </row>
    <row r="111" spans="1:39" x14ac:dyDescent="0.2">
      <c r="A111" t="s">
        <v>302</v>
      </c>
      <c r="B111" t="s">
        <v>118</v>
      </c>
      <c r="C111" s="32">
        <v>12.5408163057321</v>
      </c>
      <c r="D111" s="34">
        <v>-81.708621871942299</v>
      </c>
      <c r="E111">
        <v>0</v>
      </c>
      <c r="F111">
        <v>0.48</v>
      </c>
      <c r="G111">
        <v>7.52</v>
      </c>
      <c r="H111">
        <v>0</v>
      </c>
      <c r="I111">
        <v>0</v>
      </c>
      <c r="J111">
        <v>0</v>
      </c>
      <c r="K111">
        <v>0.19320000000000001</v>
      </c>
      <c r="L111">
        <v>3.0268000000000002</v>
      </c>
      <c r="M111">
        <v>0</v>
      </c>
      <c r="N111">
        <v>0</v>
      </c>
      <c r="O111">
        <v>0</v>
      </c>
      <c r="P111">
        <v>4.2720000000000002</v>
      </c>
      <c r="Q111">
        <v>66.927999999999997</v>
      </c>
      <c r="R111">
        <v>0</v>
      </c>
      <c r="S111">
        <v>0</v>
      </c>
      <c r="T111">
        <v>0</v>
      </c>
      <c r="U111">
        <v>20</v>
      </c>
      <c r="V111">
        <v>80</v>
      </c>
      <c r="W111">
        <v>0</v>
      </c>
      <c r="X111">
        <v>0</v>
      </c>
      <c r="Y111">
        <v>0</v>
      </c>
      <c r="Z111">
        <v>11</v>
      </c>
      <c r="AA111">
        <v>89</v>
      </c>
      <c r="AB111">
        <v>0</v>
      </c>
      <c r="AC111">
        <v>0</v>
      </c>
      <c r="AD111">
        <v>0</v>
      </c>
      <c r="AE111">
        <v>6</v>
      </c>
      <c r="AF111">
        <v>94</v>
      </c>
      <c r="AG111">
        <v>0</v>
      </c>
      <c r="AH111">
        <v>0</v>
      </c>
      <c r="AI111">
        <v>0</v>
      </c>
      <c r="AJ111">
        <v>37</v>
      </c>
      <c r="AK111">
        <v>263</v>
      </c>
      <c r="AL111">
        <v>0</v>
      </c>
      <c r="AM111">
        <v>0</v>
      </c>
    </row>
    <row r="112" spans="1:39" x14ac:dyDescent="0.2">
      <c r="A112" t="s">
        <v>302</v>
      </c>
      <c r="B112" t="s">
        <v>119</v>
      </c>
      <c r="C112" s="32">
        <v>12.5241220217342</v>
      </c>
      <c r="D112" s="34">
        <v>-81.713959468759697</v>
      </c>
      <c r="E112">
        <v>29.16</v>
      </c>
      <c r="F112">
        <v>35.64</v>
      </c>
      <c r="G112">
        <v>16.2</v>
      </c>
      <c r="H112">
        <v>0</v>
      </c>
      <c r="I112">
        <v>0</v>
      </c>
      <c r="J112">
        <v>1.2132000000000001</v>
      </c>
      <c r="K112">
        <v>1.4828000000000001</v>
      </c>
      <c r="L112">
        <v>0.67400000000000004</v>
      </c>
      <c r="M112">
        <v>0</v>
      </c>
      <c r="N112">
        <v>0</v>
      </c>
      <c r="O112">
        <v>7.4015999999999993</v>
      </c>
      <c r="P112">
        <v>9.0464000000000002</v>
      </c>
      <c r="Q112">
        <v>4.1120000000000001</v>
      </c>
      <c r="R112">
        <v>0</v>
      </c>
      <c r="S112">
        <v>0</v>
      </c>
      <c r="T112">
        <v>32</v>
      </c>
      <c r="U112">
        <v>45</v>
      </c>
      <c r="V112">
        <v>24</v>
      </c>
      <c r="W112">
        <v>0</v>
      </c>
      <c r="X112">
        <v>0</v>
      </c>
      <c r="Y112">
        <v>41</v>
      </c>
      <c r="Z112">
        <v>46</v>
      </c>
      <c r="AA112">
        <v>13</v>
      </c>
      <c r="AB112">
        <v>0</v>
      </c>
      <c r="AC112">
        <v>0</v>
      </c>
      <c r="AD112">
        <v>36</v>
      </c>
      <c r="AE112">
        <v>44</v>
      </c>
      <c r="AF112">
        <v>20</v>
      </c>
      <c r="AG112">
        <v>0</v>
      </c>
      <c r="AH112">
        <v>0</v>
      </c>
      <c r="AI112">
        <v>109</v>
      </c>
      <c r="AJ112">
        <v>135</v>
      </c>
      <c r="AK112">
        <v>57</v>
      </c>
      <c r="AL112">
        <v>0</v>
      </c>
      <c r="AM112">
        <v>0</v>
      </c>
    </row>
    <row r="113" spans="1:39" x14ac:dyDescent="0.2">
      <c r="A113" t="s">
        <v>302</v>
      </c>
      <c r="B113" t="s">
        <v>120</v>
      </c>
      <c r="C113" s="32">
        <v>12.5241220217342</v>
      </c>
      <c r="D113" s="34">
        <v>-81.713959468759697</v>
      </c>
      <c r="E113">
        <v>13.65</v>
      </c>
      <c r="F113">
        <v>1.26</v>
      </c>
      <c r="G113">
        <v>6.09</v>
      </c>
      <c r="H113">
        <v>0</v>
      </c>
      <c r="I113">
        <v>0</v>
      </c>
      <c r="J113">
        <v>2.6909999999999998</v>
      </c>
      <c r="K113">
        <v>0.24839999999999995</v>
      </c>
      <c r="L113">
        <v>1.2005999999999999</v>
      </c>
      <c r="M113">
        <v>0</v>
      </c>
      <c r="N113">
        <v>0</v>
      </c>
      <c r="O113">
        <v>25.934999999999999</v>
      </c>
      <c r="P113">
        <v>2.3939999999999997</v>
      </c>
      <c r="Q113">
        <v>11.571</v>
      </c>
      <c r="R113">
        <v>0</v>
      </c>
      <c r="S113">
        <v>0</v>
      </c>
      <c r="T113">
        <v>51</v>
      </c>
      <c r="U113">
        <v>13</v>
      </c>
      <c r="V113">
        <v>36</v>
      </c>
      <c r="W113">
        <v>0</v>
      </c>
      <c r="X113">
        <v>0</v>
      </c>
      <c r="Y113">
        <v>79</v>
      </c>
      <c r="Z113">
        <v>7</v>
      </c>
      <c r="AA113">
        <v>14</v>
      </c>
      <c r="AB113">
        <v>0</v>
      </c>
      <c r="AC113">
        <v>0</v>
      </c>
      <c r="AD113">
        <v>65</v>
      </c>
      <c r="AE113">
        <v>6</v>
      </c>
      <c r="AF113">
        <v>29</v>
      </c>
      <c r="AG113">
        <v>0</v>
      </c>
      <c r="AH113">
        <v>0</v>
      </c>
      <c r="AI113">
        <v>195</v>
      </c>
      <c r="AJ113">
        <v>26</v>
      </c>
      <c r="AK113">
        <v>79</v>
      </c>
      <c r="AL113">
        <v>0</v>
      </c>
      <c r="AM113">
        <v>0</v>
      </c>
    </row>
    <row r="114" spans="1:39" x14ac:dyDescent="0.2">
      <c r="A114" t="s">
        <v>302</v>
      </c>
      <c r="B114" t="s">
        <v>121</v>
      </c>
      <c r="C114" s="32">
        <v>12.5033207305095</v>
      </c>
      <c r="D114" s="34">
        <v>-81.718712343162196</v>
      </c>
      <c r="E114">
        <v>0</v>
      </c>
      <c r="F114">
        <v>7.44</v>
      </c>
      <c r="G114">
        <v>16.559999999999999</v>
      </c>
      <c r="H114">
        <v>0</v>
      </c>
      <c r="I114">
        <v>0</v>
      </c>
      <c r="J114">
        <v>0</v>
      </c>
      <c r="K114">
        <v>1.3268</v>
      </c>
      <c r="L114">
        <v>2.9531999999999998</v>
      </c>
      <c r="M114">
        <v>0</v>
      </c>
      <c r="N114">
        <v>0</v>
      </c>
      <c r="O114">
        <v>0</v>
      </c>
      <c r="P114">
        <v>14.383999999999999</v>
      </c>
      <c r="Q114">
        <v>32.015999999999998</v>
      </c>
      <c r="R114">
        <v>0</v>
      </c>
      <c r="S114">
        <v>0</v>
      </c>
      <c r="T114">
        <v>0</v>
      </c>
      <c r="U114">
        <v>43</v>
      </c>
      <c r="V114">
        <v>57</v>
      </c>
      <c r="W114">
        <v>0</v>
      </c>
      <c r="X114">
        <v>0</v>
      </c>
      <c r="Y114">
        <v>0</v>
      </c>
      <c r="Z114">
        <v>50</v>
      </c>
      <c r="AA114">
        <v>50</v>
      </c>
      <c r="AB114">
        <v>0</v>
      </c>
      <c r="AC114">
        <v>0</v>
      </c>
      <c r="AD114">
        <v>0</v>
      </c>
      <c r="AE114">
        <v>31</v>
      </c>
      <c r="AF114">
        <v>69</v>
      </c>
      <c r="AG114">
        <v>0</v>
      </c>
      <c r="AH114">
        <v>0</v>
      </c>
      <c r="AI114">
        <v>0</v>
      </c>
      <c r="AJ114">
        <v>124</v>
      </c>
      <c r="AK114">
        <v>176</v>
      </c>
      <c r="AL114">
        <v>0</v>
      </c>
      <c r="AM114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BD63D-2C8A-4AE1-827C-331DD2369881}">
  <dimension ref="A1:L566"/>
  <sheetViews>
    <sheetView topLeftCell="A25" zoomScale="110" zoomScaleNormal="110" workbookViewId="0">
      <selection activeCell="A104" sqref="A104:D114"/>
    </sheetView>
  </sheetViews>
  <sheetFormatPr baseColWidth="10" defaultRowHeight="15" x14ac:dyDescent="0.2"/>
  <cols>
    <col min="1" max="1" width="7.5" customWidth="1"/>
    <col min="2" max="2" width="8.1640625" customWidth="1"/>
    <col min="5" max="5" width="8.5" customWidth="1"/>
    <col min="6" max="6" width="9.5" customWidth="1"/>
  </cols>
  <sheetData>
    <row r="1" spans="1:12" x14ac:dyDescent="0.2">
      <c r="A1" s="14" t="s">
        <v>174</v>
      </c>
      <c r="B1" s="14" t="s">
        <v>175</v>
      </c>
      <c r="C1" s="14" t="s">
        <v>149</v>
      </c>
      <c r="D1" s="14" t="s">
        <v>150</v>
      </c>
      <c r="E1" s="14" t="s">
        <v>327</v>
      </c>
      <c r="F1" s="14" t="s">
        <v>305</v>
      </c>
      <c r="G1" s="14" t="s">
        <v>313</v>
      </c>
      <c r="H1" s="14" t="s">
        <v>183</v>
      </c>
      <c r="I1" s="14" t="s">
        <v>314</v>
      </c>
      <c r="J1" s="14" t="s">
        <v>315</v>
      </c>
      <c r="K1" s="14" t="s">
        <v>316</v>
      </c>
      <c r="L1" s="14" t="s">
        <v>9</v>
      </c>
    </row>
    <row r="2" spans="1:12" x14ac:dyDescent="0.2">
      <c r="A2" t="s">
        <v>3</v>
      </c>
      <c r="B2" t="s">
        <v>10</v>
      </c>
      <c r="C2" s="32">
        <v>1.486388888888889</v>
      </c>
      <c r="D2" s="32">
        <v>-78.822819444444448</v>
      </c>
      <c r="E2" t="s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 x14ac:dyDescent="0.2">
      <c r="A3" t="s">
        <v>3</v>
      </c>
      <c r="B3" t="s">
        <v>11</v>
      </c>
      <c r="C3" s="32">
        <v>1.4858333333333333</v>
      </c>
      <c r="D3" s="32">
        <v>-78.79931944444445</v>
      </c>
      <c r="E3" t="s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 x14ac:dyDescent="0.2">
      <c r="A4" t="s">
        <v>3</v>
      </c>
      <c r="B4" t="s">
        <v>12</v>
      </c>
      <c r="C4" s="32">
        <v>1.4088861111111111</v>
      </c>
      <c r="D4" s="32">
        <v>-78.76818055555556</v>
      </c>
      <c r="E4" t="s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 x14ac:dyDescent="0.2">
      <c r="A5" t="s">
        <v>3</v>
      </c>
      <c r="B5" t="s">
        <v>13</v>
      </c>
      <c r="C5" s="32">
        <v>1.5647500000000001</v>
      </c>
      <c r="D5" s="32">
        <v>-78.895611111111108</v>
      </c>
      <c r="E5" t="s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 x14ac:dyDescent="0.2">
      <c r="A6" t="s">
        <v>3</v>
      </c>
      <c r="B6" t="s">
        <v>14</v>
      </c>
      <c r="C6" s="33">
        <v>1.5480419999999999</v>
      </c>
      <c r="D6" s="33">
        <v>-78.893945000000002</v>
      </c>
      <c r="E6" t="s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">
      <c r="A7" t="s">
        <v>3</v>
      </c>
      <c r="B7" t="s">
        <v>15</v>
      </c>
      <c r="C7" s="32">
        <v>1.5644444444444443</v>
      </c>
      <c r="D7" s="32">
        <v>-78.86855555555556</v>
      </c>
      <c r="E7" t="s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 x14ac:dyDescent="0.2">
      <c r="A8" t="s">
        <v>3</v>
      </c>
      <c r="B8" t="s">
        <v>16</v>
      </c>
      <c r="C8" s="32">
        <v>1.5273888888888889</v>
      </c>
      <c r="D8" s="32">
        <v>-78.865527777777771</v>
      </c>
      <c r="E8" t="s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">
      <c r="A9" t="s">
        <v>3</v>
      </c>
      <c r="B9" t="s">
        <v>17</v>
      </c>
      <c r="C9" s="32">
        <v>1.5956944444444443</v>
      </c>
      <c r="D9" s="32">
        <v>-78.940083333333334</v>
      </c>
      <c r="E9" t="s">
        <v>0</v>
      </c>
      <c r="F9">
        <v>0.377</v>
      </c>
      <c r="G9">
        <v>4.5999999999999999E-2</v>
      </c>
      <c r="H9">
        <v>39.415160562532598</v>
      </c>
      <c r="I9">
        <v>5.2640000000000002</v>
      </c>
      <c r="J9">
        <v>3.84</v>
      </c>
      <c r="K9">
        <v>2.1739999999999999</v>
      </c>
      <c r="L9">
        <v>11.276</v>
      </c>
    </row>
    <row r="10" spans="1:12" x14ac:dyDescent="0.2">
      <c r="A10" t="s">
        <v>3</v>
      </c>
      <c r="B10" t="s">
        <v>18</v>
      </c>
      <c r="C10" s="32">
        <v>1.6274444444444445</v>
      </c>
      <c r="D10" s="32">
        <v>-79.000138888888884</v>
      </c>
      <c r="E10" t="s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">
      <c r="A11" t="s">
        <v>3</v>
      </c>
      <c r="B11" t="s">
        <v>19</v>
      </c>
      <c r="C11" s="32">
        <v>1.6136666666666666</v>
      </c>
      <c r="D11" s="32">
        <v>-78.975805555555553</v>
      </c>
      <c r="E11" t="s">
        <v>0</v>
      </c>
      <c r="F11">
        <v>1.1739999999999999</v>
      </c>
      <c r="G11">
        <v>5.1999999999999998E-2</v>
      </c>
      <c r="H11">
        <v>23.747761721163297</v>
      </c>
      <c r="I11">
        <v>9.5239999999999991</v>
      </c>
      <c r="J11">
        <v>2.4329999999999998</v>
      </c>
      <c r="K11">
        <v>4.6150000000000002</v>
      </c>
      <c r="L11">
        <v>16.573</v>
      </c>
    </row>
    <row r="12" spans="1:12" x14ac:dyDescent="0.2">
      <c r="A12" t="s">
        <v>3</v>
      </c>
      <c r="B12" t="s">
        <v>20</v>
      </c>
      <c r="C12" s="32">
        <v>1.663888888888889</v>
      </c>
      <c r="D12" s="32">
        <v>-78.995777777777775</v>
      </c>
      <c r="E12" t="s">
        <v>0</v>
      </c>
      <c r="F12">
        <v>13.558999999999999</v>
      </c>
      <c r="G12">
        <v>0.67900000000000005</v>
      </c>
      <c r="H12">
        <v>25.250856632147308</v>
      </c>
      <c r="I12">
        <v>37.930999999999997</v>
      </c>
      <c r="J12">
        <v>38.756999999999998</v>
      </c>
      <c r="K12">
        <v>34.03</v>
      </c>
      <c r="L12">
        <v>110.73099999999999</v>
      </c>
    </row>
    <row r="13" spans="1:12" x14ac:dyDescent="0.2">
      <c r="A13" t="s">
        <v>3</v>
      </c>
      <c r="B13" t="s">
        <v>21</v>
      </c>
      <c r="C13" s="32">
        <v>1.7650305555555557</v>
      </c>
      <c r="D13" s="32">
        <v>-78.886766666666674</v>
      </c>
      <c r="E13" t="s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">
      <c r="A14" t="s">
        <v>3</v>
      </c>
      <c r="B14" t="s">
        <v>22</v>
      </c>
      <c r="C14" s="32">
        <v>1.7687527777777778</v>
      </c>
      <c r="D14" s="32">
        <v>-78.89073888888889</v>
      </c>
      <c r="E14" t="s">
        <v>0</v>
      </c>
      <c r="F14">
        <v>0.66700000000000004</v>
      </c>
      <c r="G14">
        <v>3.9E-2</v>
      </c>
      <c r="H14">
        <v>27.285030643586595</v>
      </c>
      <c r="I14">
        <v>7.1429999999999998</v>
      </c>
      <c r="J14">
        <v>6.609</v>
      </c>
      <c r="K14">
        <v>7.1429999999999998</v>
      </c>
      <c r="L14">
        <v>20.895</v>
      </c>
    </row>
    <row r="15" spans="1:12" x14ac:dyDescent="0.2">
      <c r="A15" t="s">
        <v>3</v>
      </c>
      <c r="B15" t="s">
        <v>23</v>
      </c>
      <c r="C15" s="32">
        <v>1.7346138888888889</v>
      </c>
      <c r="D15" s="32">
        <v>-78.912238888888893</v>
      </c>
      <c r="E15" t="s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">
      <c r="A16" t="s">
        <v>3</v>
      </c>
      <c r="B16" t="s">
        <v>24</v>
      </c>
      <c r="C16" s="32">
        <v>1.8132805555555556</v>
      </c>
      <c r="D16" s="32">
        <v>-78.839069444444448</v>
      </c>
      <c r="E16" t="s">
        <v>0</v>
      </c>
      <c r="F16">
        <v>1.6659999999999999</v>
      </c>
      <c r="G16">
        <v>0.48299999999999998</v>
      </c>
      <c r="H16">
        <v>60.756273178452247</v>
      </c>
      <c r="I16">
        <v>12.5</v>
      </c>
      <c r="J16">
        <v>28.053000000000001</v>
      </c>
      <c r="K16">
        <v>6.25</v>
      </c>
      <c r="L16">
        <v>46.802999999999997</v>
      </c>
    </row>
    <row r="17" spans="1:12" x14ac:dyDescent="0.2">
      <c r="A17" t="s">
        <v>3</v>
      </c>
      <c r="B17" t="s">
        <v>25</v>
      </c>
      <c r="C17" s="32">
        <v>1.8028361111111111</v>
      </c>
      <c r="D17" s="32">
        <v>-78.82756944444445</v>
      </c>
      <c r="E17" t="s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</row>
    <row r="18" spans="1:12" x14ac:dyDescent="0.2">
      <c r="A18" t="s">
        <v>3</v>
      </c>
      <c r="B18" t="s">
        <v>26</v>
      </c>
      <c r="C18" s="32">
        <v>1.768475</v>
      </c>
      <c r="D18" s="32">
        <v>-78.824486111111113</v>
      </c>
      <c r="E18" t="s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">
      <c r="A19" t="s">
        <v>3</v>
      </c>
      <c r="B19" t="s">
        <v>27</v>
      </c>
      <c r="C19" s="32">
        <v>1.7733083333333333</v>
      </c>
      <c r="D19" s="32">
        <v>-78.821708333333333</v>
      </c>
      <c r="E19" t="s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2" x14ac:dyDescent="0.2">
      <c r="A20" t="s">
        <v>3</v>
      </c>
      <c r="B20" t="s">
        <v>28</v>
      </c>
      <c r="C20" s="32">
        <v>1.7431694444444443</v>
      </c>
      <c r="D20" s="32">
        <v>-78.812680555555559</v>
      </c>
      <c r="E20" t="s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">
      <c r="A21" t="s">
        <v>3</v>
      </c>
      <c r="B21" t="s">
        <v>29</v>
      </c>
      <c r="C21" s="32">
        <v>1.7477805555555554</v>
      </c>
      <c r="D21" s="32">
        <v>-78.71501388888889</v>
      </c>
      <c r="E21" t="s">
        <v>0</v>
      </c>
      <c r="F21">
        <v>0.629</v>
      </c>
      <c r="G21">
        <v>4.7E-2</v>
      </c>
      <c r="H21">
        <v>30.844566120827132</v>
      </c>
      <c r="I21">
        <v>10</v>
      </c>
      <c r="J21">
        <v>4.58</v>
      </c>
      <c r="K21">
        <v>3.226</v>
      </c>
      <c r="L21">
        <v>18.183</v>
      </c>
    </row>
    <row r="22" spans="1:12" x14ac:dyDescent="0.2">
      <c r="A22" t="s">
        <v>3</v>
      </c>
      <c r="B22" t="s">
        <v>30</v>
      </c>
      <c r="C22" s="32">
        <v>1.7474722222222223</v>
      </c>
      <c r="D22" s="32">
        <v>-78.71630555555555</v>
      </c>
      <c r="E22" t="s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">
      <c r="A23" t="s">
        <v>3</v>
      </c>
      <c r="B23" t="s">
        <v>31</v>
      </c>
      <c r="C23" s="32">
        <v>1.7452222222222222</v>
      </c>
      <c r="D23" s="32">
        <v>-78.766666666666666</v>
      </c>
      <c r="E23" t="s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">
      <c r="A24" t="s">
        <v>3</v>
      </c>
      <c r="B24" t="s">
        <v>32</v>
      </c>
      <c r="C24" s="32">
        <v>1.7457499999999999</v>
      </c>
      <c r="D24" s="32">
        <v>-78.766666666666666</v>
      </c>
      <c r="E24" t="s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</row>
    <row r="25" spans="1:12" x14ac:dyDescent="0.2">
      <c r="A25" t="s">
        <v>3</v>
      </c>
      <c r="B25" t="s">
        <v>33</v>
      </c>
      <c r="C25" s="32">
        <v>2.1702416666666666</v>
      </c>
      <c r="D25" s="32">
        <v>-78.703069444444438</v>
      </c>
      <c r="E25" t="s">
        <v>0</v>
      </c>
      <c r="F25">
        <v>5.2080000000000002</v>
      </c>
      <c r="G25">
        <v>0.61799999999999999</v>
      </c>
      <c r="H25">
        <v>38.869934525244496</v>
      </c>
      <c r="I25">
        <v>30</v>
      </c>
      <c r="J25">
        <v>53.709000000000003</v>
      </c>
      <c r="K25">
        <v>32.558</v>
      </c>
      <c r="L25">
        <v>116.267</v>
      </c>
    </row>
    <row r="26" spans="1:12" x14ac:dyDescent="0.2">
      <c r="A26" t="s">
        <v>3</v>
      </c>
      <c r="B26" t="s">
        <v>34</v>
      </c>
      <c r="C26" s="32">
        <v>2.2166972222222223</v>
      </c>
      <c r="D26" s="32">
        <v>-78.673024999999996</v>
      </c>
      <c r="E26" t="s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">
      <c r="A27" t="s">
        <v>3</v>
      </c>
      <c r="B27" t="s">
        <v>35</v>
      </c>
      <c r="C27" s="32">
        <v>1.9051944444444444</v>
      </c>
      <c r="D27" s="32">
        <v>-78.538297222222226</v>
      </c>
      <c r="E27" t="s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2">
      <c r="A28" t="s">
        <v>3</v>
      </c>
      <c r="B28" t="s">
        <v>36</v>
      </c>
      <c r="C28" s="32">
        <v>2.0083166666666665</v>
      </c>
      <c r="D28" s="32">
        <v>-78.622347222222217</v>
      </c>
      <c r="E28" t="s">
        <v>0</v>
      </c>
      <c r="F28">
        <v>0.94399999999999995</v>
      </c>
      <c r="G28">
        <v>0.23799999999999999</v>
      </c>
      <c r="H28">
        <v>56.657517382261624</v>
      </c>
      <c r="I28">
        <v>13.333</v>
      </c>
      <c r="J28">
        <v>13.173999999999999</v>
      </c>
      <c r="K28">
        <v>6.25</v>
      </c>
      <c r="L28">
        <v>32.756999999999998</v>
      </c>
    </row>
    <row r="29" spans="1:12" x14ac:dyDescent="0.2">
      <c r="A29" t="s">
        <v>3</v>
      </c>
      <c r="B29" t="s">
        <v>37</v>
      </c>
      <c r="C29" s="32">
        <v>2.3510944444444446</v>
      </c>
      <c r="D29" s="32">
        <v>-78.614774999999995</v>
      </c>
      <c r="E29" t="s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</row>
    <row r="30" spans="1:12" x14ac:dyDescent="0.2">
      <c r="A30" t="s">
        <v>3</v>
      </c>
      <c r="B30" t="s">
        <v>38</v>
      </c>
      <c r="C30" s="32">
        <v>2.4276222222222223</v>
      </c>
      <c r="D30" s="32">
        <v>-78.581383333333335</v>
      </c>
      <c r="E30" t="s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">
      <c r="A31" t="s">
        <v>3</v>
      </c>
      <c r="B31" t="s">
        <v>39</v>
      </c>
      <c r="C31" s="32">
        <v>2.2683027777777776</v>
      </c>
      <c r="D31" s="32">
        <v>-78.648247222222224</v>
      </c>
      <c r="E31" t="s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">
      <c r="A32" t="s">
        <v>3</v>
      </c>
      <c r="B32" t="s">
        <v>40</v>
      </c>
      <c r="C32" s="32">
        <v>2.4042249999999998</v>
      </c>
      <c r="D32" s="32">
        <v>-78.580363888888883</v>
      </c>
      <c r="E32" t="s">
        <v>0</v>
      </c>
      <c r="F32">
        <v>2.2610000000000001</v>
      </c>
      <c r="G32">
        <v>0.29599999999999999</v>
      </c>
      <c r="H32">
        <v>40.827297523767626</v>
      </c>
      <c r="I32">
        <v>6.6669999999999998</v>
      </c>
      <c r="J32">
        <v>10.077999999999999</v>
      </c>
      <c r="K32">
        <v>10</v>
      </c>
      <c r="L32">
        <v>26.744</v>
      </c>
    </row>
    <row r="33" spans="1:12" x14ac:dyDescent="0.2">
      <c r="A33" t="s">
        <v>3</v>
      </c>
      <c r="B33" t="s">
        <v>41</v>
      </c>
      <c r="C33" s="32">
        <v>2.5042166666666668</v>
      </c>
      <c r="D33" s="32">
        <v>-78.508200000000002</v>
      </c>
      <c r="E33" t="s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">
      <c r="A34" t="s">
        <v>3</v>
      </c>
      <c r="B34" t="s">
        <v>42</v>
      </c>
      <c r="C34" s="32">
        <v>2.420461111111111</v>
      </c>
      <c r="D34" s="32">
        <v>-78.480111111111114</v>
      </c>
      <c r="E34" t="s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">
      <c r="A35" t="s">
        <v>3</v>
      </c>
      <c r="B35" t="s">
        <v>43</v>
      </c>
      <c r="C35" s="32">
        <v>2.4333944444444446</v>
      </c>
      <c r="D35" s="32">
        <v>-78.451847222222227</v>
      </c>
      <c r="E35" t="s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</row>
    <row r="36" spans="1:12" x14ac:dyDescent="0.2">
      <c r="A36" t="s">
        <v>3</v>
      </c>
      <c r="B36" t="s">
        <v>44</v>
      </c>
      <c r="C36" s="32">
        <v>2.6426055555555554</v>
      </c>
      <c r="D36" s="32">
        <v>-78.021502777777783</v>
      </c>
      <c r="E36" t="s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</row>
    <row r="37" spans="1:12" x14ac:dyDescent="0.2">
      <c r="A37" t="s">
        <v>3</v>
      </c>
      <c r="B37" t="s">
        <v>45</v>
      </c>
      <c r="C37" s="32">
        <v>2.5936194444444443</v>
      </c>
      <c r="D37" s="32">
        <v>-78.094758333333331</v>
      </c>
      <c r="E37" t="s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</row>
    <row r="38" spans="1:12" x14ac:dyDescent="0.2">
      <c r="A38" t="s">
        <v>3</v>
      </c>
      <c r="B38" t="s">
        <v>46</v>
      </c>
      <c r="C38" s="32">
        <v>2.6755555555555555</v>
      </c>
      <c r="D38" s="32">
        <v>-77.808888888888887</v>
      </c>
      <c r="E38" t="s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</row>
    <row r="39" spans="1:12" x14ac:dyDescent="0.2">
      <c r="A39" t="s">
        <v>3</v>
      </c>
      <c r="B39" t="s">
        <v>47</v>
      </c>
      <c r="C39" s="32">
        <v>2.68065</v>
      </c>
      <c r="D39" s="32">
        <v>-77.893522222222217</v>
      </c>
      <c r="E39" t="s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  <row r="40" spans="1:12" x14ac:dyDescent="0.2">
      <c r="A40" t="s">
        <v>3</v>
      </c>
      <c r="B40" t="s">
        <v>48</v>
      </c>
      <c r="C40" s="32">
        <v>2.62765</v>
      </c>
      <c r="D40" s="32">
        <v>-77.88463055555556</v>
      </c>
      <c r="E40" t="s">
        <v>0</v>
      </c>
      <c r="F40">
        <v>7.4809999999999999</v>
      </c>
      <c r="G40">
        <v>1.0389999999999999</v>
      </c>
      <c r="H40">
        <v>42.051646576425242</v>
      </c>
      <c r="I40">
        <v>31.579000000000001</v>
      </c>
      <c r="J40">
        <v>35.948999999999998</v>
      </c>
      <c r="K40">
        <v>37.5</v>
      </c>
      <c r="L40">
        <v>105.02800000000001</v>
      </c>
    </row>
    <row r="41" spans="1:12" x14ac:dyDescent="0.2">
      <c r="A41" t="s">
        <v>3</v>
      </c>
      <c r="B41" t="s">
        <v>49</v>
      </c>
      <c r="C41" s="32">
        <v>2.6489861111111113</v>
      </c>
      <c r="D41" s="32">
        <v>-77.909300000000002</v>
      </c>
      <c r="E41" t="s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 x14ac:dyDescent="0.2">
      <c r="A42" t="s">
        <v>3</v>
      </c>
      <c r="B42" t="s">
        <v>50</v>
      </c>
      <c r="C42" s="32">
        <v>2.9017277777777779</v>
      </c>
      <c r="D42" s="32">
        <v>-77.697697222222217</v>
      </c>
      <c r="E42" t="s">
        <v>0</v>
      </c>
      <c r="F42">
        <v>2.8730000000000002</v>
      </c>
      <c r="G42">
        <v>0.318</v>
      </c>
      <c r="H42">
        <v>37.540565145131708</v>
      </c>
      <c r="I42">
        <v>23.077000000000002</v>
      </c>
      <c r="J42">
        <v>13.249000000000001</v>
      </c>
      <c r="K42">
        <v>10</v>
      </c>
      <c r="L42">
        <v>46.326000000000001</v>
      </c>
    </row>
    <row r="43" spans="1:12" x14ac:dyDescent="0.2">
      <c r="A43" t="s">
        <v>3</v>
      </c>
      <c r="B43" t="s">
        <v>51</v>
      </c>
      <c r="C43" s="32">
        <v>2.8323194444444444</v>
      </c>
      <c r="D43" s="32">
        <v>-77.692172222222226</v>
      </c>
      <c r="E43" t="s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</row>
    <row r="44" spans="1:12" x14ac:dyDescent="0.2">
      <c r="A44" t="s">
        <v>3</v>
      </c>
      <c r="B44" t="s">
        <v>52</v>
      </c>
      <c r="C44" s="32">
        <v>2.9791722222222221</v>
      </c>
      <c r="D44" s="32">
        <v>-77.667950000000005</v>
      </c>
      <c r="E44" t="s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2">
      <c r="A45" t="s">
        <v>3</v>
      </c>
      <c r="B45" t="s">
        <v>53</v>
      </c>
      <c r="C45" s="32">
        <v>3.0512277777777776</v>
      </c>
      <c r="D45" s="32">
        <v>-77.656083333333328</v>
      </c>
      <c r="E45" t="s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</row>
    <row r="46" spans="1:12" x14ac:dyDescent="0.2">
      <c r="A46" t="s">
        <v>3</v>
      </c>
      <c r="B46" t="s">
        <v>54</v>
      </c>
      <c r="C46" s="32">
        <v>3.1877833333333334</v>
      </c>
      <c r="D46" s="32">
        <v>-77.478716666666671</v>
      </c>
      <c r="E46" t="s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</row>
    <row r="47" spans="1:12" x14ac:dyDescent="0.2">
      <c r="A47" t="s">
        <v>3</v>
      </c>
      <c r="B47" t="s">
        <v>55</v>
      </c>
      <c r="C47" s="32">
        <v>3.360211111111111</v>
      </c>
      <c r="D47" s="32">
        <v>-77.417811111111106</v>
      </c>
      <c r="E47" t="s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</row>
    <row r="48" spans="1:12" x14ac:dyDescent="0.2">
      <c r="A48" t="s">
        <v>3</v>
      </c>
      <c r="B48" t="s">
        <v>56</v>
      </c>
      <c r="C48" s="32">
        <v>3.3844944444444445</v>
      </c>
      <c r="D48" s="32">
        <v>-77.366425000000007</v>
      </c>
      <c r="E48" t="s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">
      <c r="A49" t="s">
        <v>3</v>
      </c>
      <c r="B49" t="s">
        <v>57</v>
      </c>
      <c r="C49" s="33">
        <v>3.512813</v>
      </c>
      <c r="D49" s="33">
        <v>-77.265170999999995</v>
      </c>
      <c r="E49" t="s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</row>
    <row r="50" spans="1:12" x14ac:dyDescent="0.2">
      <c r="A50" t="s">
        <v>3</v>
      </c>
      <c r="B50" t="s">
        <v>58</v>
      </c>
      <c r="C50" s="32">
        <v>3.6495972222222224</v>
      </c>
      <c r="D50" s="32">
        <v>-77.150313888888888</v>
      </c>
      <c r="E50" t="s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</row>
    <row r="51" spans="1:12" x14ac:dyDescent="0.2">
      <c r="A51" t="s">
        <v>3</v>
      </c>
      <c r="B51" t="s">
        <v>59</v>
      </c>
      <c r="C51" s="32">
        <v>3.7605805555555554</v>
      </c>
      <c r="D51" s="32">
        <v>-77.167383333333333</v>
      </c>
      <c r="E51" t="s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 x14ac:dyDescent="0.2">
      <c r="A52" t="s">
        <v>3</v>
      </c>
      <c r="B52" t="s">
        <v>60</v>
      </c>
      <c r="C52" s="32">
        <v>3.8191583333333332</v>
      </c>
      <c r="D52" s="32">
        <v>-77.113386111111112</v>
      </c>
      <c r="E52" t="s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</row>
    <row r="53" spans="1:12" x14ac:dyDescent="0.2">
      <c r="A53" t="s">
        <v>3</v>
      </c>
      <c r="B53" t="s">
        <v>61</v>
      </c>
      <c r="C53" s="32">
        <v>4.2941388888888889</v>
      </c>
      <c r="D53" s="32">
        <v>-77.461150000000004</v>
      </c>
      <c r="E53" t="s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</row>
    <row r="54" spans="1:12" x14ac:dyDescent="0.2">
      <c r="A54" t="s">
        <v>3</v>
      </c>
      <c r="B54" t="s">
        <v>62</v>
      </c>
      <c r="C54" s="32">
        <v>4.5588750000000005</v>
      </c>
      <c r="D54" s="32">
        <v>-77.320238888888895</v>
      </c>
      <c r="E54" t="s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</row>
    <row r="55" spans="1:12" x14ac:dyDescent="0.2">
      <c r="A55" t="s">
        <v>3</v>
      </c>
      <c r="B55" t="s">
        <v>63</v>
      </c>
      <c r="C55" s="32">
        <v>4.4182055555555557</v>
      </c>
      <c r="D55" s="32">
        <v>-77.35219444444445</v>
      </c>
      <c r="E55" t="s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</row>
    <row r="56" spans="1:12" x14ac:dyDescent="0.2">
      <c r="A56" t="s">
        <v>3</v>
      </c>
      <c r="B56" t="s">
        <v>64</v>
      </c>
      <c r="C56" s="32">
        <v>5.3950111111111108</v>
      </c>
      <c r="D56" s="32">
        <v>-77.399983333333338</v>
      </c>
      <c r="E56" t="s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2">
      <c r="A57" t="s">
        <v>3</v>
      </c>
      <c r="B57" t="s">
        <v>65</v>
      </c>
      <c r="C57" s="32">
        <v>5.1970194444444449</v>
      </c>
      <c r="D57" s="32">
        <v>-77.369372222222225</v>
      </c>
      <c r="E57" t="s">
        <v>0</v>
      </c>
      <c r="F57">
        <v>1.2190000000000001</v>
      </c>
      <c r="G57">
        <v>1.085</v>
      </c>
      <c r="H57">
        <v>106.45549301819102</v>
      </c>
      <c r="I57">
        <v>5.8819999999999997</v>
      </c>
      <c r="J57">
        <v>7.4080000000000004</v>
      </c>
      <c r="K57">
        <v>5.556</v>
      </c>
      <c r="L57">
        <v>18.846</v>
      </c>
    </row>
    <row r="58" spans="1:12" x14ac:dyDescent="0.2">
      <c r="A58" t="s">
        <v>3</v>
      </c>
      <c r="B58" t="s">
        <v>66</v>
      </c>
      <c r="C58" s="32">
        <v>4.8148527777777774</v>
      </c>
      <c r="D58" s="32">
        <v>-77.32993888888889</v>
      </c>
      <c r="E58" t="s">
        <v>0</v>
      </c>
      <c r="F58">
        <v>0.66600000000000004</v>
      </c>
      <c r="G58">
        <v>1.7999999999999999E-2</v>
      </c>
      <c r="H58">
        <v>18.55043923669648</v>
      </c>
      <c r="I58">
        <v>6.6669999999999998</v>
      </c>
      <c r="J58">
        <v>1.341</v>
      </c>
      <c r="K58">
        <v>2.5</v>
      </c>
      <c r="L58">
        <v>10.507</v>
      </c>
    </row>
    <row r="59" spans="1:12" x14ac:dyDescent="0.2">
      <c r="A59" t="s">
        <v>3</v>
      </c>
      <c r="B59" t="s">
        <v>67</v>
      </c>
      <c r="C59" s="32">
        <v>5.8405000000000005</v>
      </c>
      <c r="D59" s="32">
        <v>-77.269233333333332</v>
      </c>
      <c r="E59" t="s">
        <v>0</v>
      </c>
      <c r="F59">
        <v>7.1950000000000003</v>
      </c>
      <c r="G59">
        <v>0.50800000000000001</v>
      </c>
      <c r="H59">
        <v>29.982753641872499</v>
      </c>
      <c r="I59">
        <v>27.273</v>
      </c>
      <c r="J59">
        <v>36.777999999999999</v>
      </c>
      <c r="K59">
        <v>32.353000000000002</v>
      </c>
      <c r="L59">
        <v>93.403999999999996</v>
      </c>
    </row>
    <row r="60" spans="1:12" x14ac:dyDescent="0.2">
      <c r="A60" t="s">
        <v>3</v>
      </c>
      <c r="B60" t="s">
        <v>68</v>
      </c>
      <c r="C60" s="32">
        <v>5.7891277777777779</v>
      </c>
      <c r="D60" s="32">
        <v>-77.240797222222227</v>
      </c>
      <c r="E60" t="s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">
      <c r="A61" t="s">
        <v>3</v>
      </c>
      <c r="B61" t="s">
        <v>69</v>
      </c>
      <c r="C61" s="32">
        <v>5.61625</v>
      </c>
      <c r="D61" s="32">
        <v>-77.346133333333327</v>
      </c>
      <c r="E61" t="s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2" x14ac:dyDescent="0.2">
      <c r="A62" t="s">
        <v>3</v>
      </c>
      <c r="B62" t="s">
        <v>70</v>
      </c>
      <c r="C62" s="32">
        <v>5.7080916666666663</v>
      </c>
      <c r="D62" s="32">
        <v>-77.264355555555554</v>
      </c>
      <c r="E62" t="s">
        <v>0</v>
      </c>
      <c r="F62">
        <v>2.222</v>
      </c>
      <c r="G62">
        <v>0.111</v>
      </c>
      <c r="H62">
        <v>25.219967431996039</v>
      </c>
      <c r="I62">
        <v>7.6920000000000002</v>
      </c>
      <c r="J62">
        <v>16.71</v>
      </c>
      <c r="K62">
        <v>12.5</v>
      </c>
      <c r="L62">
        <v>36.905999999999999</v>
      </c>
    </row>
    <row r="63" spans="1:12" x14ac:dyDescent="0.2">
      <c r="A63" t="s">
        <v>303</v>
      </c>
      <c r="B63" t="s">
        <v>71</v>
      </c>
      <c r="C63" s="33">
        <v>8.5333333329999999</v>
      </c>
      <c r="D63" s="33">
        <v>-76.916666669999998</v>
      </c>
      <c r="E63" t="s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">
      <c r="A64" t="s">
        <v>303</v>
      </c>
      <c r="B64" t="s">
        <v>72</v>
      </c>
      <c r="C64" s="32">
        <v>8.0166666666666675</v>
      </c>
      <c r="D64" s="32">
        <v>-76.916666666666671</v>
      </c>
      <c r="E64" t="s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">
      <c r="A65" t="s">
        <v>303</v>
      </c>
      <c r="B65" t="s">
        <v>73</v>
      </c>
      <c r="C65" s="32">
        <v>8.0166666666666675</v>
      </c>
      <c r="D65" s="32">
        <v>-76.916666666666671</v>
      </c>
      <c r="E65" t="s">
        <v>0</v>
      </c>
      <c r="F65">
        <v>1.1000000000000001</v>
      </c>
      <c r="G65">
        <v>0.22</v>
      </c>
      <c r="H65">
        <v>51.6</v>
      </c>
      <c r="I65">
        <v>4.3</v>
      </c>
      <c r="J65">
        <v>15.1</v>
      </c>
      <c r="K65">
        <v>3.2</v>
      </c>
      <c r="L65">
        <v>22.6</v>
      </c>
    </row>
    <row r="66" spans="1:12" x14ac:dyDescent="0.2">
      <c r="A66" t="s">
        <v>303</v>
      </c>
      <c r="B66" t="s">
        <v>74</v>
      </c>
      <c r="C66" s="32">
        <v>8.0666666666666664</v>
      </c>
      <c r="D66" s="32">
        <v>-76.849999999999994</v>
      </c>
      <c r="E66" t="s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</row>
    <row r="67" spans="1:12" x14ac:dyDescent="0.2">
      <c r="A67" t="s">
        <v>303</v>
      </c>
      <c r="B67" t="s">
        <v>75</v>
      </c>
      <c r="C67" s="32">
        <v>8.1</v>
      </c>
      <c r="D67" s="32">
        <v>-76.933333333333337</v>
      </c>
      <c r="E67" t="s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</row>
    <row r="68" spans="1:12" x14ac:dyDescent="0.2">
      <c r="A68" t="s">
        <v>303</v>
      </c>
      <c r="B68" t="s">
        <v>76</v>
      </c>
      <c r="C68" s="32">
        <v>8.1166666666666671</v>
      </c>
      <c r="D68" s="32">
        <v>-76.933333333333337</v>
      </c>
      <c r="E68" t="s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</row>
    <row r="69" spans="1:12" x14ac:dyDescent="0.2">
      <c r="A69" t="s">
        <v>303</v>
      </c>
      <c r="B69" t="s">
        <v>77</v>
      </c>
      <c r="C69" s="32">
        <v>8.1833333333333336</v>
      </c>
      <c r="D69" s="32">
        <v>-76.933333333333337</v>
      </c>
      <c r="E69" t="s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</row>
    <row r="70" spans="1:12" x14ac:dyDescent="0.2">
      <c r="A70" t="s">
        <v>303</v>
      </c>
      <c r="B70" t="s">
        <v>78</v>
      </c>
      <c r="C70" s="32">
        <v>9.4166666666666661</v>
      </c>
      <c r="D70" s="32">
        <v>-75.75</v>
      </c>
      <c r="E70" t="s">
        <v>0</v>
      </c>
      <c r="F70">
        <v>13.3</v>
      </c>
      <c r="G70">
        <v>0.8</v>
      </c>
      <c r="H70">
        <v>26.1</v>
      </c>
      <c r="I70">
        <v>20.399999999999999</v>
      </c>
      <c r="J70">
        <v>45.5</v>
      </c>
      <c r="K70">
        <v>16.899999999999999</v>
      </c>
      <c r="L70">
        <v>82.7</v>
      </c>
    </row>
    <row r="71" spans="1:12" x14ac:dyDescent="0.2">
      <c r="A71" t="s">
        <v>303</v>
      </c>
      <c r="B71" t="s">
        <v>79</v>
      </c>
      <c r="C71" s="32">
        <v>9.3333333333333339</v>
      </c>
      <c r="D71" s="32">
        <v>-75.86666666666666</v>
      </c>
      <c r="E71" t="s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</row>
    <row r="72" spans="1:12" x14ac:dyDescent="0.2">
      <c r="A72" t="s">
        <v>303</v>
      </c>
      <c r="B72" t="s">
        <v>80</v>
      </c>
      <c r="C72" s="33">
        <v>9.4333333330000002</v>
      </c>
      <c r="D72" s="33">
        <v>-75.833333330000002</v>
      </c>
      <c r="E72" t="s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">
      <c r="A73" t="s">
        <v>303</v>
      </c>
      <c r="B73" t="s">
        <v>81</v>
      </c>
      <c r="C73" s="32">
        <v>9.4</v>
      </c>
      <c r="D73" s="32">
        <v>-75.849999999999994</v>
      </c>
      <c r="E73" t="s">
        <v>0</v>
      </c>
      <c r="F73">
        <v>2.9</v>
      </c>
      <c r="G73">
        <v>0.18</v>
      </c>
      <c r="H73">
        <v>28.3</v>
      </c>
      <c r="I73">
        <v>5</v>
      </c>
      <c r="J73">
        <v>12.2</v>
      </c>
      <c r="K73">
        <v>1.7</v>
      </c>
      <c r="L73">
        <v>18.899999999999999</v>
      </c>
    </row>
    <row r="74" spans="1:12" x14ac:dyDescent="0.2">
      <c r="A74" t="s">
        <v>303</v>
      </c>
      <c r="B74" t="s">
        <v>82</v>
      </c>
      <c r="C74" s="32">
        <v>9.4166666666666661</v>
      </c>
      <c r="D74" s="32">
        <v>-75.86666666666666</v>
      </c>
      <c r="E74" t="s">
        <v>0</v>
      </c>
      <c r="F74">
        <v>5.3</v>
      </c>
      <c r="G74">
        <v>0.1</v>
      </c>
      <c r="H74">
        <v>19.5</v>
      </c>
      <c r="I74">
        <v>9.1999999999999993</v>
      </c>
      <c r="J74">
        <v>9.1999999999999993</v>
      </c>
      <c r="K74">
        <v>3.2</v>
      </c>
      <c r="L74">
        <v>21.9</v>
      </c>
    </row>
    <row r="75" spans="1:12" x14ac:dyDescent="0.2">
      <c r="A75" t="s">
        <v>303</v>
      </c>
      <c r="B75" t="s">
        <v>83</v>
      </c>
      <c r="C75" s="32">
        <v>9.4166666666666661</v>
      </c>
      <c r="D75" s="32">
        <v>-75.88333333333334</v>
      </c>
      <c r="E75" t="s">
        <v>0</v>
      </c>
      <c r="F75">
        <v>6.4</v>
      </c>
      <c r="G75">
        <v>0.6</v>
      </c>
      <c r="H75">
        <v>30.1</v>
      </c>
      <c r="I75">
        <v>12.8</v>
      </c>
      <c r="J75">
        <v>30.9</v>
      </c>
      <c r="K75">
        <v>11.3</v>
      </c>
      <c r="L75">
        <v>55</v>
      </c>
    </row>
    <row r="76" spans="1:12" x14ac:dyDescent="0.2">
      <c r="A76" t="s">
        <v>303</v>
      </c>
      <c r="B76" t="s">
        <v>84</v>
      </c>
      <c r="C76" s="32">
        <v>9.4666666666666668</v>
      </c>
      <c r="D76" s="32">
        <v>-75.599999999999994</v>
      </c>
      <c r="E76" t="s">
        <v>0</v>
      </c>
      <c r="F76">
        <v>6.4</v>
      </c>
      <c r="G76">
        <v>0.18</v>
      </c>
      <c r="H76">
        <v>18.3</v>
      </c>
      <c r="I76">
        <v>18.2</v>
      </c>
      <c r="J76">
        <v>17.5</v>
      </c>
      <c r="K76">
        <v>5.8</v>
      </c>
      <c r="L76">
        <v>41.6</v>
      </c>
    </row>
    <row r="77" spans="1:12" x14ac:dyDescent="0.2">
      <c r="A77" t="s">
        <v>303</v>
      </c>
      <c r="B77" t="s">
        <v>85</v>
      </c>
      <c r="C77" s="33">
        <v>9.9510000000000005</v>
      </c>
      <c r="D77" s="33">
        <v>-75.575999999999993</v>
      </c>
      <c r="E77" t="s">
        <v>0</v>
      </c>
      <c r="F77">
        <v>6.9</v>
      </c>
      <c r="G77">
        <v>0.34</v>
      </c>
      <c r="H77">
        <v>24.3</v>
      </c>
      <c r="I77">
        <v>29.4</v>
      </c>
      <c r="J77">
        <v>21.4</v>
      </c>
      <c r="K77">
        <v>6.1</v>
      </c>
      <c r="L77">
        <v>57</v>
      </c>
    </row>
    <row r="78" spans="1:12" x14ac:dyDescent="0.2">
      <c r="A78" t="s">
        <v>303</v>
      </c>
      <c r="B78" t="s">
        <v>86</v>
      </c>
      <c r="C78" s="32">
        <v>9.5833333333333339</v>
      </c>
      <c r="D78" s="32">
        <v>-75.566666666666663</v>
      </c>
      <c r="E78" t="s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</row>
    <row r="79" spans="1:12" x14ac:dyDescent="0.2">
      <c r="A79" t="s">
        <v>303</v>
      </c>
      <c r="B79" t="s">
        <v>87</v>
      </c>
      <c r="C79" s="32">
        <v>9.5833333333333339</v>
      </c>
      <c r="D79" s="32">
        <v>-75.566666666666663</v>
      </c>
      <c r="E79" t="s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</row>
    <row r="80" spans="1:12" x14ac:dyDescent="0.2">
      <c r="A80" t="s">
        <v>303</v>
      </c>
      <c r="B80" t="s">
        <v>88</v>
      </c>
      <c r="C80" s="33">
        <v>9.5500000000000007</v>
      </c>
      <c r="D80" s="33">
        <v>-75.566666670000004</v>
      </c>
      <c r="E80" t="s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</row>
    <row r="81" spans="1:12" x14ac:dyDescent="0.2">
      <c r="A81" t="s">
        <v>303</v>
      </c>
      <c r="B81" t="s">
        <v>89</v>
      </c>
      <c r="C81" s="32">
        <v>9.4666666666666668</v>
      </c>
      <c r="D81" s="32">
        <v>-75.599999999999994</v>
      </c>
      <c r="E81" t="s">
        <v>0</v>
      </c>
      <c r="F81">
        <v>4.2</v>
      </c>
      <c r="G81">
        <v>0.12</v>
      </c>
      <c r="H81">
        <v>18.399999999999999</v>
      </c>
      <c r="I81">
        <v>6.7</v>
      </c>
      <c r="J81">
        <v>6.7</v>
      </c>
      <c r="K81">
        <v>1.3</v>
      </c>
      <c r="L81">
        <v>15.1</v>
      </c>
    </row>
    <row r="82" spans="1:12" x14ac:dyDescent="0.2">
      <c r="A82" t="s">
        <v>303</v>
      </c>
      <c r="B82" t="s">
        <v>90</v>
      </c>
      <c r="C82" s="32">
        <v>9.4166666666666661</v>
      </c>
      <c r="D82" s="32">
        <v>-75.61666666666666</v>
      </c>
      <c r="E82" t="s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</row>
    <row r="83" spans="1:12" x14ac:dyDescent="0.2">
      <c r="A83" t="s">
        <v>303</v>
      </c>
      <c r="B83" t="s">
        <v>91</v>
      </c>
      <c r="C83" s="32">
        <v>9.4</v>
      </c>
      <c r="D83" s="32">
        <v>-75.63333333333334</v>
      </c>
      <c r="E83" t="s">
        <v>0</v>
      </c>
      <c r="F83">
        <v>9.3000000000000007</v>
      </c>
      <c r="G83">
        <v>0.3</v>
      </c>
      <c r="H83">
        <v>20</v>
      </c>
      <c r="I83">
        <v>7.8</v>
      </c>
      <c r="J83">
        <v>14.7</v>
      </c>
      <c r="K83">
        <v>7.3</v>
      </c>
      <c r="L83">
        <v>29.6</v>
      </c>
    </row>
    <row r="84" spans="1:12" x14ac:dyDescent="0.2">
      <c r="A84" t="s">
        <v>303</v>
      </c>
      <c r="B84" t="s">
        <v>92</v>
      </c>
      <c r="C84" s="32">
        <v>9.4333333333333336</v>
      </c>
      <c r="D84" s="32">
        <v>-75.63333333333334</v>
      </c>
      <c r="E84" t="s">
        <v>0</v>
      </c>
      <c r="F84">
        <v>4.9000000000000004</v>
      </c>
      <c r="G84">
        <v>0.13</v>
      </c>
      <c r="H84">
        <v>17.899999999999999</v>
      </c>
      <c r="I84">
        <v>12.1</v>
      </c>
      <c r="J84">
        <v>10.8</v>
      </c>
      <c r="K84">
        <v>5.3</v>
      </c>
      <c r="L84">
        <v>28.2</v>
      </c>
    </row>
    <row r="85" spans="1:12" x14ac:dyDescent="0.2">
      <c r="A85" t="s">
        <v>303</v>
      </c>
      <c r="B85" t="s">
        <v>93</v>
      </c>
      <c r="C85" s="32">
        <v>10.166666666666666</v>
      </c>
      <c r="D85" s="32">
        <v>-75.783333333333331</v>
      </c>
      <c r="E85" t="s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">
      <c r="A86" t="s">
        <v>303</v>
      </c>
      <c r="B86" t="s">
        <v>94</v>
      </c>
      <c r="C86" s="33">
        <v>9.7833333329999999</v>
      </c>
      <c r="D86" s="33">
        <v>-75.816666670000004</v>
      </c>
      <c r="E86" t="s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">
      <c r="A87" t="s">
        <v>303</v>
      </c>
      <c r="B87" t="s">
        <v>95</v>
      </c>
      <c r="C87" s="32">
        <v>9.7666666666666675</v>
      </c>
      <c r="D87" s="32">
        <v>-75.783333333333331</v>
      </c>
      <c r="E87" t="s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 x14ac:dyDescent="0.2">
      <c r="A88" t="s">
        <v>303</v>
      </c>
      <c r="B88" t="s">
        <v>96</v>
      </c>
      <c r="C88" s="32">
        <v>10.116666666666667</v>
      </c>
      <c r="D88" s="32">
        <v>-75.566666666666663</v>
      </c>
      <c r="E88" t="s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x14ac:dyDescent="0.2">
      <c r="A89" t="s">
        <v>303</v>
      </c>
      <c r="B89" t="s">
        <v>97</v>
      </c>
      <c r="C89" s="32">
        <v>10.066666666666666</v>
      </c>
      <c r="D89" s="32">
        <v>-75.533333333333331</v>
      </c>
      <c r="E89" t="s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</row>
    <row r="90" spans="1:12" x14ac:dyDescent="0.2">
      <c r="A90" t="s">
        <v>303</v>
      </c>
      <c r="B90" t="s">
        <v>98</v>
      </c>
      <c r="C90" s="32">
        <v>10.166666666666666</v>
      </c>
      <c r="D90" s="32">
        <v>-75.533333333333331</v>
      </c>
      <c r="E90" t="s">
        <v>0</v>
      </c>
      <c r="F90">
        <v>12.2</v>
      </c>
      <c r="G90">
        <v>0.49</v>
      </c>
      <c r="H90">
        <v>22.1</v>
      </c>
      <c r="I90">
        <v>21.1</v>
      </c>
      <c r="J90">
        <v>15.3</v>
      </c>
      <c r="K90">
        <v>12.9</v>
      </c>
      <c r="L90">
        <v>49.2</v>
      </c>
    </row>
    <row r="91" spans="1:12" x14ac:dyDescent="0.2">
      <c r="A91" t="s">
        <v>303</v>
      </c>
      <c r="B91" t="s">
        <v>99</v>
      </c>
      <c r="C91" s="32">
        <v>11.316666666666666</v>
      </c>
      <c r="D91" s="32">
        <v>-74.13333333333334</v>
      </c>
      <c r="E91" t="s">
        <v>0</v>
      </c>
      <c r="F91">
        <v>7.1</v>
      </c>
      <c r="G91">
        <v>0.26</v>
      </c>
      <c r="H91">
        <v>21.6</v>
      </c>
      <c r="I91">
        <v>20.8</v>
      </c>
      <c r="J91">
        <v>24.7</v>
      </c>
      <c r="K91">
        <v>9.5</v>
      </c>
      <c r="L91">
        <v>54.9</v>
      </c>
    </row>
    <row r="92" spans="1:12" x14ac:dyDescent="0.2">
      <c r="A92" t="s">
        <v>303</v>
      </c>
      <c r="B92" t="s">
        <v>100</v>
      </c>
      <c r="C92" s="32">
        <v>11.333333333333334</v>
      </c>
      <c r="D92" s="32">
        <v>-74.05</v>
      </c>
      <c r="E92" t="s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</row>
    <row r="93" spans="1:12" x14ac:dyDescent="0.2">
      <c r="A93" t="s">
        <v>303</v>
      </c>
      <c r="B93" t="s">
        <v>101</v>
      </c>
      <c r="C93" s="32">
        <v>11.05</v>
      </c>
      <c r="D93" s="32">
        <v>-74.75</v>
      </c>
      <c r="E93" t="s">
        <v>0</v>
      </c>
      <c r="F93">
        <v>13</v>
      </c>
      <c r="G93">
        <v>0.46</v>
      </c>
      <c r="H93">
        <v>20.2</v>
      </c>
      <c r="I93">
        <v>25.6</v>
      </c>
      <c r="J93">
        <v>27.7</v>
      </c>
      <c r="K93">
        <v>15.8</v>
      </c>
      <c r="L93">
        <v>69.099999999999994</v>
      </c>
    </row>
    <row r="94" spans="1:12" x14ac:dyDescent="0.2">
      <c r="A94" t="s">
        <v>303</v>
      </c>
      <c r="B94" t="s">
        <v>102</v>
      </c>
      <c r="C94" s="32">
        <v>10.966666666666667</v>
      </c>
      <c r="D94" s="32">
        <v>-74.5</v>
      </c>
      <c r="E94" t="s">
        <v>0</v>
      </c>
      <c r="F94">
        <v>17.3</v>
      </c>
      <c r="G94">
        <v>0.79</v>
      </c>
      <c r="H94">
        <v>22.9</v>
      </c>
      <c r="I94">
        <v>25</v>
      </c>
      <c r="J94">
        <v>41.8</v>
      </c>
      <c r="K94">
        <v>17.100000000000001</v>
      </c>
      <c r="L94">
        <v>84</v>
      </c>
    </row>
    <row r="95" spans="1:12" x14ac:dyDescent="0.2">
      <c r="A95" t="s">
        <v>303</v>
      </c>
      <c r="B95" t="s">
        <v>103</v>
      </c>
      <c r="C95" s="32">
        <v>10.966666666666667</v>
      </c>
      <c r="D95" s="32">
        <v>-74.516666666666666</v>
      </c>
      <c r="E95" t="s">
        <v>0</v>
      </c>
      <c r="F95">
        <v>33.9</v>
      </c>
      <c r="G95">
        <v>0.83</v>
      </c>
      <c r="H95">
        <v>17.5</v>
      </c>
      <c r="I95">
        <v>30.9</v>
      </c>
      <c r="J95">
        <v>40.200000000000003</v>
      </c>
      <c r="K95">
        <v>14.2</v>
      </c>
      <c r="L95">
        <v>84.9</v>
      </c>
    </row>
    <row r="96" spans="1:12" x14ac:dyDescent="0.2">
      <c r="A96" t="s">
        <v>303</v>
      </c>
      <c r="B96" t="s">
        <v>104</v>
      </c>
      <c r="C96" s="32">
        <v>10.8</v>
      </c>
      <c r="D96" s="32">
        <v>-74.466666666666669</v>
      </c>
      <c r="E96" t="s">
        <v>0</v>
      </c>
      <c r="F96">
        <v>37.4</v>
      </c>
      <c r="G96">
        <v>1.79</v>
      </c>
      <c r="H96">
        <v>23.3</v>
      </c>
      <c r="I96">
        <v>48.5</v>
      </c>
      <c r="J96">
        <v>78.599999999999994</v>
      </c>
      <c r="K96">
        <v>42.6</v>
      </c>
      <c r="L96">
        <v>169.7</v>
      </c>
    </row>
    <row r="97" spans="1:12" x14ac:dyDescent="0.2">
      <c r="A97" t="s">
        <v>303</v>
      </c>
      <c r="B97" t="s">
        <v>105</v>
      </c>
      <c r="C97" s="32">
        <v>10.933333333333334</v>
      </c>
      <c r="D97" s="32">
        <v>-74.3</v>
      </c>
      <c r="E97" t="s">
        <v>0</v>
      </c>
      <c r="F97">
        <v>14.3</v>
      </c>
      <c r="G97">
        <v>1.07</v>
      </c>
      <c r="H97">
        <v>29.3</v>
      </c>
      <c r="I97">
        <v>33.299999999999997</v>
      </c>
      <c r="J97">
        <v>66.599999999999994</v>
      </c>
      <c r="K97">
        <v>19.600000000000001</v>
      </c>
      <c r="L97">
        <v>119.6</v>
      </c>
    </row>
    <row r="98" spans="1:12" x14ac:dyDescent="0.2">
      <c r="A98" t="s">
        <v>303</v>
      </c>
      <c r="B98" t="s">
        <v>106</v>
      </c>
      <c r="C98" s="33">
        <v>10.78333333</v>
      </c>
      <c r="D98" s="33">
        <v>-74.366666670000001</v>
      </c>
      <c r="E98" t="s">
        <v>0</v>
      </c>
      <c r="F98">
        <v>10.7</v>
      </c>
      <c r="G98">
        <v>2.87</v>
      </c>
      <c r="H98">
        <v>53.7</v>
      </c>
      <c r="I98">
        <v>33.299999999999997</v>
      </c>
      <c r="J98">
        <v>94.6</v>
      </c>
      <c r="K98">
        <v>40.9</v>
      </c>
      <c r="L98">
        <v>168.8</v>
      </c>
    </row>
    <row r="99" spans="1:12" x14ac:dyDescent="0.2">
      <c r="A99" t="s">
        <v>303</v>
      </c>
      <c r="B99" t="s">
        <v>122</v>
      </c>
      <c r="C99" s="32">
        <v>10.75</v>
      </c>
      <c r="D99" s="32">
        <v>-74.38333333333334</v>
      </c>
      <c r="E99" t="s">
        <v>0</v>
      </c>
      <c r="F99">
        <v>11.2</v>
      </c>
      <c r="G99">
        <v>2.0099999999999998</v>
      </c>
      <c r="H99">
        <v>42.1</v>
      </c>
      <c r="I99">
        <v>27.9</v>
      </c>
      <c r="J99">
        <v>77.5</v>
      </c>
      <c r="K99">
        <v>30</v>
      </c>
      <c r="L99">
        <v>135.80000000000001</v>
      </c>
    </row>
    <row r="100" spans="1:12" x14ac:dyDescent="0.2">
      <c r="A100" t="s">
        <v>303</v>
      </c>
      <c r="B100" t="s">
        <v>107</v>
      </c>
      <c r="C100" s="32">
        <v>11.916666666666666</v>
      </c>
      <c r="D100" s="32">
        <v>-71.283333333333331</v>
      </c>
      <c r="E100" t="s">
        <v>0</v>
      </c>
      <c r="F100">
        <v>44</v>
      </c>
      <c r="G100">
        <v>1.05</v>
      </c>
      <c r="H100">
        <v>17.399999999999999</v>
      </c>
      <c r="I100">
        <v>20</v>
      </c>
      <c r="J100">
        <v>63</v>
      </c>
      <c r="K100">
        <v>28</v>
      </c>
      <c r="L100">
        <v>111</v>
      </c>
    </row>
    <row r="101" spans="1:12" x14ac:dyDescent="0.2">
      <c r="A101" t="s">
        <v>303</v>
      </c>
      <c r="B101" t="s">
        <v>108</v>
      </c>
      <c r="C101" s="33">
        <v>12.233333330000001</v>
      </c>
      <c r="D101" s="33">
        <v>-71.866666670000001</v>
      </c>
      <c r="E101" t="s">
        <v>0</v>
      </c>
      <c r="F101">
        <v>21</v>
      </c>
      <c r="G101">
        <v>0.68</v>
      </c>
      <c r="H101">
        <v>20.3</v>
      </c>
      <c r="I101">
        <v>11.1</v>
      </c>
      <c r="J101">
        <v>36.200000000000003</v>
      </c>
      <c r="K101">
        <v>1.1000000000000001</v>
      </c>
      <c r="L101">
        <v>59.8</v>
      </c>
    </row>
    <row r="102" spans="1:12" x14ac:dyDescent="0.2">
      <c r="A102" t="s">
        <v>303</v>
      </c>
      <c r="B102" t="s">
        <v>109</v>
      </c>
      <c r="C102" s="32">
        <v>11.333333333333334</v>
      </c>
      <c r="D102" s="32">
        <v>-73.2</v>
      </c>
      <c r="E102" t="s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</row>
    <row r="103" spans="1:12" x14ac:dyDescent="0.2">
      <c r="A103" t="s">
        <v>303</v>
      </c>
      <c r="B103" t="s">
        <v>110</v>
      </c>
      <c r="C103" s="32">
        <v>11.266666666666667</v>
      </c>
      <c r="D103" s="32">
        <v>-73.316666666666663</v>
      </c>
      <c r="E103" t="s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</row>
    <row r="104" spans="1:12" x14ac:dyDescent="0.2">
      <c r="A104" t="s">
        <v>302</v>
      </c>
      <c r="B104" t="s">
        <v>111</v>
      </c>
      <c r="C104" s="32">
        <v>12.565696774497299</v>
      </c>
      <c r="D104" s="32">
        <v>-81.704424641110705</v>
      </c>
      <c r="E104" t="s">
        <v>0</v>
      </c>
      <c r="F104">
        <v>68.599999999999994</v>
      </c>
      <c r="G104">
        <v>1.5959999999999999</v>
      </c>
      <c r="H104">
        <v>10.99</v>
      </c>
      <c r="I104">
        <v>53</v>
      </c>
      <c r="J104">
        <v>66</v>
      </c>
      <c r="K104">
        <v>70</v>
      </c>
      <c r="L104">
        <v>189</v>
      </c>
    </row>
    <row r="105" spans="1:12" x14ac:dyDescent="0.2">
      <c r="A105" t="s">
        <v>302</v>
      </c>
      <c r="B105" t="s">
        <v>112</v>
      </c>
      <c r="C105" s="32">
        <v>12.565696774497299</v>
      </c>
      <c r="D105" s="32">
        <v>-81.704424641110705</v>
      </c>
      <c r="E105" t="s">
        <v>0</v>
      </c>
      <c r="F105">
        <v>70</v>
      </c>
      <c r="G105">
        <v>1.61</v>
      </c>
      <c r="H105">
        <v>5.46</v>
      </c>
      <c r="I105">
        <v>31</v>
      </c>
      <c r="J105">
        <v>20</v>
      </c>
      <c r="K105">
        <v>35</v>
      </c>
      <c r="L105">
        <v>86</v>
      </c>
    </row>
    <row r="106" spans="1:12" x14ac:dyDescent="0.2">
      <c r="A106" t="s">
        <v>302</v>
      </c>
      <c r="B106" t="s">
        <v>113</v>
      </c>
      <c r="C106" s="32">
        <v>12.565696774497299</v>
      </c>
      <c r="D106" s="32">
        <v>-81.704424641110705</v>
      </c>
      <c r="E106" t="s">
        <v>0</v>
      </c>
      <c r="F106">
        <v>100.98</v>
      </c>
      <c r="G106">
        <v>4.32</v>
      </c>
      <c r="H106">
        <v>10.422000000000001</v>
      </c>
      <c r="I106">
        <v>42</v>
      </c>
      <c r="J106">
        <v>52</v>
      </c>
      <c r="K106">
        <v>54</v>
      </c>
      <c r="L106">
        <v>148</v>
      </c>
    </row>
    <row r="107" spans="1:12" x14ac:dyDescent="0.2">
      <c r="A107" t="s">
        <v>302</v>
      </c>
      <c r="B107" t="s">
        <v>114</v>
      </c>
      <c r="C107" s="32">
        <v>12.565696774497299</v>
      </c>
      <c r="D107" s="32">
        <v>-81.704424641110705</v>
      </c>
      <c r="E107" t="s">
        <v>0</v>
      </c>
      <c r="F107">
        <v>14.88</v>
      </c>
      <c r="G107">
        <v>0.92319999999999991</v>
      </c>
      <c r="H107">
        <v>3.84</v>
      </c>
      <c r="I107">
        <v>23</v>
      </c>
      <c r="J107">
        <v>37</v>
      </c>
      <c r="K107">
        <v>16</v>
      </c>
      <c r="L107">
        <v>76</v>
      </c>
    </row>
    <row r="108" spans="1:12" x14ac:dyDescent="0.2">
      <c r="A108" t="s">
        <v>302</v>
      </c>
      <c r="B108" t="s">
        <v>115</v>
      </c>
      <c r="C108" s="32">
        <v>12.5261015132337</v>
      </c>
      <c r="D108" s="34">
        <v>-81.727429523109294</v>
      </c>
      <c r="E108" t="s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</row>
    <row r="109" spans="1:12" x14ac:dyDescent="0.2">
      <c r="A109" t="s">
        <v>302</v>
      </c>
      <c r="B109" t="s">
        <v>116</v>
      </c>
      <c r="C109" s="34">
        <v>12.554959518550801</v>
      </c>
      <c r="D109" s="32">
        <v>-81.708906185958796</v>
      </c>
      <c r="E109" t="s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</row>
    <row r="110" spans="1:12" x14ac:dyDescent="0.2">
      <c r="A110" t="s">
        <v>302</v>
      </c>
      <c r="B110" t="s">
        <v>117</v>
      </c>
      <c r="C110" s="32">
        <v>12.5467491143103</v>
      </c>
      <c r="D110" s="32">
        <v>-81.707253945313596</v>
      </c>
      <c r="E110" t="s">
        <v>0</v>
      </c>
      <c r="F110">
        <v>36</v>
      </c>
      <c r="G110">
        <v>3.0276000000000001</v>
      </c>
      <c r="H110">
        <v>9.9359999999999999</v>
      </c>
      <c r="I110">
        <v>37</v>
      </c>
      <c r="J110">
        <v>18</v>
      </c>
      <c r="K110">
        <v>36</v>
      </c>
      <c r="L110">
        <v>91</v>
      </c>
    </row>
    <row r="111" spans="1:12" x14ac:dyDescent="0.2">
      <c r="A111" t="s">
        <v>302</v>
      </c>
      <c r="B111" t="s">
        <v>118</v>
      </c>
      <c r="C111" s="32">
        <v>12.5408163057321</v>
      </c>
      <c r="D111" s="34">
        <v>-81.708621871942299</v>
      </c>
      <c r="E111" t="s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</row>
    <row r="112" spans="1:12" x14ac:dyDescent="0.2">
      <c r="A112" t="s">
        <v>302</v>
      </c>
      <c r="B112" t="s">
        <v>119</v>
      </c>
      <c r="C112" s="32">
        <v>12.5241220217342</v>
      </c>
      <c r="D112" s="34">
        <v>-81.713959468759697</v>
      </c>
      <c r="E112" t="s">
        <v>0</v>
      </c>
      <c r="F112">
        <v>29.16</v>
      </c>
      <c r="G112">
        <v>1.2132000000000001</v>
      </c>
      <c r="H112">
        <v>7.4015999999999993</v>
      </c>
      <c r="I112">
        <v>32</v>
      </c>
      <c r="J112">
        <v>41</v>
      </c>
      <c r="K112">
        <v>36</v>
      </c>
      <c r="L112">
        <v>109</v>
      </c>
    </row>
    <row r="113" spans="1:12" x14ac:dyDescent="0.2">
      <c r="A113" t="s">
        <v>302</v>
      </c>
      <c r="B113" t="s">
        <v>120</v>
      </c>
      <c r="C113" s="32">
        <v>12.5241220217342</v>
      </c>
      <c r="D113" s="34">
        <v>-81.713959468759697</v>
      </c>
      <c r="E113" t="s">
        <v>0</v>
      </c>
      <c r="F113">
        <v>13.65</v>
      </c>
      <c r="G113">
        <v>2.6909999999999998</v>
      </c>
      <c r="H113">
        <v>25.934999999999999</v>
      </c>
      <c r="I113">
        <v>51</v>
      </c>
      <c r="J113">
        <v>79</v>
      </c>
      <c r="K113">
        <v>65</v>
      </c>
      <c r="L113">
        <v>195</v>
      </c>
    </row>
    <row r="114" spans="1:12" x14ac:dyDescent="0.2">
      <c r="A114" t="s">
        <v>302</v>
      </c>
      <c r="B114" t="s">
        <v>121</v>
      </c>
      <c r="C114" s="32">
        <v>12.5033207305095</v>
      </c>
      <c r="D114" s="34">
        <v>-81.718712343162196</v>
      </c>
      <c r="E114" t="s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15" spans="1:12" x14ac:dyDescent="0.2">
      <c r="A115" t="s">
        <v>3</v>
      </c>
      <c r="B115" t="s">
        <v>10</v>
      </c>
      <c r="C115" s="32">
        <v>1.486388888888889</v>
      </c>
      <c r="D115" s="32">
        <v>-78.822819444444448</v>
      </c>
      <c r="E115" t="s">
        <v>1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</row>
    <row r="116" spans="1:12" x14ac:dyDescent="0.2">
      <c r="A116" t="s">
        <v>3</v>
      </c>
      <c r="B116" t="s">
        <v>11</v>
      </c>
      <c r="C116" s="32">
        <v>1.4858333333333333</v>
      </c>
      <c r="D116" s="32">
        <v>-78.79931944444445</v>
      </c>
      <c r="E116" t="s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</row>
    <row r="117" spans="1:12" x14ac:dyDescent="0.2">
      <c r="A117" t="s">
        <v>3</v>
      </c>
      <c r="B117" t="s">
        <v>12</v>
      </c>
      <c r="C117" s="32">
        <v>1.4088861111111111</v>
      </c>
      <c r="D117" s="32">
        <v>-78.76818055555556</v>
      </c>
      <c r="E117" t="s">
        <v>1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x14ac:dyDescent="0.2">
      <c r="A118" t="s">
        <v>3</v>
      </c>
      <c r="B118" t="s">
        <v>13</v>
      </c>
      <c r="C118" s="32">
        <v>1.5647500000000001</v>
      </c>
      <c r="D118" s="32">
        <v>-78.895611111111108</v>
      </c>
      <c r="E118" t="s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</row>
    <row r="119" spans="1:12" x14ac:dyDescent="0.2">
      <c r="A119" t="s">
        <v>3</v>
      </c>
      <c r="B119" t="s">
        <v>14</v>
      </c>
      <c r="C119" s="33">
        <v>1.5480419999999999</v>
      </c>
      <c r="D119" s="33">
        <v>-78.893945000000002</v>
      </c>
      <c r="E119" t="s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</row>
    <row r="120" spans="1:12" x14ac:dyDescent="0.2">
      <c r="A120" t="s">
        <v>3</v>
      </c>
      <c r="B120" t="s">
        <v>15</v>
      </c>
      <c r="C120" s="32">
        <v>1.5644444444444443</v>
      </c>
      <c r="D120" s="32">
        <v>-78.86855555555556</v>
      </c>
      <c r="E120" t="s">
        <v>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</row>
    <row r="121" spans="1:12" x14ac:dyDescent="0.2">
      <c r="A121" t="s">
        <v>3</v>
      </c>
      <c r="B121" t="s">
        <v>16</v>
      </c>
      <c r="C121" s="32">
        <v>1.5273888888888889</v>
      </c>
      <c r="D121" s="32">
        <v>-78.865527777777771</v>
      </c>
      <c r="E121" t="s">
        <v>1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</row>
    <row r="122" spans="1:12" x14ac:dyDescent="0.2">
      <c r="A122" t="s">
        <v>3</v>
      </c>
      <c r="B122" t="s">
        <v>17</v>
      </c>
      <c r="C122" s="32">
        <v>1.5956944444444443</v>
      </c>
      <c r="D122" s="32">
        <v>-78.940083333333334</v>
      </c>
      <c r="E122" t="s">
        <v>1</v>
      </c>
      <c r="F122">
        <v>1.506</v>
      </c>
      <c r="G122">
        <v>8.6999999999999994E-2</v>
      </c>
      <c r="H122">
        <v>27.120781493003282</v>
      </c>
      <c r="I122">
        <v>15.789</v>
      </c>
      <c r="J122">
        <v>7.2140000000000004</v>
      </c>
      <c r="K122">
        <v>8.6959999999999997</v>
      </c>
      <c r="L122">
        <v>31.669</v>
      </c>
    </row>
    <row r="123" spans="1:12" x14ac:dyDescent="0.2">
      <c r="A123" t="s">
        <v>3</v>
      </c>
      <c r="B123" t="s">
        <v>18</v>
      </c>
      <c r="C123" s="32">
        <v>1.6274444444444445</v>
      </c>
      <c r="D123" s="32">
        <v>-79.000138888888884</v>
      </c>
      <c r="E123" t="s">
        <v>1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</row>
    <row r="124" spans="1:12" x14ac:dyDescent="0.2">
      <c r="A124" t="s">
        <v>3</v>
      </c>
      <c r="B124" t="s">
        <v>19</v>
      </c>
      <c r="C124" s="32">
        <v>1.6136666666666666</v>
      </c>
      <c r="D124" s="32">
        <v>-78.975805555555553</v>
      </c>
      <c r="E124" t="s">
        <v>1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</row>
    <row r="125" spans="1:12" x14ac:dyDescent="0.2">
      <c r="A125" t="s">
        <v>3</v>
      </c>
      <c r="B125" t="s">
        <v>20</v>
      </c>
      <c r="C125" s="32">
        <v>1.663888888888889</v>
      </c>
      <c r="D125" s="32">
        <v>-78.995777777777775</v>
      </c>
      <c r="E125" t="s">
        <v>1</v>
      </c>
      <c r="F125">
        <v>16.102</v>
      </c>
      <c r="G125">
        <v>0.621</v>
      </c>
      <c r="H125">
        <v>22.159550583824881</v>
      </c>
      <c r="I125">
        <v>34.482999999999997</v>
      </c>
      <c r="J125">
        <v>35.436</v>
      </c>
      <c r="K125">
        <v>40.426000000000002</v>
      </c>
      <c r="L125">
        <v>110.34399999999999</v>
      </c>
    </row>
    <row r="126" spans="1:12" x14ac:dyDescent="0.2">
      <c r="A126" t="s">
        <v>3</v>
      </c>
      <c r="B126" t="s">
        <v>21</v>
      </c>
      <c r="C126" s="32">
        <v>1.7650305555555557</v>
      </c>
      <c r="D126" s="32">
        <v>-78.886766666666674</v>
      </c>
      <c r="E126" t="s">
        <v>1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</row>
    <row r="127" spans="1:12" x14ac:dyDescent="0.2">
      <c r="A127" t="s">
        <v>3</v>
      </c>
      <c r="B127" t="s">
        <v>22</v>
      </c>
      <c r="C127" s="32">
        <v>1.7687527777777778</v>
      </c>
      <c r="D127" s="32">
        <v>-78.89073888888889</v>
      </c>
      <c r="E127" t="s">
        <v>1</v>
      </c>
      <c r="F127">
        <v>0.89</v>
      </c>
      <c r="G127">
        <v>0.03</v>
      </c>
      <c r="H127">
        <v>20.716705071315097</v>
      </c>
      <c r="I127">
        <v>14.286</v>
      </c>
      <c r="J127">
        <v>5.1100000000000003</v>
      </c>
      <c r="K127">
        <v>9.5239999999999991</v>
      </c>
      <c r="L127">
        <v>28.92</v>
      </c>
    </row>
    <row r="128" spans="1:12" x14ac:dyDescent="0.2">
      <c r="A128" t="s">
        <v>3</v>
      </c>
      <c r="B128" t="s">
        <v>23</v>
      </c>
      <c r="C128" s="32">
        <v>1.7346138888888889</v>
      </c>
      <c r="D128" s="32">
        <v>-78.912238888888893</v>
      </c>
      <c r="E128" t="s">
        <v>1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</row>
    <row r="129" spans="1:12" x14ac:dyDescent="0.2">
      <c r="A129" t="s">
        <v>3</v>
      </c>
      <c r="B129" t="s">
        <v>24</v>
      </c>
      <c r="C129" s="32">
        <v>1.8132805555555556</v>
      </c>
      <c r="D129" s="32">
        <v>-78.839069444444448</v>
      </c>
      <c r="E129" t="s">
        <v>1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">
      <c r="A130" t="s">
        <v>3</v>
      </c>
      <c r="B130" t="s">
        <v>25</v>
      </c>
      <c r="C130" s="32">
        <v>1.8028361111111111</v>
      </c>
      <c r="D130" s="32">
        <v>-78.82756944444445</v>
      </c>
      <c r="E130" t="s">
        <v>1</v>
      </c>
      <c r="F130">
        <v>1.7989999999999999</v>
      </c>
      <c r="G130">
        <v>0.11600000000000001</v>
      </c>
      <c r="H130">
        <v>28.652892622526178</v>
      </c>
      <c r="I130">
        <v>23.077000000000002</v>
      </c>
      <c r="J130">
        <v>24.5</v>
      </c>
      <c r="K130">
        <v>17.856999999999999</v>
      </c>
      <c r="L130">
        <v>65.433999999999997</v>
      </c>
    </row>
    <row r="131" spans="1:12" x14ac:dyDescent="0.2">
      <c r="A131" t="s">
        <v>3</v>
      </c>
      <c r="B131" t="s">
        <v>26</v>
      </c>
      <c r="C131" s="32">
        <v>1.768475</v>
      </c>
      <c r="D131" s="32">
        <v>-78.824486111111113</v>
      </c>
      <c r="E131" t="s">
        <v>1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</row>
    <row r="132" spans="1:12" x14ac:dyDescent="0.2">
      <c r="A132" t="s">
        <v>3</v>
      </c>
      <c r="B132" t="s">
        <v>27</v>
      </c>
      <c r="C132" s="32">
        <v>1.7733083333333333</v>
      </c>
      <c r="D132" s="32">
        <v>-78.821708333333333</v>
      </c>
      <c r="E132" t="s">
        <v>1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</row>
    <row r="133" spans="1:12" x14ac:dyDescent="0.2">
      <c r="A133" t="s">
        <v>3</v>
      </c>
      <c r="B133" t="s">
        <v>28</v>
      </c>
      <c r="C133" s="32">
        <v>1.7431694444444443</v>
      </c>
      <c r="D133" s="32">
        <v>-78.812680555555559</v>
      </c>
      <c r="E133" t="s">
        <v>1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</row>
    <row r="134" spans="1:12" x14ac:dyDescent="0.2">
      <c r="A134" t="s">
        <v>3</v>
      </c>
      <c r="B134" t="s">
        <v>29</v>
      </c>
      <c r="C134" s="32">
        <v>1.7477805555555554</v>
      </c>
      <c r="D134" s="32">
        <v>-78.71501388888889</v>
      </c>
      <c r="E134" t="s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</row>
    <row r="135" spans="1:12" x14ac:dyDescent="0.2">
      <c r="A135" t="s">
        <v>3</v>
      </c>
      <c r="B135" t="s">
        <v>30</v>
      </c>
      <c r="C135" s="32">
        <v>1.7474722222222223</v>
      </c>
      <c r="D135" s="32">
        <v>-78.71630555555555</v>
      </c>
      <c r="E135" t="s">
        <v>1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</row>
    <row r="136" spans="1:12" x14ac:dyDescent="0.2">
      <c r="A136" t="s">
        <v>3</v>
      </c>
      <c r="B136" t="s">
        <v>31</v>
      </c>
      <c r="C136" s="32">
        <v>1.7452222222222222</v>
      </c>
      <c r="D136" s="32">
        <v>-78.766666666666666</v>
      </c>
      <c r="E136" t="s">
        <v>1</v>
      </c>
      <c r="F136">
        <v>0.60399999999999998</v>
      </c>
      <c r="G136">
        <v>8.7999999999999995E-2</v>
      </c>
      <c r="H136">
        <v>43.070302905010735</v>
      </c>
      <c r="I136">
        <v>11.111000000000001</v>
      </c>
      <c r="J136">
        <v>12.663</v>
      </c>
      <c r="K136">
        <v>6.0609999999999999</v>
      </c>
      <c r="L136">
        <v>29.835000000000001</v>
      </c>
    </row>
    <row r="137" spans="1:12" x14ac:dyDescent="0.2">
      <c r="A137" t="s">
        <v>3</v>
      </c>
      <c r="B137" t="s">
        <v>32</v>
      </c>
      <c r="C137" s="32">
        <v>1.7457499999999999</v>
      </c>
      <c r="D137" s="32">
        <v>-78.766666666666666</v>
      </c>
      <c r="E137" t="s">
        <v>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x14ac:dyDescent="0.2">
      <c r="A138" t="s">
        <v>3</v>
      </c>
      <c r="B138" t="s">
        <v>33</v>
      </c>
      <c r="C138" s="32">
        <v>2.1702416666666666</v>
      </c>
      <c r="D138" s="32">
        <v>-78.703069444444438</v>
      </c>
      <c r="E138" t="s">
        <v>1</v>
      </c>
      <c r="F138">
        <v>0.372</v>
      </c>
      <c r="G138">
        <v>7.0000000000000001E-3</v>
      </c>
      <c r="H138">
        <v>15.4786332205042</v>
      </c>
      <c r="I138">
        <v>5</v>
      </c>
      <c r="J138">
        <v>0.64200000000000002</v>
      </c>
      <c r="K138">
        <v>2.3260000000000001</v>
      </c>
      <c r="L138">
        <v>7.9669999999999996</v>
      </c>
    </row>
    <row r="139" spans="1:12" x14ac:dyDescent="0.2">
      <c r="A139" t="s">
        <v>3</v>
      </c>
      <c r="B139" t="s">
        <v>34</v>
      </c>
      <c r="C139" s="32">
        <v>2.2166972222222223</v>
      </c>
      <c r="D139" s="32">
        <v>-78.673024999999996</v>
      </c>
      <c r="E139" t="s">
        <v>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</row>
    <row r="140" spans="1:12" x14ac:dyDescent="0.2">
      <c r="A140" t="s">
        <v>3</v>
      </c>
      <c r="B140" t="s">
        <v>35</v>
      </c>
      <c r="C140" s="32">
        <v>1.9051944444444444</v>
      </c>
      <c r="D140" s="32">
        <v>-78.538297222222226</v>
      </c>
      <c r="E140" t="s">
        <v>1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</row>
    <row r="141" spans="1:12" x14ac:dyDescent="0.2">
      <c r="A141" t="s">
        <v>3</v>
      </c>
      <c r="B141" t="s">
        <v>36</v>
      </c>
      <c r="C141" s="32">
        <v>2.0083166666666665</v>
      </c>
      <c r="D141" s="32">
        <v>-78.622347222222217</v>
      </c>
      <c r="E141" t="s">
        <v>1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</row>
    <row r="142" spans="1:12" x14ac:dyDescent="0.2">
      <c r="A142" t="s">
        <v>3</v>
      </c>
      <c r="B142" t="s">
        <v>37</v>
      </c>
      <c r="C142" s="32">
        <v>2.3510944444444446</v>
      </c>
      <c r="D142" s="32">
        <v>-78.614774999999995</v>
      </c>
      <c r="E142" t="s">
        <v>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</row>
    <row r="143" spans="1:12" x14ac:dyDescent="0.2">
      <c r="A143" t="s">
        <v>3</v>
      </c>
      <c r="B143" t="s">
        <v>38</v>
      </c>
      <c r="C143" s="32">
        <v>2.4276222222222223</v>
      </c>
      <c r="D143" s="32">
        <v>-78.581383333333335</v>
      </c>
      <c r="E143" t="s">
        <v>1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</row>
    <row r="144" spans="1:12" x14ac:dyDescent="0.2">
      <c r="A144" t="s">
        <v>3</v>
      </c>
      <c r="B144" t="s">
        <v>39</v>
      </c>
      <c r="C144" s="32">
        <v>2.2683027777777776</v>
      </c>
      <c r="D144" s="32">
        <v>-78.648247222222224</v>
      </c>
      <c r="E144" t="s">
        <v>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</row>
    <row r="145" spans="1:12" x14ac:dyDescent="0.2">
      <c r="A145" t="s">
        <v>3</v>
      </c>
      <c r="B145" t="s">
        <v>40</v>
      </c>
      <c r="C145" s="32">
        <v>2.4042249999999998</v>
      </c>
      <c r="D145" s="32">
        <v>-78.580363888888883</v>
      </c>
      <c r="E145" t="s">
        <v>1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</row>
    <row r="146" spans="1:12" x14ac:dyDescent="0.2">
      <c r="A146" t="s">
        <v>3</v>
      </c>
      <c r="B146" t="s">
        <v>41</v>
      </c>
      <c r="C146" s="32">
        <v>2.5042166666666668</v>
      </c>
      <c r="D146" s="32">
        <v>-78.508200000000002</v>
      </c>
      <c r="E146" t="s">
        <v>1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</row>
    <row r="147" spans="1:12" x14ac:dyDescent="0.2">
      <c r="A147" t="s">
        <v>3</v>
      </c>
      <c r="B147" t="s">
        <v>42</v>
      </c>
      <c r="C147" s="32">
        <v>2.420461111111111</v>
      </c>
      <c r="D147" s="32">
        <v>-78.480111111111114</v>
      </c>
      <c r="E147" t="s">
        <v>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</row>
    <row r="148" spans="1:12" x14ac:dyDescent="0.2">
      <c r="A148" t="s">
        <v>3</v>
      </c>
      <c r="B148" t="s">
        <v>43</v>
      </c>
      <c r="C148" s="32">
        <v>2.4333944444444446</v>
      </c>
      <c r="D148" s="32">
        <v>-78.451847222222227</v>
      </c>
      <c r="E148" t="s">
        <v>1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</row>
    <row r="149" spans="1:12" x14ac:dyDescent="0.2">
      <c r="A149" t="s">
        <v>3</v>
      </c>
      <c r="B149" t="s">
        <v>44</v>
      </c>
      <c r="C149" s="32">
        <v>2.6426055555555554</v>
      </c>
      <c r="D149" s="32">
        <v>-78.021502777777783</v>
      </c>
      <c r="E149" t="s">
        <v>1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</row>
    <row r="150" spans="1:12" x14ac:dyDescent="0.2">
      <c r="A150" t="s">
        <v>3</v>
      </c>
      <c r="B150" t="s">
        <v>45</v>
      </c>
      <c r="C150" s="32">
        <v>2.5936194444444443</v>
      </c>
      <c r="D150" s="32">
        <v>-78.094758333333331</v>
      </c>
      <c r="E150" t="s">
        <v>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</row>
    <row r="151" spans="1:12" x14ac:dyDescent="0.2">
      <c r="A151" t="s">
        <v>3</v>
      </c>
      <c r="B151" t="s">
        <v>46</v>
      </c>
      <c r="C151" s="32">
        <v>2.6755555555555555</v>
      </c>
      <c r="D151" s="32">
        <v>-77.808888888888887</v>
      </c>
      <c r="E151" t="s">
        <v>1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</row>
    <row r="152" spans="1:12" x14ac:dyDescent="0.2">
      <c r="A152" t="s">
        <v>3</v>
      </c>
      <c r="B152" t="s">
        <v>47</v>
      </c>
      <c r="C152" s="32">
        <v>2.68065</v>
      </c>
      <c r="D152" s="32">
        <v>-77.893522222222217</v>
      </c>
      <c r="E152" t="s">
        <v>1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</row>
    <row r="153" spans="1:12" x14ac:dyDescent="0.2">
      <c r="A153" t="s">
        <v>3</v>
      </c>
      <c r="B153" t="s">
        <v>48</v>
      </c>
      <c r="C153" s="32">
        <v>2.62765</v>
      </c>
      <c r="D153" s="32">
        <v>-77.88463055555556</v>
      </c>
      <c r="E153" t="s">
        <v>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">
      <c r="A154" t="s">
        <v>3</v>
      </c>
      <c r="B154" t="s">
        <v>49</v>
      </c>
      <c r="C154" s="32">
        <v>2.6489861111111113</v>
      </c>
      <c r="D154" s="32">
        <v>-77.909300000000002</v>
      </c>
      <c r="E154" t="s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">
      <c r="A155" t="s">
        <v>3</v>
      </c>
      <c r="B155" t="s">
        <v>50</v>
      </c>
      <c r="C155" s="32">
        <v>2.9017277777777779</v>
      </c>
      <c r="D155" s="32">
        <v>-77.697697222222217</v>
      </c>
      <c r="E155" t="s">
        <v>1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">
      <c r="A156" t="s">
        <v>3</v>
      </c>
      <c r="B156" t="s">
        <v>51</v>
      </c>
      <c r="C156" s="32">
        <v>2.8323194444444444</v>
      </c>
      <c r="D156" s="32">
        <v>-77.692172222222226</v>
      </c>
      <c r="E156" t="s">
        <v>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</row>
    <row r="157" spans="1:12" x14ac:dyDescent="0.2">
      <c r="A157" t="s">
        <v>3</v>
      </c>
      <c r="B157" t="s">
        <v>52</v>
      </c>
      <c r="C157" s="32">
        <v>2.9791722222222221</v>
      </c>
      <c r="D157" s="32">
        <v>-77.667950000000005</v>
      </c>
      <c r="E157" t="s">
        <v>1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 x14ac:dyDescent="0.2">
      <c r="A158" t="s">
        <v>3</v>
      </c>
      <c r="B158" t="s">
        <v>53</v>
      </c>
      <c r="C158" s="32">
        <v>3.0512277777777776</v>
      </c>
      <c r="D158" s="32">
        <v>-77.656083333333328</v>
      </c>
      <c r="E158" t="s">
        <v>1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x14ac:dyDescent="0.2">
      <c r="A159" t="s">
        <v>3</v>
      </c>
      <c r="B159" t="s">
        <v>54</v>
      </c>
      <c r="C159" s="32">
        <v>3.1877833333333334</v>
      </c>
      <c r="D159" s="32">
        <v>-77.478716666666671</v>
      </c>
      <c r="E159" t="s">
        <v>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</row>
    <row r="160" spans="1:12" x14ac:dyDescent="0.2">
      <c r="A160" t="s">
        <v>3</v>
      </c>
      <c r="B160" t="s">
        <v>55</v>
      </c>
      <c r="C160" s="32">
        <v>3.360211111111111</v>
      </c>
      <c r="D160" s="32">
        <v>-77.417811111111106</v>
      </c>
      <c r="E160" t="s">
        <v>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</row>
    <row r="161" spans="1:12" x14ac:dyDescent="0.2">
      <c r="A161" t="s">
        <v>3</v>
      </c>
      <c r="B161" t="s">
        <v>56</v>
      </c>
      <c r="C161" s="32">
        <v>3.3844944444444445</v>
      </c>
      <c r="D161" s="32">
        <v>-77.366425000000007</v>
      </c>
      <c r="E161" t="s">
        <v>1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</row>
    <row r="162" spans="1:12" x14ac:dyDescent="0.2">
      <c r="A162" t="s">
        <v>3</v>
      </c>
      <c r="B162" t="s">
        <v>57</v>
      </c>
      <c r="C162" s="33">
        <v>3.512813</v>
      </c>
      <c r="D162" s="33">
        <v>-77.265170999999995</v>
      </c>
      <c r="E162" t="s">
        <v>1</v>
      </c>
      <c r="F162">
        <v>0.93400000000000005</v>
      </c>
      <c r="G162">
        <v>2.5999999999999999E-2</v>
      </c>
      <c r="H162">
        <v>18.82644392974326</v>
      </c>
      <c r="I162">
        <v>6.6769999999999996</v>
      </c>
      <c r="J162">
        <v>1.619</v>
      </c>
      <c r="K162">
        <v>2.7029999999999998</v>
      </c>
      <c r="L162">
        <v>10.988</v>
      </c>
    </row>
    <row r="163" spans="1:12" x14ac:dyDescent="0.2">
      <c r="A163" t="s">
        <v>3</v>
      </c>
      <c r="B163" t="s">
        <v>58</v>
      </c>
      <c r="C163" s="32">
        <v>3.6495972222222224</v>
      </c>
      <c r="D163" s="32">
        <v>-77.150313888888888</v>
      </c>
      <c r="E163" t="s">
        <v>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</row>
    <row r="164" spans="1:12" x14ac:dyDescent="0.2">
      <c r="A164" t="s">
        <v>3</v>
      </c>
      <c r="B164" t="s">
        <v>59</v>
      </c>
      <c r="C164" s="32">
        <v>3.7605805555555554</v>
      </c>
      <c r="D164" s="32">
        <v>-77.167383333333333</v>
      </c>
      <c r="E164" t="s">
        <v>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</row>
    <row r="165" spans="1:12" x14ac:dyDescent="0.2">
      <c r="A165" t="s">
        <v>3</v>
      </c>
      <c r="B165" t="s">
        <v>60</v>
      </c>
      <c r="C165" s="32">
        <v>3.8191583333333332</v>
      </c>
      <c r="D165" s="32">
        <v>-77.113386111111112</v>
      </c>
      <c r="E165" t="s">
        <v>1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</row>
    <row r="166" spans="1:12" x14ac:dyDescent="0.2">
      <c r="A166" t="s">
        <v>3</v>
      </c>
      <c r="B166" t="s">
        <v>61</v>
      </c>
      <c r="C166" s="32">
        <v>4.2941388888888889</v>
      </c>
      <c r="D166" s="32">
        <v>-77.461150000000004</v>
      </c>
      <c r="E166" t="s">
        <v>1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 x14ac:dyDescent="0.2">
      <c r="A167" t="s">
        <v>3</v>
      </c>
      <c r="B167" t="s">
        <v>62</v>
      </c>
      <c r="C167" s="32">
        <v>4.5588750000000005</v>
      </c>
      <c r="D167" s="32">
        <v>-77.320238888888895</v>
      </c>
      <c r="E167" t="s">
        <v>1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</row>
    <row r="168" spans="1:12" x14ac:dyDescent="0.2">
      <c r="A168" t="s">
        <v>3</v>
      </c>
      <c r="B168" t="s">
        <v>63</v>
      </c>
      <c r="C168" s="32">
        <v>4.4182055555555557</v>
      </c>
      <c r="D168" s="32">
        <v>-77.35219444444445</v>
      </c>
      <c r="E168" t="s">
        <v>1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</row>
    <row r="169" spans="1:12" x14ac:dyDescent="0.2">
      <c r="A169" t="s">
        <v>3</v>
      </c>
      <c r="B169" t="s">
        <v>64</v>
      </c>
      <c r="C169" s="32">
        <v>5.3950111111111108</v>
      </c>
      <c r="D169" s="32">
        <v>-77.399983333333338</v>
      </c>
      <c r="E169" t="s">
        <v>1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</row>
    <row r="170" spans="1:12" x14ac:dyDescent="0.2">
      <c r="A170" t="s">
        <v>3</v>
      </c>
      <c r="B170" t="s">
        <v>65</v>
      </c>
      <c r="C170" s="32">
        <v>5.1970194444444449</v>
      </c>
      <c r="D170" s="32">
        <v>-77.369372222222225</v>
      </c>
      <c r="E170" t="s">
        <v>1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</row>
    <row r="171" spans="1:12" x14ac:dyDescent="0.2">
      <c r="A171" t="s">
        <v>3</v>
      </c>
      <c r="B171" t="s">
        <v>66</v>
      </c>
      <c r="C171" s="32">
        <v>4.8148527777777774</v>
      </c>
      <c r="D171" s="32">
        <v>-77.32993888888889</v>
      </c>
      <c r="E171" t="s">
        <v>1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</row>
    <row r="172" spans="1:12" x14ac:dyDescent="0.2">
      <c r="A172" t="s">
        <v>3</v>
      </c>
      <c r="B172" t="s">
        <v>67</v>
      </c>
      <c r="C172" s="32">
        <v>5.8405000000000005</v>
      </c>
      <c r="D172" s="32">
        <v>-77.269233333333332</v>
      </c>
      <c r="E172" t="s">
        <v>1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2" x14ac:dyDescent="0.2">
      <c r="A173" t="s">
        <v>3</v>
      </c>
      <c r="B173" t="s">
        <v>68</v>
      </c>
      <c r="C173" s="32">
        <v>5.7891277777777779</v>
      </c>
      <c r="D173" s="32">
        <v>-77.240797222222227</v>
      </c>
      <c r="E173" t="s">
        <v>1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</row>
    <row r="174" spans="1:12" x14ac:dyDescent="0.2">
      <c r="A174" t="s">
        <v>3</v>
      </c>
      <c r="B174" t="s">
        <v>69</v>
      </c>
      <c r="C174" s="32">
        <v>5.61625</v>
      </c>
      <c r="D174" s="32">
        <v>-77.346133333333327</v>
      </c>
      <c r="E174" t="s">
        <v>1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</row>
    <row r="175" spans="1:12" x14ac:dyDescent="0.2">
      <c r="A175" t="s">
        <v>3</v>
      </c>
      <c r="B175" t="s">
        <v>70</v>
      </c>
      <c r="C175" s="32">
        <v>5.7080916666666663</v>
      </c>
      <c r="D175" s="32">
        <v>-77.264355555555554</v>
      </c>
      <c r="E175" t="s">
        <v>1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</row>
    <row r="176" spans="1:12" x14ac:dyDescent="0.2">
      <c r="A176" t="s">
        <v>303</v>
      </c>
      <c r="B176" t="s">
        <v>71</v>
      </c>
      <c r="C176" s="33">
        <v>8.5333333329999999</v>
      </c>
      <c r="D176" s="33">
        <v>-76.916666669999998</v>
      </c>
      <c r="E176" t="s">
        <v>1</v>
      </c>
      <c r="F176">
        <v>1.6</v>
      </c>
      <c r="G176">
        <v>0.14000000000000001</v>
      </c>
      <c r="H176">
        <v>33</v>
      </c>
      <c r="I176">
        <v>3.7</v>
      </c>
      <c r="J176">
        <v>5.4</v>
      </c>
      <c r="K176">
        <v>1.5</v>
      </c>
      <c r="L176">
        <v>10.6</v>
      </c>
    </row>
    <row r="177" spans="1:12" x14ac:dyDescent="0.2">
      <c r="A177" t="s">
        <v>303</v>
      </c>
      <c r="B177" t="s">
        <v>72</v>
      </c>
      <c r="C177" s="32">
        <v>8.0166666666666675</v>
      </c>
      <c r="D177" s="32">
        <v>-76.916666666666671</v>
      </c>
      <c r="E177" t="s">
        <v>1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</row>
    <row r="178" spans="1:12" x14ac:dyDescent="0.2">
      <c r="A178" t="s">
        <v>303</v>
      </c>
      <c r="B178" t="s">
        <v>73</v>
      </c>
      <c r="C178" s="32">
        <v>8.0166666666666675</v>
      </c>
      <c r="D178" s="32">
        <v>-76.916666666666671</v>
      </c>
      <c r="E178" t="s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</row>
    <row r="179" spans="1:12" x14ac:dyDescent="0.2">
      <c r="A179" t="s">
        <v>303</v>
      </c>
      <c r="B179" t="s">
        <v>74</v>
      </c>
      <c r="C179" s="32">
        <v>8.0666666666666664</v>
      </c>
      <c r="D179" s="32">
        <v>-76.849999999999994</v>
      </c>
      <c r="E179" t="s">
        <v>1</v>
      </c>
      <c r="F179">
        <v>4.7</v>
      </c>
      <c r="G179">
        <v>0.1</v>
      </c>
      <c r="H179">
        <v>22.2</v>
      </c>
      <c r="I179">
        <v>23.8</v>
      </c>
      <c r="J179">
        <v>11.7</v>
      </c>
      <c r="K179">
        <v>6</v>
      </c>
      <c r="L179">
        <v>41.6</v>
      </c>
    </row>
    <row r="180" spans="1:12" x14ac:dyDescent="0.2">
      <c r="A180" t="s">
        <v>303</v>
      </c>
      <c r="B180" t="s">
        <v>75</v>
      </c>
      <c r="C180" s="32">
        <v>8.1</v>
      </c>
      <c r="D180" s="32">
        <v>-76.933333333333337</v>
      </c>
      <c r="E180" t="s">
        <v>1</v>
      </c>
      <c r="F180">
        <v>1.3</v>
      </c>
      <c r="G180">
        <v>0.09</v>
      </c>
      <c r="H180">
        <v>30</v>
      </c>
      <c r="I180">
        <v>5</v>
      </c>
      <c r="J180">
        <v>5.0999999999999996</v>
      </c>
      <c r="K180">
        <v>3.8</v>
      </c>
      <c r="L180">
        <v>14</v>
      </c>
    </row>
    <row r="181" spans="1:12" x14ac:dyDescent="0.2">
      <c r="A181" t="s">
        <v>303</v>
      </c>
      <c r="B181" t="s">
        <v>76</v>
      </c>
      <c r="C181" s="32">
        <v>8.1166666666666671</v>
      </c>
      <c r="D181" s="32">
        <v>-76.933333333333337</v>
      </c>
      <c r="E181" t="s">
        <v>1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</row>
    <row r="182" spans="1:12" x14ac:dyDescent="0.2">
      <c r="A182" t="s">
        <v>303</v>
      </c>
      <c r="B182" t="s">
        <v>77</v>
      </c>
      <c r="C182" s="32">
        <v>8.1833333333333336</v>
      </c>
      <c r="D182" s="32">
        <v>-76.933333333333337</v>
      </c>
      <c r="E182" t="s">
        <v>1</v>
      </c>
      <c r="F182">
        <v>6.5</v>
      </c>
      <c r="G182">
        <v>0.26</v>
      </c>
      <c r="H182">
        <v>29.2</v>
      </c>
      <c r="I182">
        <v>22.7</v>
      </c>
      <c r="J182">
        <v>24.4</v>
      </c>
      <c r="K182">
        <v>8.4</v>
      </c>
      <c r="L182">
        <v>55.5</v>
      </c>
    </row>
    <row r="183" spans="1:12" x14ac:dyDescent="0.2">
      <c r="A183" t="s">
        <v>303</v>
      </c>
      <c r="B183" t="s">
        <v>78</v>
      </c>
      <c r="C183" s="32">
        <v>9.4166666666666661</v>
      </c>
      <c r="D183" s="32">
        <v>-75.75</v>
      </c>
      <c r="E183" t="s">
        <v>1</v>
      </c>
      <c r="F183">
        <v>0.9</v>
      </c>
      <c r="G183">
        <v>1.29</v>
      </c>
      <c r="H183">
        <v>10</v>
      </c>
      <c r="I183">
        <v>2</v>
      </c>
      <c r="J183">
        <v>0</v>
      </c>
      <c r="K183">
        <v>1.1000000000000001</v>
      </c>
      <c r="L183">
        <v>4.4000000000000004</v>
      </c>
    </row>
    <row r="184" spans="1:12" x14ac:dyDescent="0.2">
      <c r="A184" t="s">
        <v>303</v>
      </c>
      <c r="B184" t="s">
        <v>79</v>
      </c>
      <c r="C184" s="32">
        <v>9.3333333333333339</v>
      </c>
      <c r="D184" s="32">
        <v>-75.86666666666666</v>
      </c>
      <c r="E184" t="s">
        <v>1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</row>
    <row r="185" spans="1:12" x14ac:dyDescent="0.2">
      <c r="A185" t="s">
        <v>303</v>
      </c>
      <c r="B185" t="s">
        <v>80</v>
      </c>
      <c r="C185" s="33">
        <v>9.4333333330000002</v>
      </c>
      <c r="D185" s="33">
        <v>-75.833333330000002</v>
      </c>
      <c r="E185" t="s">
        <v>1</v>
      </c>
      <c r="F185">
        <v>3.6</v>
      </c>
      <c r="G185">
        <v>0.28999999999999998</v>
      </c>
      <c r="H185">
        <v>31.7</v>
      </c>
      <c r="I185">
        <v>3.2</v>
      </c>
      <c r="J185">
        <v>12.5</v>
      </c>
      <c r="K185">
        <v>3.9</v>
      </c>
      <c r="L185">
        <v>19.600000000000001</v>
      </c>
    </row>
    <row r="186" spans="1:12" x14ac:dyDescent="0.2">
      <c r="A186" t="s">
        <v>303</v>
      </c>
      <c r="B186" t="s">
        <v>81</v>
      </c>
      <c r="C186" s="32">
        <v>9.4</v>
      </c>
      <c r="D186" s="32">
        <v>-75.849999999999994</v>
      </c>
      <c r="E186" t="s">
        <v>1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</row>
    <row r="187" spans="1:12" x14ac:dyDescent="0.2">
      <c r="A187" t="s">
        <v>303</v>
      </c>
      <c r="B187" t="s">
        <v>82</v>
      </c>
      <c r="C187" s="32">
        <v>9.4166666666666661</v>
      </c>
      <c r="D187" s="32">
        <v>-75.86666666666666</v>
      </c>
      <c r="E187" t="s">
        <v>1</v>
      </c>
      <c r="F187">
        <v>2.7</v>
      </c>
      <c r="G187">
        <v>0.35</v>
      </c>
      <c r="H187">
        <v>21.3</v>
      </c>
      <c r="I187">
        <v>3.1</v>
      </c>
      <c r="J187">
        <v>3.1</v>
      </c>
      <c r="K187">
        <v>1.7</v>
      </c>
      <c r="L187">
        <v>7.8</v>
      </c>
    </row>
    <row r="188" spans="1:12" x14ac:dyDescent="0.2">
      <c r="A188" t="s">
        <v>303</v>
      </c>
      <c r="B188" t="s">
        <v>83</v>
      </c>
      <c r="C188" s="32">
        <v>9.4166666666666661</v>
      </c>
      <c r="D188" s="32">
        <v>-75.88333333333334</v>
      </c>
      <c r="E188" t="s">
        <v>1</v>
      </c>
      <c r="F188">
        <v>4.0999999999999996</v>
      </c>
      <c r="G188">
        <v>0.36</v>
      </c>
      <c r="H188">
        <v>32.6</v>
      </c>
      <c r="I188">
        <v>10.3</v>
      </c>
      <c r="J188">
        <v>18.399999999999999</v>
      </c>
      <c r="K188">
        <v>7.2</v>
      </c>
      <c r="L188">
        <v>35.9</v>
      </c>
    </row>
    <row r="189" spans="1:12" x14ac:dyDescent="0.2">
      <c r="A189" t="s">
        <v>303</v>
      </c>
      <c r="B189" t="s">
        <v>84</v>
      </c>
      <c r="C189" s="32">
        <v>9.4666666666666668</v>
      </c>
      <c r="D189" s="32">
        <v>-75.599999999999994</v>
      </c>
      <c r="E189" t="s">
        <v>1</v>
      </c>
      <c r="F189">
        <v>2.6</v>
      </c>
      <c r="G189">
        <v>0.15</v>
      </c>
      <c r="H189">
        <v>26</v>
      </c>
      <c r="I189">
        <v>9.1</v>
      </c>
      <c r="J189">
        <v>14.3</v>
      </c>
      <c r="K189">
        <v>2.4</v>
      </c>
      <c r="L189">
        <v>25.8</v>
      </c>
    </row>
    <row r="190" spans="1:12" x14ac:dyDescent="0.2">
      <c r="A190" t="s">
        <v>303</v>
      </c>
      <c r="B190" t="s">
        <v>85</v>
      </c>
      <c r="C190" s="33">
        <v>9.9510000000000005</v>
      </c>
      <c r="D190" s="33">
        <v>-75.575999999999993</v>
      </c>
      <c r="E190" t="s">
        <v>1</v>
      </c>
      <c r="F190">
        <v>1</v>
      </c>
      <c r="G190">
        <v>0.02</v>
      </c>
      <c r="H190">
        <v>17.899999999999999</v>
      </c>
      <c r="I190">
        <v>5.9</v>
      </c>
      <c r="J190">
        <v>1.6</v>
      </c>
      <c r="K190">
        <v>0.9</v>
      </c>
      <c r="L190">
        <v>8.3000000000000007</v>
      </c>
    </row>
    <row r="191" spans="1:12" x14ac:dyDescent="0.2">
      <c r="A191" t="s">
        <v>303</v>
      </c>
      <c r="B191" t="s">
        <v>86</v>
      </c>
      <c r="C191" s="32">
        <v>9.5833333333333339</v>
      </c>
      <c r="D191" s="32">
        <v>-75.566666666666663</v>
      </c>
      <c r="E191" t="s">
        <v>1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</row>
    <row r="192" spans="1:12" x14ac:dyDescent="0.2">
      <c r="A192" t="s">
        <v>303</v>
      </c>
      <c r="B192" t="s">
        <v>87</v>
      </c>
      <c r="C192" s="32">
        <v>9.5833333333333339</v>
      </c>
      <c r="D192" s="32">
        <v>-75.566666666666663</v>
      </c>
      <c r="E192" t="s">
        <v>1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</row>
    <row r="193" spans="1:12" x14ac:dyDescent="0.2">
      <c r="A193" t="s">
        <v>303</v>
      </c>
      <c r="B193" t="s">
        <v>88</v>
      </c>
      <c r="C193" s="33">
        <v>9.5500000000000007</v>
      </c>
      <c r="D193" s="33">
        <v>-75.566666670000004</v>
      </c>
      <c r="E193" t="s">
        <v>1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</row>
    <row r="194" spans="1:12" x14ac:dyDescent="0.2">
      <c r="A194" t="s">
        <v>303</v>
      </c>
      <c r="B194" t="s">
        <v>89</v>
      </c>
      <c r="C194" s="32">
        <v>9.4666666666666668</v>
      </c>
      <c r="D194" s="32">
        <v>-75.599999999999994</v>
      </c>
      <c r="E194" t="s">
        <v>1</v>
      </c>
      <c r="F194">
        <v>8.4</v>
      </c>
      <c r="G194">
        <v>0.2</v>
      </c>
      <c r="H194">
        <v>16.899999999999999</v>
      </c>
      <c r="I194">
        <v>13.3</v>
      </c>
      <c r="J194">
        <v>12.1</v>
      </c>
      <c r="K194">
        <v>2.5</v>
      </c>
      <c r="L194">
        <v>28</v>
      </c>
    </row>
    <row r="195" spans="1:12" x14ac:dyDescent="0.2">
      <c r="A195" t="s">
        <v>303</v>
      </c>
      <c r="B195" t="s">
        <v>90</v>
      </c>
      <c r="C195" s="32">
        <v>9.4166666666666661</v>
      </c>
      <c r="D195" s="32">
        <v>-75.61666666666666</v>
      </c>
      <c r="E195" t="s">
        <v>1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</row>
    <row r="196" spans="1:12" x14ac:dyDescent="0.2">
      <c r="A196" t="s">
        <v>303</v>
      </c>
      <c r="B196" t="s">
        <v>91</v>
      </c>
      <c r="C196" s="32">
        <v>9.4</v>
      </c>
      <c r="D196" s="32">
        <v>-75.63333333333334</v>
      </c>
      <c r="E196" t="s">
        <v>1</v>
      </c>
      <c r="F196">
        <v>3.7</v>
      </c>
      <c r="G196">
        <v>0.1</v>
      </c>
      <c r="H196">
        <v>17.2</v>
      </c>
      <c r="I196">
        <v>4.5</v>
      </c>
      <c r="J196">
        <v>4.7</v>
      </c>
      <c r="K196">
        <v>2.9</v>
      </c>
      <c r="L196">
        <v>12.2</v>
      </c>
    </row>
    <row r="197" spans="1:12" x14ac:dyDescent="0.2">
      <c r="A197" t="s">
        <v>303</v>
      </c>
      <c r="B197" t="s">
        <v>92</v>
      </c>
      <c r="C197" s="32">
        <v>9.4333333333333336</v>
      </c>
      <c r="D197" s="32">
        <v>-75.63333333333334</v>
      </c>
      <c r="E197" t="s">
        <v>1</v>
      </c>
      <c r="F197">
        <v>4.0999999999999996</v>
      </c>
      <c r="G197">
        <v>0.13</v>
      </c>
      <c r="H197">
        <v>19.8</v>
      </c>
      <c r="I197">
        <v>9.1</v>
      </c>
      <c r="J197">
        <v>11.2</v>
      </c>
      <c r="K197">
        <v>4.5</v>
      </c>
      <c r="L197">
        <v>24.7</v>
      </c>
    </row>
    <row r="198" spans="1:12" x14ac:dyDescent="0.2">
      <c r="A198" t="s">
        <v>303</v>
      </c>
      <c r="B198" t="s">
        <v>93</v>
      </c>
      <c r="C198" s="32">
        <v>10.166666666666666</v>
      </c>
      <c r="D198" s="32">
        <v>-75.783333333333331</v>
      </c>
      <c r="E198" t="s">
        <v>1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 x14ac:dyDescent="0.2">
      <c r="A199" t="s">
        <v>303</v>
      </c>
      <c r="B199" t="s">
        <v>94</v>
      </c>
      <c r="C199" s="33">
        <v>9.7833333329999999</v>
      </c>
      <c r="D199" s="33">
        <v>-75.816666670000004</v>
      </c>
      <c r="E199" t="s">
        <v>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</row>
    <row r="200" spans="1:12" x14ac:dyDescent="0.2">
      <c r="A200" t="s">
        <v>303</v>
      </c>
      <c r="B200" t="s">
        <v>95</v>
      </c>
      <c r="C200" s="32">
        <v>9.7666666666666675</v>
      </c>
      <c r="D200" s="32">
        <v>-75.783333333333331</v>
      </c>
      <c r="E200" t="s">
        <v>1</v>
      </c>
      <c r="F200">
        <v>5.6</v>
      </c>
      <c r="G200">
        <v>0.46</v>
      </c>
      <c r="H200">
        <v>27</v>
      </c>
      <c r="I200">
        <v>15.4</v>
      </c>
      <c r="J200">
        <v>29.5</v>
      </c>
      <c r="K200">
        <v>6.9</v>
      </c>
      <c r="L200">
        <v>51.8</v>
      </c>
    </row>
    <row r="201" spans="1:12" x14ac:dyDescent="0.2">
      <c r="A201" t="s">
        <v>303</v>
      </c>
      <c r="B201" t="s">
        <v>96</v>
      </c>
      <c r="C201" s="32">
        <v>10.116666666666667</v>
      </c>
      <c r="D201" s="32">
        <v>-75.566666666666663</v>
      </c>
      <c r="E201" t="s">
        <v>1</v>
      </c>
      <c r="F201">
        <v>4.4000000000000004</v>
      </c>
      <c r="G201">
        <v>0.21</v>
      </c>
      <c r="H201">
        <v>23.3</v>
      </c>
      <c r="I201">
        <v>17.2</v>
      </c>
      <c r="J201">
        <v>16.399999999999999</v>
      </c>
      <c r="K201">
        <v>5.0999999999999996</v>
      </c>
      <c r="L201">
        <v>38.799999999999997</v>
      </c>
    </row>
    <row r="202" spans="1:12" x14ac:dyDescent="0.2">
      <c r="A202" t="s">
        <v>303</v>
      </c>
      <c r="B202" t="s">
        <v>97</v>
      </c>
      <c r="C202" s="32">
        <v>10.066666666666666</v>
      </c>
      <c r="D202" s="32">
        <v>-75.533333333333331</v>
      </c>
      <c r="E202" t="s">
        <v>1</v>
      </c>
      <c r="F202">
        <v>2.9</v>
      </c>
      <c r="G202">
        <v>0.1</v>
      </c>
      <c r="H202">
        <v>20.2</v>
      </c>
      <c r="I202">
        <v>17.899999999999999</v>
      </c>
      <c r="J202">
        <v>3.8</v>
      </c>
      <c r="K202">
        <v>3.3</v>
      </c>
      <c r="L202">
        <v>25</v>
      </c>
    </row>
    <row r="203" spans="1:12" x14ac:dyDescent="0.2">
      <c r="A203" t="s">
        <v>303</v>
      </c>
      <c r="B203" t="s">
        <v>98</v>
      </c>
      <c r="C203" s="32">
        <v>10.166666666666666</v>
      </c>
      <c r="D203" s="32">
        <v>-75.533333333333331</v>
      </c>
      <c r="E203" t="s">
        <v>1</v>
      </c>
      <c r="F203">
        <v>9.1999999999999993</v>
      </c>
      <c r="G203">
        <v>0.54</v>
      </c>
      <c r="H203">
        <v>26.7</v>
      </c>
      <c r="I203">
        <v>15.8</v>
      </c>
      <c r="J203">
        <v>16.899999999999999</v>
      </c>
      <c r="K203">
        <v>9.6</v>
      </c>
      <c r="L203">
        <v>42.3</v>
      </c>
    </row>
    <row r="204" spans="1:12" x14ac:dyDescent="0.2">
      <c r="A204" t="s">
        <v>303</v>
      </c>
      <c r="B204" t="s">
        <v>99</v>
      </c>
      <c r="C204" s="32">
        <v>11.316666666666666</v>
      </c>
      <c r="D204" s="32">
        <v>-74.13333333333334</v>
      </c>
      <c r="E204" t="s">
        <v>1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</row>
    <row r="205" spans="1:12" x14ac:dyDescent="0.2">
      <c r="A205" t="s">
        <v>303</v>
      </c>
      <c r="B205" t="s">
        <v>100</v>
      </c>
      <c r="C205" s="32">
        <v>11.333333333333334</v>
      </c>
      <c r="D205" s="32">
        <v>-74.05</v>
      </c>
      <c r="E205" t="s">
        <v>1</v>
      </c>
      <c r="F205">
        <v>26.8</v>
      </c>
      <c r="G205">
        <v>2.4900000000000002</v>
      </c>
      <c r="H205">
        <v>30.2</v>
      </c>
      <c r="I205">
        <v>31.2</v>
      </c>
      <c r="J205">
        <v>55.4</v>
      </c>
      <c r="K205">
        <v>47</v>
      </c>
      <c r="L205">
        <v>133.6</v>
      </c>
    </row>
    <row r="206" spans="1:12" x14ac:dyDescent="0.2">
      <c r="A206" t="s">
        <v>303</v>
      </c>
      <c r="B206" t="s">
        <v>101</v>
      </c>
      <c r="C206" s="32">
        <v>11.05</v>
      </c>
      <c r="D206" s="32">
        <v>-74.75</v>
      </c>
      <c r="E206" t="s">
        <v>1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</row>
    <row r="207" spans="1:12" x14ac:dyDescent="0.2">
      <c r="A207" t="s">
        <v>303</v>
      </c>
      <c r="B207" t="s">
        <v>102</v>
      </c>
      <c r="C207" s="32">
        <v>10.966666666666667</v>
      </c>
      <c r="D207" s="32">
        <v>-74.5</v>
      </c>
      <c r="E207" t="s">
        <v>1</v>
      </c>
      <c r="F207">
        <v>1.7</v>
      </c>
      <c r="G207">
        <v>0.05</v>
      </c>
      <c r="H207">
        <v>18.3</v>
      </c>
      <c r="I207">
        <v>6.8</v>
      </c>
      <c r="J207">
        <v>2.5</v>
      </c>
      <c r="K207">
        <v>1.7</v>
      </c>
      <c r="L207">
        <v>11</v>
      </c>
    </row>
    <row r="208" spans="1:12" x14ac:dyDescent="0.2">
      <c r="A208" t="s">
        <v>303</v>
      </c>
      <c r="B208" t="s">
        <v>103</v>
      </c>
      <c r="C208" s="32">
        <v>10.966666666666667</v>
      </c>
      <c r="D208" s="32">
        <v>-74.516666666666666</v>
      </c>
      <c r="E208" t="s">
        <v>1</v>
      </c>
      <c r="F208">
        <v>2.2999999999999998</v>
      </c>
      <c r="G208">
        <v>0.06</v>
      </c>
      <c r="H208">
        <v>17.7</v>
      </c>
      <c r="I208">
        <v>7.8</v>
      </c>
      <c r="J208">
        <v>2.7</v>
      </c>
      <c r="K208">
        <v>0.9</v>
      </c>
      <c r="L208">
        <v>11.3</v>
      </c>
    </row>
    <row r="209" spans="1:12" x14ac:dyDescent="0.2">
      <c r="A209" t="s">
        <v>303</v>
      </c>
      <c r="B209" t="s">
        <v>104</v>
      </c>
      <c r="C209" s="32">
        <v>10.8</v>
      </c>
      <c r="D209" s="32">
        <v>-74.466666666666669</v>
      </c>
      <c r="E209" t="s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</row>
    <row r="210" spans="1:12" x14ac:dyDescent="0.2">
      <c r="A210" t="s">
        <v>303</v>
      </c>
      <c r="B210" t="s">
        <v>105</v>
      </c>
      <c r="C210" s="32">
        <v>10.933333333333334</v>
      </c>
      <c r="D210" s="32">
        <v>-74.3</v>
      </c>
      <c r="E210" t="s">
        <v>1</v>
      </c>
      <c r="F210">
        <v>0.8</v>
      </c>
      <c r="G210">
        <v>0.02</v>
      </c>
      <c r="H210">
        <v>19.2</v>
      </c>
      <c r="I210">
        <v>6.7</v>
      </c>
      <c r="J210">
        <v>1.5</v>
      </c>
      <c r="K210">
        <v>1.2</v>
      </c>
      <c r="L210">
        <v>9.3000000000000007</v>
      </c>
    </row>
    <row r="211" spans="1:12" x14ac:dyDescent="0.2">
      <c r="A211" t="s">
        <v>303</v>
      </c>
      <c r="B211" t="s">
        <v>106</v>
      </c>
      <c r="C211" s="33">
        <v>10.78333333</v>
      </c>
      <c r="D211" s="33">
        <v>-74.366666670000001</v>
      </c>
      <c r="E211" t="s">
        <v>1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</row>
    <row r="212" spans="1:12" x14ac:dyDescent="0.2">
      <c r="A212" t="s">
        <v>303</v>
      </c>
      <c r="B212" t="s">
        <v>122</v>
      </c>
      <c r="C212" s="32">
        <v>10.75</v>
      </c>
      <c r="D212" s="32">
        <v>-74.38333333333334</v>
      </c>
      <c r="E212" t="s">
        <v>1</v>
      </c>
      <c r="F212">
        <v>3.4</v>
      </c>
      <c r="G212">
        <v>0.11</v>
      </c>
      <c r="H212">
        <v>19.899999999999999</v>
      </c>
      <c r="I212">
        <v>16.3</v>
      </c>
      <c r="J212">
        <v>4.2</v>
      </c>
      <c r="K212">
        <v>9.1999999999999993</v>
      </c>
      <c r="L212">
        <v>29.7</v>
      </c>
    </row>
    <row r="213" spans="1:12" x14ac:dyDescent="0.2">
      <c r="A213" t="s">
        <v>303</v>
      </c>
      <c r="B213" t="s">
        <v>107</v>
      </c>
      <c r="C213" s="32">
        <v>11.916666666666666</v>
      </c>
      <c r="D213" s="32">
        <v>-71.283333333333331</v>
      </c>
      <c r="E213" t="s">
        <v>1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</row>
    <row r="214" spans="1:12" x14ac:dyDescent="0.2">
      <c r="A214" t="s">
        <v>303</v>
      </c>
      <c r="B214" t="s">
        <v>108</v>
      </c>
      <c r="C214" s="33">
        <v>12.233333330000001</v>
      </c>
      <c r="D214" s="33">
        <v>-71.866666670000001</v>
      </c>
      <c r="E214" t="s">
        <v>1</v>
      </c>
      <c r="F214">
        <v>11</v>
      </c>
      <c r="G214">
        <v>0.48</v>
      </c>
      <c r="H214">
        <v>24</v>
      </c>
      <c r="I214">
        <v>11.1</v>
      </c>
      <c r="J214">
        <v>25.2</v>
      </c>
      <c r="K214">
        <v>6.1</v>
      </c>
      <c r="L214">
        <v>42.4</v>
      </c>
    </row>
    <row r="215" spans="1:12" x14ac:dyDescent="0.2">
      <c r="A215" t="s">
        <v>303</v>
      </c>
      <c r="B215" t="s">
        <v>109</v>
      </c>
      <c r="C215" s="32">
        <v>11.333333333333334</v>
      </c>
      <c r="D215" s="32">
        <v>-73.2</v>
      </c>
      <c r="E215" t="s">
        <v>1</v>
      </c>
      <c r="F215">
        <v>41.4</v>
      </c>
      <c r="G215">
        <v>1.71</v>
      </c>
      <c r="H215">
        <v>22.24</v>
      </c>
      <c r="I215">
        <v>26</v>
      </c>
      <c r="J215">
        <v>57</v>
      </c>
      <c r="K215">
        <v>45</v>
      </c>
      <c r="L215">
        <v>129.1</v>
      </c>
    </row>
    <row r="216" spans="1:12" x14ac:dyDescent="0.2">
      <c r="A216" t="s">
        <v>303</v>
      </c>
      <c r="B216" t="s">
        <v>110</v>
      </c>
      <c r="C216" s="32">
        <v>11.266666666666667</v>
      </c>
      <c r="D216" s="32">
        <v>-73.316666666666663</v>
      </c>
      <c r="E216" t="s">
        <v>1</v>
      </c>
      <c r="F216">
        <v>31.9</v>
      </c>
      <c r="G216">
        <v>1.33</v>
      </c>
      <c r="H216">
        <v>21.3</v>
      </c>
      <c r="I216">
        <v>33.299999999999997</v>
      </c>
      <c r="J216">
        <v>64.2</v>
      </c>
      <c r="K216">
        <v>28.4</v>
      </c>
      <c r="L216">
        <v>125.9</v>
      </c>
    </row>
    <row r="217" spans="1:12" x14ac:dyDescent="0.2">
      <c r="A217" t="s">
        <v>302</v>
      </c>
      <c r="B217" t="s">
        <v>111</v>
      </c>
      <c r="C217" s="32">
        <v>12.565696774497299</v>
      </c>
      <c r="D217" s="32">
        <v>-81.704424641110705</v>
      </c>
      <c r="E217" t="s">
        <v>1</v>
      </c>
      <c r="F217">
        <v>23.52</v>
      </c>
      <c r="G217">
        <v>0.54720000000000002</v>
      </c>
      <c r="H217">
        <v>3.7679999999999993</v>
      </c>
      <c r="I217">
        <v>36</v>
      </c>
      <c r="J217">
        <v>30</v>
      </c>
      <c r="K217">
        <v>24</v>
      </c>
      <c r="L217">
        <v>90</v>
      </c>
    </row>
    <row r="218" spans="1:12" x14ac:dyDescent="0.2">
      <c r="A218" t="s">
        <v>302</v>
      </c>
      <c r="B218" t="s">
        <v>112</v>
      </c>
      <c r="C218" s="32">
        <v>12.565696774497299</v>
      </c>
      <c r="D218" s="32">
        <v>-81.704424641110705</v>
      </c>
      <c r="E218" t="s">
        <v>1</v>
      </c>
      <c r="F218">
        <v>70</v>
      </c>
      <c r="G218">
        <v>1.61</v>
      </c>
      <c r="H218">
        <v>5.46</v>
      </c>
      <c r="I218">
        <v>41</v>
      </c>
      <c r="J218">
        <v>30</v>
      </c>
      <c r="K218">
        <v>35</v>
      </c>
      <c r="L218">
        <v>106</v>
      </c>
    </row>
    <row r="219" spans="1:12" x14ac:dyDescent="0.2">
      <c r="A219" t="s">
        <v>302</v>
      </c>
      <c r="B219" t="s">
        <v>113</v>
      </c>
      <c r="C219" s="32">
        <v>12.565696774497299</v>
      </c>
      <c r="D219" s="32">
        <v>-81.704424641110705</v>
      </c>
      <c r="E219" t="s">
        <v>1</v>
      </c>
      <c r="F219">
        <v>29.92</v>
      </c>
      <c r="G219">
        <v>1.28</v>
      </c>
      <c r="H219">
        <v>3.0880000000000001</v>
      </c>
      <c r="I219">
        <v>22</v>
      </c>
      <c r="J219">
        <v>21</v>
      </c>
      <c r="K219">
        <v>16</v>
      </c>
      <c r="L219">
        <v>59</v>
      </c>
    </row>
    <row r="220" spans="1:12" x14ac:dyDescent="0.2">
      <c r="A220" t="s">
        <v>302</v>
      </c>
      <c r="B220" t="s">
        <v>114</v>
      </c>
      <c r="C220" s="32">
        <v>12.565696774497299</v>
      </c>
      <c r="D220" s="32">
        <v>-81.704424641110705</v>
      </c>
      <c r="E220" t="s">
        <v>1</v>
      </c>
      <c r="F220">
        <v>19.53</v>
      </c>
      <c r="G220">
        <v>1.2116999999999998</v>
      </c>
      <c r="H220">
        <v>5.04</v>
      </c>
      <c r="I220">
        <v>26</v>
      </c>
      <c r="J220">
        <v>37</v>
      </c>
      <c r="K220">
        <v>21</v>
      </c>
      <c r="L220">
        <v>84</v>
      </c>
    </row>
    <row r="221" spans="1:12" x14ac:dyDescent="0.2">
      <c r="A221" t="s">
        <v>302</v>
      </c>
      <c r="B221" t="s">
        <v>115</v>
      </c>
      <c r="C221" s="32">
        <v>12.5261015132337</v>
      </c>
      <c r="D221" s="34">
        <v>-81.727429523109294</v>
      </c>
      <c r="E221" t="s">
        <v>1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</row>
    <row r="222" spans="1:12" x14ac:dyDescent="0.2">
      <c r="A222" t="s">
        <v>302</v>
      </c>
      <c r="B222" t="s">
        <v>116</v>
      </c>
      <c r="C222" s="34">
        <v>12.554959518550801</v>
      </c>
      <c r="D222" s="32">
        <v>-81.708906185958796</v>
      </c>
      <c r="E222" t="s">
        <v>1</v>
      </c>
      <c r="F222">
        <v>11.2</v>
      </c>
      <c r="G222">
        <v>4.6032000000000002</v>
      </c>
      <c r="H222">
        <v>17.217200000000002</v>
      </c>
      <c r="I222">
        <v>39</v>
      </c>
      <c r="J222">
        <v>20</v>
      </c>
      <c r="K222">
        <v>28</v>
      </c>
      <c r="L222">
        <v>76</v>
      </c>
    </row>
    <row r="223" spans="1:12" x14ac:dyDescent="0.2">
      <c r="A223" t="s">
        <v>302</v>
      </c>
      <c r="B223" t="s">
        <v>117</v>
      </c>
      <c r="C223" s="32">
        <v>12.5467491143103</v>
      </c>
      <c r="D223" s="32">
        <v>-81.707253945313596</v>
      </c>
      <c r="E223" t="s">
        <v>1</v>
      </c>
      <c r="F223">
        <v>63</v>
      </c>
      <c r="G223">
        <v>5.2983000000000002</v>
      </c>
      <c r="H223">
        <v>17.388000000000002</v>
      </c>
      <c r="I223">
        <v>60</v>
      </c>
      <c r="J223">
        <v>82</v>
      </c>
      <c r="K223">
        <v>63</v>
      </c>
      <c r="L223">
        <v>205</v>
      </c>
    </row>
    <row r="224" spans="1:12" x14ac:dyDescent="0.2">
      <c r="A224" t="s">
        <v>302</v>
      </c>
      <c r="B224" t="s">
        <v>118</v>
      </c>
      <c r="C224" s="32">
        <v>12.5408163057321</v>
      </c>
      <c r="D224" s="34">
        <v>-81.708621871942299</v>
      </c>
      <c r="E224" t="s">
        <v>1</v>
      </c>
      <c r="F224">
        <v>0.48</v>
      </c>
      <c r="G224">
        <v>0.19320000000000001</v>
      </c>
      <c r="H224">
        <v>4.2720000000000002</v>
      </c>
      <c r="I224">
        <v>20</v>
      </c>
      <c r="J224">
        <v>11</v>
      </c>
      <c r="K224">
        <v>6</v>
      </c>
      <c r="L224">
        <v>37</v>
      </c>
    </row>
    <row r="225" spans="1:12" x14ac:dyDescent="0.2">
      <c r="A225" t="s">
        <v>302</v>
      </c>
      <c r="B225" t="s">
        <v>119</v>
      </c>
      <c r="C225" s="32">
        <v>12.5241220217342</v>
      </c>
      <c r="D225" s="34">
        <v>-81.713959468759697</v>
      </c>
      <c r="E225" t="s">
        <v>1</v>
      </c>
      <c r="F225">
        <v>35.64</v>
      </c>
      <c r="G225">
        <v>1.4828000000000001</v>
      </c>
      <c r="H225">
        <v>9.0464000000000002</v>
      </c>
      <c r="I225">
        <v>45</v>
      </c>
      <c r="J225">
        <v>46</v>
      </c>
      <c r="K225">
        <v>44</v>
      </c>
      <c r="L225">
        <v>135</v>
      </c>
    </row>
    <row r="226" spans="1:12" x14ac:dyDescent="0.2">
      <c r="A226" t="s">
        <v>302</v>
      </c>
      <c r="B226" t="s">
        <v>120</v>
      </c>
      <c r="C226" s="32">
        <v>12.5241220217342</v>
      </c>
      <c r="D226" s="34">
        <v>-81.713959468759697</v>
      </c>
      <c r="E226" t="s">
        <v>1</v>
      </c>
      <c r="F226">
        <v>1.26</v>
      </c>
      <c r="G226">
        <v>0.24839999999999995</v>
      </c>
      <c r="H226">
        <v>2.3939999999999997</v>
      </c>
      <c r="I226">
        <v>13</v>
      </c>
      <c r="J226">
        <v>7</v>
      </c>
      <c r="K226">
        <v>6</v>
      </c>
      <c r="L226">
        <v>26</v>
      </c>
    </row>
    <row r="227" spans="1:12" x14ac:dyDescent="0.2">
      <c r="A227" t="s">
        <v>302</v>
      </c>
      <c r="B227" t="s">
        <v>121</v>
      </c>
      <c r="C227" s="32">
        <v>12.5033207305095</v>
      </c>
      <c r="D227" s="34">
        <v>-81.718712343162196</v>
      </c>
      <c r="E227" t="s">
        <v>1</v>
      </c>
      <c r="F227">
        <v>7.44</v>
      </c>
      <c r="G227">
        <v>1.3268</v>
      </c>
      <c r="H227">
        <v>14.383999999999999</v>
      </c>
      <c r="I227">
        <v>43</v>
      </c>
      <c r="J227">
        <v>50</v>
      </c>
      <c r="K227">
        <v>31</v>
      </c>
      <c r="L227">
        <v>124</v>
      </c>
    </row>
    <row r="228" spans="1:12" x14ac:dyDescent="0.2">
      <c r="A228" t="s">
        <v>3</v>
      </c>
      <c r="B228" t="s">
        <v>10</v>
      </c>
      <c r="C228" s="32">
        <v>1.486388888888889</v>
      </c>
      <c r="D228" s="32">
        <v>-78.822819444444448</v>
      </c>
      <c r="E228" t="s">
        <v>2</v>
      </c>
      <c r="F228">
        <v>20.977</v>
      </c>
      <c r="G228">
        <v>1.254</v>
      </c>
      <c r="H228">
        <v>27.588757285856786</v>
      </c>
      <c r="I228">
        <v>83.332999999999998</v>
      </c>
      <c r="J228">
        <v>95.103999999999999</v>
      </c>
      <c r="K228">
        <v>95.238</v>
      </c>
      <c r="L228">
        <v>273.67500000000001</v>
      </c>
    </row>
    <row r="229" spans="1:12" x14ac:dyDescent="0.2">
      <c r="A229" t="s">
        <v>3</v>
      </c>
      <c r="B229" t="s">
        <v>11</v>
      </c>
      <c r="C229" s="32">
        <v>1.4858333333333333</v>
      </c>
      <c r="D229" s="32">
        <v>-78.79931944444445</v>
      </c>
      <c r="E229" t="s">
        <v>2</v>
      </c>
      <c r="F229">
        <v>14.955</v>
      </c>
      <c r="G229">
        <v>0.73199999999999998</v>
      </c>
      <c r="H229">
        <v>24.964184934001281</v>
      </c>
      <c r="I229">
        <v>85.713999999999999</v>
      </c>
      <c r="J229">
        <v>78.063000000000002</v>
      </c>
      <c r="K229">
        <v>93.332999999999998</v>
      </c>
      <c r="L229">
        <v>257.11099999999999</v>
      </c>
    </row>
    <row r="230" spans="1:12" x14ac:dyDescent="0.2">
      <c r="A230" t="s">
        <v>3</v>
      </c>
      <c r="B230" t="s">
        <v>12</v>
      </c>
      <c r="C230" s="32">
        <v>1.4088861111111111</v>
      </c>
      <c r="D230" s="32">
        <v>-78.76818055555556</v>
      </c>
      <c r="E230" t="s">
        <v>2</v>
      </c>
      <c r="F230">
        <v>8.7509999999999994</v>
      </c>
      <c r="G230">
        <v>0.60099999999999998</v>
      </c>
      <c r="H230">
        <v>29.570825835354768</v>
      </c>
      <c r="I230">
        <v>61.537999999999997</v>
      </c>
      <c r="J230">
        <v>75.912000000000006</v>
      </c>
      <c r="K230">
        <v>69.697000000000003</v>
      </c>
      <c r="L230">
        <v>207.148</v>
      </c>
    </row>
    <row r="231" spans="1:12" x14ac:dyDescent="0.2">
      <c r="A231" t="s">
        <v>3</v>
      </c>
      <c r="B231" t="s">
        <v>13</v>
      </c>
      <c r="C231" s="32">
        <v>1.5647500000000001</v>
      </c>
      <c r="D231" s="32">
        <v>-78.895611111111108</v>
      </c>
      <c r="E231" t="s">
        <v>2</v>
      </c>
      <c r="F231">
        <v>14.154</v>
      </c>
      <c r="G231">
        <v>0.747</v>
      </c>
      <c r="H231">
        <v>25.922433234654491</v>
      </c>
      <c r="I231">
        <v>100</v>
      </c>
      <c r="J231">
        <v>100</v>
      </c>
      <c r="K231">
        <v>100</v>
      </c>
      <c r="L231">
        <v>300</v>
      </c>
    </row>
    <row r="232" spans="1:12" x14ac:dyDescent="0.2">
      <c r="A232" t="s">
        <v>3</v>
      </c>
      <c r="B232" t="s">
        <v>14</v>
      </c>
      <c r="C232" s="33">
        <v>1.5480419999999999</v>
      </c>
      <c r="D232" s="33">
        <v>-78.893945000000002</v>
      </c>
      <c r="E232" t="s">
        <v>2</v>
      </c>
      <c r="F232">
        <v>18.550999999999998</v>
      </c>
      <c r="G232">
        <v>1.1279999999999999</v>
      </c>
      <c r="H232">
        <v>27.824408864753803</v>
      </c>
      <c r="I232">
        <v>100</v>
      </c>
      <c r="J232">
        <v>100</v>
      </c>
      <c r="K232">
        <v>100</v>
      </c>
      <c r="L232">
        <v>300</v>
      </c>
    </row>
    <row r="233" spans="1:12" x14ac:dyDescent="0.2">
      <c r="A233" t="s">
        <v>3</v>
      </c>
      <c r="B233" t="s">
        <v>15</v>
      </c>
      <c r="C233" s="32">
        <v>1.5644444444444443</v>
      </c>
      <c r="D233" s="32">
        <v>-78.86855555555556</v>
      </c>
      <c r="E233" t="s">
        <v>2</v>
      </c>
      <c r="F233">
        <v>15.369</v>
      </c>
      <c r="G233">
        <v>0.77300000000000002</v>
      </c>
      <c r="H233">
        <v>25.30591243750246</v>
      </c>
      <c r="I233">
        <v>92.856999999999999</v>
      </c>
      <c r="J233">
        <v>98.912999999999997</v>
      </c>
      <c r="K233">
        <v>97.825999999999993</v>
      </c>
      <c r="L233">
        <v>289.596</v>
      </c>
    </row>
    <row r="234" spans="1:12" x14ac:dyDescent="0.2">
      <c r="A234" t="s">
        <v>3</v>
      </c>
      <c r="B234" t="s">
        <v>16</v>
      </c>
      <c r="C234" s="32">
        <v>1.5273888888888889</v>
      </c>
      <c r="D234" s="32">
        <v>-78.865527777777771</v>
      </c>
      <c r="E234" t="s">
        <v>2</v>
      </c>
      <c r="F234">
        <v>26.12</v>
      </c>
      <c r="G234">
        <v>1.9379999999999999</v>
      </c>
      <c r="H234">
        <v>30.735859294827002</v>
      </c>
      <c r="I234">
        <v>100</v>
      </c>
      <c r="J234">
        <v>100</v>
      </c>
      <c r="K234">
        <v>100</v>
      </c>
      <c r="L234">
        <v>300</v>
      </c>
    </row>
    <row r="235" spans="1:12" x14ac:dyDescent="0.2">
      <c r="A235" t="s">
        <v>3</v>
      </c>
      <c r="B235" t="s">
        <v>17</v>
      </c>
      <c r="C235" s="32">
        <v>1.5956944444444443</v>
      </c>
      <c r="D235" s="32">
        <v>-78.940083333333334</v>
      </c>
      <c r="E235" t="s">
        <v>2</v>
      </c>
      <c r="F235">
        <v>15.44</v>
      </c>
      <c r="G235">
        <v>1.069</v>
      </c>
      <c r="H235">
        <v>29.690688179742747</v>
      </c>
      <c r="I235">
        <v>78.947000000000003</v>
      </c>
      <c r="J235">
        <v>88.947000000000003</v>
      </c>
      <c r="K235">
        <v>89.13</v>
      </c>
      <c r="L235">
        <v>257.02499999999998</v>
      </c>
    </row>
    <row r="236" spans="1:12" x14ac:dyDescent="0.2">
      <c r="A236" t="s">
        <v>3</v>
      </c>
      <c r="B236" t="s">
        <v>18</v>
      </c>
      <c r="C236" s="32">
        <v>1.6274444444444445</v>
      </c>
      <c r="D236" s="32">
        <v>-79.000138888888884</v>
      </c>
      <c r="E236" t="s">
        <v>2</v>
      </c>
      <c r="F236">
        <v>10.1</v>
      </c>
      <c r="G236">
        <v>0.63600000000000001</v>
      </c>
      <c r="H236">
        <v>28.315414939911616</v>
      </c>
      <c r="I236">
        <v>41.176000000000002</v>
      </c>
      <c r="J236">
        <v>29.814</v>
      </c>
      <c r="K236">
        <v>30</v>
      </c>
      <c r="L236">
        <v>100.99</v>
      </c>
    </row>
    <row r="237" spans="1:12" x14ac:dyDescent="0.2">
      <c r="A237" t="s">
        <v>3</v>
      </c>
      <c r="B237" t="s">
        <v>19</v>
      </c>
      <c r="C237" s="32">
        <v>1.6136666666666666</v>
      </c>
      <c r="D237" s="32">
        <v>-78.975805555555553</v>
      </c>
      <c r="E237" t="s">
        <v>2</v>
      </c>
      <c r="F237">
        <v>23.486000000000001</v>
      </c>
      <c r="G237">
        <v>2.048</v>
      </c>
      <c r="H237">
        <v>33.320806701688724</v>
      </c>
      <c r="I237">
        <v>80.951999999999998</v>
      </c>
      <c r="J237">
        <v>92.108999999999995</v>
      </c>
      <c r="K237">
        <v>92.308000000000007</v>
      </c>
      <c r="L237">
        <v>269.36900000000003</v>
      </c>
    </row>
    <row r="238" spans="1:12" x14ac:dyDescent="0.2">
      <c r="A238" t="s">
        <v>3</v>
      </c>
      <c r="B238" t="s">
        <v>20</v>
      </c>
      <c r="C238" s="32">
        <v>1.663888888888889</v>
      </c>
      <c r="D238" s="32">
        <v>-78.995777777777775</v>
      </c>
      <c r="E238" t="s">
        <v>2</v>
      </c>
      <c r="F238">
        <v>10.169</v>
      </c>
      <c r="G238">
        <v>0.45200000000000001</v>
      </c>
      <c r="H238">
        <v>23.78949116895895</v>
      </c>
      <c r="I238">
        <v>27.585999999999999</v>
      </c>
      <c r="J238">
        <v>25.806999999999999</v>
      </c>
      <c r="K238">
        <v>25.532</v>
      </c>
      <c r="L238">
        <v>78.924999999999997</v>
      </c>
    </row>
    <row r="239" spans="1:12" x14ac:dyDescent="0.2">
      <c r="A239" t="s">
        <v>3</v>
      </c>
      <c r="B239" t="s">
        <v>21</v>
      </c>
      <c r="C239" s="32">
        <v>1.7650305555555557</v>
      </c>
      <c r="D239" s="32">
        <v>-78.886766666666674</v>
      </c>
      <c r="E239" t="s">
        <v>2</v>
      </c>
      <c r="F239">
        <v>18.408000000000001</v>
      </c>
      <c r="G239">
        <v>1.946</v>
      </c>
      <c r="H239">
        <v>36.687927101866194</v>
      </c>
      <c r="I239">
        <v>94.444000000000003</v>
      </c>
      <c r="J239">
        <v>99.558000000000007</v>
      </c>
      <c r="K239">
        <v>98.525000000000006</v>
      </c>
      <c r="L239">
        <v>292.53199999999998</v>
      </c>
    </row>
    <row r="240" spans="1:12" x14ac:dyDescent="0.2">
      <c r="A240" t="s">
        <v>3</v>
      </c>
      <c r="B240" t="s">
        <v>22</v>
      </c>
      <c r="C240" s="32">
        <v>1.7687527777777778</v>
      </c>
      <c r="D240" s="32">
        <v>-78.89073888888889</v>
      </c>
      <c r="E240" t="s">
        <v>2</v>
      </c>
      <c r="F240">
        <v>7.7859999999999996</v>
      </c>
      <c r="G240">
        <v>0.51600000000000001</v>
      </c>
      <c r="H240">
        <v>29.04843305565964</v>
      </c>
      <c r="I240">
        <v>78.570999999999998</v>
      </c>
      <c r="J240">
        <v>88.281000000000006</v>
      </c>
      <c r="K240">
        <v>83.332999999999998</v>
      </c>
      <c r="L240">
        <v>250.18600000000001</v>
      </c>
    </row>
    <row r="241" spans="1:12" x14ac:dyDescent="0.2">
      <c r="A241" t="s">
        <v>3</v>
      </c>
      <c r="B241" t="s">
        <v>23</v>
      </c>
      <c r="C241" s="32">
        <v>1.7346138888888889</v>
      </c>
      <c r="D241" s="32">
        <v>-78.912238888888893</v>
      </c>
      <c r="E241" t="s">
        <v>2</v>
      </c>
      <c r="F241">
        <v>11.941000000000001</v>
      </c>
      <c r="G241">
        <v>0.96699999999999997</v>
      </c>
      <c r="H241">
        <v>32.110564995893483</v>
      </c>
      <c r="I241">
        <v>100</v>
      </c>
      <c r="J241">
        <v>100</v>
      </c>
      <c r="K241">
        <v>100</v>
      </c>
      <c r="L241">
        <v>100</v>
      </c>
    </row>
    <row r="242" spans="1:12" x14ac:dyDescent="0.2">
      <c r="A242" t="s">
        <v>3</v>
      </c>
      <c r="B242" t="s">
        <v>24</v>
      </c>
      <c r="C242" s="32">
        <v>1.8132805555555556</v>
      </c>
      <c r="D242" s="32">
        <v>-78.839069444444448</v>
      </c>
      <c r="E242" t="s">
        <v>2</v>
      </c>
      <c r="F242">
        <v>13.327999999999999</v>
      </c>
      <c r="G242">
        <v>0.45800000000000002</v>
      </c>
      <c r="H242">
        <v>20.917284640584271</v>
      </c>
      <c r="I242">
        <v>50</v>
      </c>
      <c r="J242">
        <v>26.617999999999999</v>
      </c>
      <c r="K242">
        <v>50</v>
      </c>
      <c r="L242">
        <v>126.61799999999999</v>
      </c>
    </row>
    <row r="243" spans="1:12" x14ac:dyDescent="0.2">
      <c r="A243" t="s">
        <v>3</v>
      </c>
      <c r="B243" t="s">
        <v>25</v>
      </c>
      <c r="C243" s="32">
        <v>1.8028361111111111</v>
      </c>
      <c r="D243" s="32">
        <v>-78.82756944444445</v>
      </c>
      <c r="E243" t="s">
        <v>2</v>
      </c>
      <c r="F243">
        <v>8.2729999999999997</v>
      </c>
      <c r="G243">
        <v>0.35799999999999998</v>
      </c>
      <c r="H243">
        <v>23.472808761127286</v>
      </c>
      <c r="I243">
        <v>76.923000000000002</v>
      </c>
      <c r="J243">
        <v>75.5</v>
      </c>
      <c r="K243">
        <v>82.143000000000001</v>
      </c>
      <c r="L243">
        <v>234.566</v>
      </c>
    </row>
    <row r="244" spans="1:12" x14ac:dyDescent="0.2">
      <c r="A244" t="s">
        <v>3</v>
      </c>
      <c r="B244" t="s">
        <v>26</v>
      </c>
      <c r="C244" s="32">
        <v>1.768475</v>
      </c>
      <c r="D244" s="32">
        <v>-78.824486111111113</v>
      </c>
      <c r="E244" t="s">
        <v>2</v>
      </c>
      <c r="F244">
        <v>12.178000000000001</v>
      </c>
      <c r="G244">
        <v>0.82299999999999995</v>
      </c>
      <c r="H244">
        <v>29.333709860396993</v>
      </c>
      <c r="I244">
        <v>71.429000000000002</v>
      </c>
      <c r="J244">
        <v>90.718000000000004</v>
      </c>
      <c r="K244">
        <v>84.210999999999999</v>
      </c>
      <c r="L244">
        <v>246.358</v>
      </c>
    </row>
    <row r="245" spans="1:12" x14ac:dyDescent="0.2">
      <c r="A245" t="s">
        <v>3</v>
      </c>
      <c r="B245" t="s">
        <v>27</v>
      </c>
      <c r="C245" s="32">
        <v>1.7733083333333333</v>
      </c>
      <c r="D245" s="32">
        <v>-78.821708333333333</v>
      </c>
      <c r="E245" t="s">
        <v>2</v>
      </c>
      <c r="F245">
        <v>10.278</v>
      </c>
      <c r="G245">
        <v>0.73499999999999999</v>
      </c>
      <c r="H245">
        <v>30.174801523687172</v>
      </c>
      <c r="I245">
        <v>100</v>
      </c>
      <c r="J245">
        <v>100</v>
      </c>
      <c r="K245">
        <v>100</v>
      </c>
      <c r="L245">
        <v>300</v>
      </c>
    </row>
    <row r="246" spans="1:12" x14ac:dyDescent="0.2">
      <c r="A246" t="s">
        <v>3</v>
      </c>
      <c r="B246" t="s">
        <v>28</v>
      </c>
      <c r="C246" s="32">
        <v>1.7431694444444443</v>
      </c>
      <c r="D246" s="32">
        <v>-78.812680555555559</v>
      </c>
      <c r="E246" t="s">
        <v>2</v>
      </c>
      <c r="F246">
        <v>14.016999999999999</v>
      </c>
      <c r="G246">
        <v>1.3460000000000001</v>
      </c>
      <c r="H246">
        <v>34.966330049781703</v>
      </c>
      <c r="I246">
        <v>40</v>
      </c>
      <c r="J246">
        <v>48.679000000000002</v>
      </c>
      <c r="K246">
        <v>53.125</v>
      </c>
      <c r="L246">
        <v>141.804</v>
      </c>
    </row>
    <row r="247" spans="1:12" x14ac:dyDescent="0.2">
      <c r="A247" t="s">
        <v>3</v>
      </c>
      <c r="B247" t="s">
        <v>29</v>
      </c>
      <c r="C247" s="32">
        <v>1.7477805555555554</v>
      </c>
      <c r="D247" s="32">
        <v>-78.71501388888889</v>
      </c>
      <c r="E247" t="s">
        <v>2</v>
      </c>
      <c r="F247">
        <v>18.87</v>
      </c>
      <c r="G247">
        <v>0.91</v>
      </c>
      <c r="H247">
        <v>24.779344032435453</v>
      </c>
      <c r="I247">
        <v>90</v>
      </c>
      <c r="J247">
        <v>95.042000000000002</v>
      </c>
      <c r="K247">
        <v>96.774000000000001</v>
      </c>
      <c r="L247">
        <v>281.81700000000001</v>
      </c>
    </row>
    <row r="248" spans="1:12" x14ac:dyDescent="0.2">
      <c r="A248" t="s">
        <v>3</v>
      </c>
      <c r="B248" t="s">
        <v>30</v>
      </c>
      <c r="C248" s="32">
        <v>1.7474722222222223</v>
      </c>
      <c r="D248" s="32">
        <v>-78.71630555555555</v>
      </c>
      <c r="E248" t="s">
        <v>2</v>
      </c>
      <c r="F248">
        <v>19.48</v>
      </c>
      <c r="G248">
        <v>1.123</v>
      </c>
      <c r="H248">
        <v>27.092586034518302</v>
      </c>
      <c r="I248">
        <v>87.5</v>
      </c>
      <c r="J248">
        <v>95.656000000000006</v>
      </c>
      <c r="K248">
        <v>96.426000000000002</v>
      </c>
      <c r="L248">
        <v>279.584</v>
      </c>
    </row>
    <row r="249" spans="1:12" x14ac:dyDescent="0.2">
      <c r="A249" t="s">
        <v>3</v>
      </c>
      <c r="B249" t="s">
        <v>31</v>
      </c>
      <c r="C249" s="32">
        <v>1.7452222222222222</v>
      </c>
      <c r="D249" s="32">
        <v>-78.766666666666666</v>
      </c>
      <c r="E249" t="s">
        <v>2</v>
      </c>
      <c r="F249">
        <v>9.3559999999999999</v>
      </c>
      <c r="G249">
        <v>0.60599999999999998</v>
      </c>
      <c r="H249">
        <v>28.717475870663094</v>
      </c>
      <c r="I249">
        <v>88.888999999999996</v>
      </c>
      <c r="J249">
        <v>87.337000000000003</v>
      </c>
      <c r="K249">
        <v>93.938999999999993</v>
      </c>
      <c r="L249">
        <v>270.16500000000002</v>
      </c>
    </row>
    <row r="250" spans="1:12" x14ac:dyDescent="0.2">
      <c r="A250" t="s">
        <v>3</v>
      </c>
      <c r="B250" t="s">
        <v>32</v>
      </c>
      <c r="C250" s="32">
        <v>1.7457499999999999</v>
      </c>
      <c r="D250" s="32">
        <v>-78.766666666666666</v>
      </c>
      <c r="E250" t="s">
        <v>2</v>
      </c>
      <c r="F250">
        <v>10.848000000000001</v>
      </c>
      <c r="G250">
        <v>0.53600000000000003</v>
      </c>
      <c r="H250">
        <v>25.082026127100065</v>
      </c>
      <c r="I250">
        <v>71.429000000000002</v>
      </c>
      <c r="J250">
        <v>72.521000000000001</v>
      </c>
      <c r="K250">
        <v>78.378</v>
      </c>
      <c r="L250">
        <v>222.328</v>
      </c>
    </row>
    <row r="251" spans="1:12" x14ac:dyDescent="0.2">
      <c r="A251" t="s">
        <v>3</v>
      </c>
      <c r="B251" t="s">
        <v>33</v>
      </c>
      <c r="C251" s="32">
        <v>2.1702416666666666</v>
      </c>
      <c r="D251" s="32">
        <v>-78.703069444444438</v>
      </c>
      <c r="E251" t="s">
        <v>2</v>
      </c>
      <c r="F251">
        <v>2.6040000000000001</v>
      </c>
      <c r="G251">
        <v>0.104</v>
      </c>
      <c r="H251">
        <v>22.550243667170413</v>
      </c>
      <c r="I251">
        <v>25</v>
      </c>
      <c r="J251">
        <v>9.0289999999999999</v>
      </c>
      <c r="K251">
        <v>16.279</v>
      </c>
      <c r="L251">
        <v>50.308</v>
      </c>
    </row>
    <row r="252" spans="1:12" x14ac:dyDescent="0.2">
      <c r="A252" t="s">
        <v>3</v>
      </c>
      <c r="B252" t="s">
        <v>34</v>
      </c>
      <c r="C252" s="32">
        <v>2.2166972222222223</v>
      </c>
      <c r="D252" s="32">
        <v>-78.673024999999996</v>
      </c>
      <c r="E252" t="s">
        <v>2</v>
      </c>
      <c r="F252">
        <v>10.266999999999999</v>
      </c>
      <c r="G252">
        <v>1.0009999999999999</v>
      </c>
      <c r="H252">
        <v>35.23305623917345</v>
      </c>
      <c r="I252">
        <v>40</v>
      </c>
      <c r="J252">
        <v>31.934999999999999</v>
      </c>
      <c r="K252">
        <v>36.110999999999997</v>
      </c>
      <c r="L252">
        <v>108.04600000000001</v>
      </c>
    </row>
    <row r="253" spans="1:12" x14ac:dyDescent="0.2">
      <c r="A253" t="s">
        <v>3</v>
      </c>
      <c r="B253" t="s">
        <v>35</v>
      </c>
      <c r="C253" s="32">
        <v>1.9051944444444444</v>
      </c>
      <c r="D253" s="32">
        <v>-78.538297222222226</v>
      </c>
      <c r="E253" t="s">
        <v>2</v>
      </c>
      <c r="F253">
        <v>15.972</v>
      </c>
      <c r="G253">
        <v>1.073</v>
      </c>
      <c r="H253">
        <v>29.246592198231152</v>
      </c>
      <c r="I253">
        <v>100</v>
      </c>
      <c r="J253">
        <v>100</v>
      </c>
      <c r="K253">
        <v>100</v>
      </c>
      <c r="L253">
        <v>300</v>
      </c>
    </row>
    <row r="254" spans="1:12" x14ac:dyDescent="0.2">
      <c r="A254" t="s">
        <v>3</v>
      </c>
      <c r="B254" t="s">
        <v>36</v>
      </c>
      <c r="C254" s="32">
        <v>2.0083166666666665</v>
      </c>
      <c r="D254" s="32">
        <v>-78.622347222222217</v>
      </c>
      <c r="E254" t="s">
        <v>2</v>
      </c>
      <c r="F254">
        <v>14.157999999999999</v>
      </c>
      <c r="G254">
        <v>1.569</v>
      </c>
      <c r="H254">
        <v>37.563459002675806</v>
      </c>
      <c r="I254">
        <v>86.667000000000002</v>
      </c>
      <c r="J254">
        <v>86.825999999999993</v>
      </c>
      <c r="K254">
        <v>93.75</v>
      </c>
      <c r="L254">
        <v>267.24299999999999</v>
      </c>
    </row>
    <row r="255" spans="1:12" x14ac:dyDescent="0.2">
      <c r="A255" t="s">
        <v>3</v>
      </c>
      <c r="B255" t="s">
        <v>37</v>
      </c>
      <c r="C255" s="32">
        <v>2.3510944444444446</v>
      </c>
      <c r="D255" s="32">
        <v>-78.614774999999995</v>
      </c>
      <c r="E255" t="s">
        <v>2</v>
      </c>
      <c r="F255">
        <v>28.468</v>
      </c>
      <c r="G255">
        <v>1.593</v>
      </c>
      <c r="H255">
        <v>26.692206045082756</v>
      </c>
      <c r="I255">
        <v>100</v>
      </c>
      <c r="J255">
        <v>100</v>
      </c>
      <c r="K255">
        <v>100</v>
      </c>
      <c r="L255">
        <v>300</v>
      </c>
    </row>
    <row r="256" spans="1:12" x14ac:dyDescent="0.2">
      <c r="A256" t="s">
        <v>3</v>
      </c>
      <c r="B256" t="s">
        <v>38</v>
      </c>
      <c r="C256" s="32">
        <v>2.4276222222222223</v>
      </c>
      <c r="D256" s="32">
        <v>-78.581383333333335</v>
      </c>
      <c r="E256" t="s">
        <v>2</v>
      </c>
      <c r="F256">
        <v>27.901</v>
      </c>
      <c r="G256">
        <v>2.0070000000000001</v>
      </c>
      <c r="H256">
        <v>30.263479644054698</v>
      </c>
      <c r="I256">
        <v>73.332999999999998</v>
      </c>
      <c r="J256">
        <v>93.004999999999995</v>
      </c>
      <c r="K256">
        <v>88.635999999999996</v>
      </c>
      <c r="L256">
        <v>254.97499999999999</v>
      </c>
    </row>
    <row r="257" spans="1:12" x14ac:dyDescent="0.2">
      <c r="A257" t="s">
        <v>3</v>
      </c>
      <c r="B257" t="s">
        <v>39</v>
      </c>
      <c r="C257" s="32">
        <v>2.2683027777777776</v>
      </c>
      <c r="D257" s="32">
        <v>-78.648247222222224</v>
      </c>
      <c r="E257" t="s">
        <v>2</v>
      </c>
      <c r="F257">
        <v>26.529</v>
      </c>
      <c r="G257">
        <v>2.1080000000000001</v>
      </c>
      <c r="H257">
        <v>31.807528334048452</v>
      </c>
      <c r="I257">
        <v>52.381</v>
      </c>
      <c r="J257">
        <v>72.277000000000001</v>
      </c>
      <c r="K257">
        <v>63.636000000000003</v>
      </c>
      <c r="L257">
        <v>188.29400000000001</v>
      </c>
    </row>
    <row r="258" spans="1:12" x14ac:dyDescent="0.2">
      <c r="A258" t="s">
        <v>3</v>
      </c>
      <c r="B258" t="s">
        <v>40</v>
      </c>
      <c r="C258" s="32">
        <v>2.4042249999999998</v>
      </c>
      <c r="D258" s="32">
        <v>-78.580363888888883</v>
      </c>
      <c r="E258" t="s">
        <v>2</v>
      </c>
      <c r="F258">
        <v>6.7839999999999998</v>
      </c>
      <c r="G258">
        <v>1.1000000000000001</v>
      </c>
      <c r="H258">
        <v>45.436877918853462</v>
      </c>
      <c r="I258">
        <v>40</v>
      </c>
      <c r="J258">
        <v>37.451000000000001</v>
      </c>
      <c r="K258">
        <v>30</v>
      </c>
      <c r="L258">
        <v>107.45099999999999</v>
      </c>
    </row>
    <row r="259" spans="1:12" x14ac:dyDescent="0.2">
      <c r="A259" t="s">
        <v>3</v>
      </c>
      <c r="B259" t="s">
        <v>41</v>
      </c>
      <c r="C259" s="32">
        <v>2.5042166666666668</v>
      </c>
      <c r="D259" s="32">
        <v>-78.508200000000002</v>
      </c>
      <c r="E259" t="s">
        <v>2</v>
      </c>
      <c r="F259">
        <v>15.981999999999999</v>
      </c>
      <c r="G259">
        <v>0.72</v>
      </c>
      <c r="H259">
        <v>23.950012497215258</v>
      </c>
      <c r="I259">
        <v>100</v>
      </c>
      <c r="J259">
        <v>100</v>
      </c>
      <c r="K259">
        <v>100</v>
      </c>
      <c r="L259">
        <v>300</v>
      </c>
    </row>
    <row r="260" spans="1:12" x14ac:dyDescent="0.2">
      <c r="A260" t="s">
        <v>3</v>
      </c>
      <c r="B260" t="s">
        <v>42</v>
      </c>
      <c r="C260" s="32">
        <v>2.420461111111111</v>
      </c>
      <c r="D260" s="32">
        <v>-78.480111111111114</v>
      </c>
      <c r="E260" t="s">
        <v>2</v>
      </c>
      <c r="F260">
        <v>12.558999999999999</v>
      </c>
      <c r="G260">
        <v>1.3740000000000001</v>
      </c>
      <c r="H260">
        <v>37.322514502026415</v>
      </c>
      <c r="I260">
        <v>87.5</v>
      </c>
      <c r="J260">
        <v>99.27</v>
      </c>
      <c r="K260">
        <v>96.153999999999996</v>
      </c>
      <c r="L260">
        <v>282.92399999999998</v>
      </c>
    </row>
    <row r="261" spans="1:12" x14ac:dyDescent="0.2">
      <c r="A261" t="s">
        <v>3</v>
      </c>
      <c r="B261" t="s">
        <v>43</v>
      </c>
      <c r="C261" s="32">
        <v>2.4333944444444446</v>
      </c>
      <c r="D261" s="32">
        <v>-78.451847222222227</v>
      </c>
      <c r="E261" t="s">
        <v>2</v>
      </c>
      <c r="F261">
        <v>11.773999999999999</v>
      </c>
      <c r="G261">
        <v>1.9239999999999999</v>
      </c>
      <c r="H261">
        <v>45.613728939523774</v>
      </c>
      <c r="I261">
        <v>69.230999999999995</v>
      </c>
      <c r="J261">
        <v>92.991</v>
      </c>
      <c r="K261">
        <v>80</v>
      </c>
      <c r="L261">
        <v>242.22200000000001</v>
      </c>
    </row>
    <row r="262" spans="1:12" x14ac:dyDescent="0.2">
      <c r="A262" t="s">
        <v>3</v>
      </c>
      <c r="B262" t="s">
        <v>44</v>
      </c>
      <c r="C262" s="32">
        <v>2.6426055555555554</v>
      </c>
      <c r="D262" s="32">
        <v>-78.021502777777783</v>
      </c>
      <c r="E262" t="s">
        <v>2</v>
      </c>
      <c r="F262">
        <v>36.439</v>
      </c>
      <c r="G262">
        <v>2.145</v>
      </c>
      <c r="H262">
        <v>27.376976460240044</v>
      </c>
      <c r="I262">
        <v>100</v>
      </c>
      <c r="J262">
        <v>100</v>
      </c>
      <c r="K262">
        <v>100</v>
      </c>
      <c r="L262">
        <v>300</v>
      </c>
    </row>
    <row r="263" spans="1:12" x14ac:dyDescent="0.2">
      <c r="A263" t="s">
        <v>3</v>
      </c>
      <c r="B263" t="s">
        <v>45</v>
      </c>
      <c r="C263" s="32">
        <v>2.5936194444444443</v>
      </c>
      <c r="D263" s="32">
        <v>-78.094758333333331</v>
      </c>
      <c r="E263" t="s">
        <v>2</v>
      </c>
      <c r="F263">
        <v>35.085999999999999</v>
      </c>
      <c r="G263">
        <v>2.1150000000000002</v>
      </c>
      <c r="H263">
        <v>27.704053400033406</v>
      </c>
      <c r="I263">
        <v>70</v>
      </c>
      <c r="J263">
        <v>80.787000000000006</v>
      </c>
      <c r="K263">
        <v>78.125</v>
      </c>
      <c r="L263">
        <v>228.91200000000001</v>
      </c>
    </row>
    <row r="264" spans="1:12" x14ac:dyDescent="0.2">
      <c r="A264" t="s">
        <v>3</v>
      </c>
      <c r="B264" t="s">
        <v>46</v>
      </c>
      <c r="C264" s="32">
        <v>2.6755555555555555</v>
      </c>
      <c r="D264" s="32">
        <v>-77.808888888888887</v>
      </c>
      <c r="E264" t="s">
        <v>2</v>
      </c>
      <c r="F264">
        <v>23.154</v>
      </c>
      <c r="G264">
        <v>1.226</v>
      </c>
      <c r="H264">
        <v>25.964937403453415</v>
      </c>
      <c r="I264">
        <v>40</v>
      </c>
      <c r="J264">
        <v>46.469000000000001</v>
      </c>
      <c r="K264">
        <v>56.41</v>
      </c>
      <c r="L264">
        <v>142.87899999999999</v>
      </c>
    </row>
    <row r="265" spans="1:12" x14ac:dyDescent="0.2">
      <c r="A265" t="s">
        <v>3</v>
      </c>
      <c r="B265" t="s">
        <v>47</v>
      </c>
      <c r="C265" s="32">
        <v>2.68065</v>
      </c>
      <c r="D265" s="32">
        <v>-77.893522222222217</v>
      </c>
      <c r="E265" t="s">
        <v>2</v>
      </c>
      <c r="F265">
        <v>31.326000000000001</v>
      </c>
      <c r="G265">
        <v>1.8819999999999999</v>
      </c>
      <c r="H265">
        <v>27.657466629857048</v>
      </c>
      <c r="I265">
        <v>100</v>
      </c>
      <c r="J265">
        <v>100</v>
      </c>
      <c r="K265">
        <v>100</v>
      </c>
      <c r="L265">
        <v>300</v>
      </c>
    </row>
    <row r="266" spans="1:12" x14ac:dyDescent="0.2">
      <c r="A266" t="s">
        <v>3</v>
      </c>
      <c r="B266" t="s">
        <v>48</v>
      </c>
      <c r="C266" s="32">
        <v>2.62765</v>
      </c>
      <c r="D266" s="32">
        <v>-77.88463055555556</v>
      </c>
      <c r="E266" t="s">
        <v>2</v>
      </c>
      <c r="F266">
        <v>0.499</v>
      </c>
      <c r="G266">
        <v>1.9E-2</v>
      </c>
      <c r="H266">
        <v>22.018188577988735</v>
      </c>
      <c r="I266">
        <v>5.2629999999999999</v>
      </c>
      <c r="J266">
        <v>0.65</v>
      </c>
      <c r="K266">
        <v>2.5</v>
      </c>
      <c r="L266">
        <v>8.4130000000000003</v>
      </c>
    </row>
    <row r="267" spans="1:12" x14ac:dyDescent="0.2">
      <c r="A267" t="s">
        <v>3</v>
      </c>
      <c r="B267" t="s">
        <v>49</v>
      </c>
      <c r="C267" s="32">
        <v>2.6489861111111113</v>
      </c>
      <c r="D267" s="32">
        <v>-77.909300000000002</v>
      </c>
      <c r="E267" t="s">
        <v>2</v>
      </c>
      <c r="F267">
        <v>15.52</v>
      </c>
      <c r="G267">
        <v>1.8080000000000001</v>
      </c>
      <c r="H267">
        <v>38.513094379861208</v>
      </c>
      <c r="I267">
        <v>66.667000000000002</v>
      </c>
      <c r="J267">
        <v>75.781000000000006</v>
      </c>
      <c r="K267">
        <v>81.578999999999994</v>
      </c>
      <c r="L267">
        <v>224.02600000000001</v>
      </c>
    </row>
    <row r="268" spans="1:12" x14ac:dyDescent="0.2">
      <c r="A268" t="s">
        <v>3</v>
      </c>
      <c r="B268" t="s">
        <v>50</v>
      </c>
      <c r="C268" s="32">
        <v>2.9017277777777779</v>
      </c>
      <c r="D268" s="32">
        <v>-77.697697222222217</v>
      </c>
      <c r="E268" t="s">
        <v>2</v>
      </c>
      <c r="F268">
        <v>25.855</v>
      </c>
      <c r="G268">
        <v>2.08</v>
      </c>
      <c r="H268">
        <v>32.004751224882185</v>
      </c>
      <c r="I268">
        <v>76.923000000000002</v>
      </c>
      <c r="J268">
        <v>86.751000000000005</v>
      </c>
      <c r="K268">
        <v>90</v>
      </c>
      <c r="L268">
        <v>253.67400000000001</v>
      </c>
    </row>
    <row r="269" spans="1:12" x14ac:dyDescent="0.2">
      <c r="A269" t="s">
        <v>3</v>
      </c>
      <c r="B269" t="s">
        <v>51</v>
      </c>
      <c r="C269" s="32">
        <v>2.8323194444444444</v>
      </c>
      <c r="D269" s="32">
        <v>-77.692172222222226</v>
      </c>
      <c r="E269" t="s">
        <v>2</v>
      </c>
      <c r="F269">
        <v>6.49</v>
      </c>
      <c r="G269">
        <v>1.0369999999999999</v>
      </c>
      <c r="H269">
        <v>45.104730172793396</v>
      </c>
      <c r="I269">
        <v>16.667000000000002</v>
      </c>
      <c r="J269">
        <v>26.085999999999999</v>
      </c>
      <c r="K269">
        <v>12</v>
      </c>
      <c r="L269">
        <v>54.752000000000002</v>
      </c>
    </row>
    <row r="270" spans="1:12" x14ac:dyDescent="0.2">
      <c r="A270" t="s">
        <v>3</v>
      </c>
      <c r="B270" t="s">
        <v>52</v>
      </c>
      <c r="C270" s="32">
        <v>2.9791722222222221</v>
      </c>
      <c r="D270" s="32">
        <v>-77.667950000000005</v>
      </c>
      <c r="E270" t="s">
        <v>2</v>
      </c>
      <c r="F270">
        <v>38.613</v>
      </c>
      <c r="G270">
        <v>3.1480000000000001</v>
      </c>
      <c r="H270">
        <v>32.218524598929157</v>
      </c>
      <c r="I270">
        <v>90.909000000000006</v>
      </c>
      <c r="J270">
        <v>99.316000000000003</v>
      </c>
      <c r="K270">
        <v>97.5</v>
      </c>
      <c r="L270">
        <v>287.72500000000002</v>
      </c>
    </row>
    <row r="271" spans="1:12" x14ac:dyDescent="0.2">
      <c r="A271" t="s">
        <v>3</v>
      </c>
      <c r="B271" t="s">
        <v>53</v>
      </c>
      <c r="C271" s="32">
        <v>3.0512277777777776</v>
      </c>
      <c r="D271" s="32">
        <v>-77.656083333333328</v>
      </c>
      <c r="E271" t="s">
        <v>2</v>
      </c>
      <c r="F271">
        <v>40.848999999999997</v>
      </c>
      <c r="G271">
        <v>3.2309999999999999</v>
      </c>
      <c r="H271">
        <v>31.734585025855893</v>
      </c>
      <c r="I271">
        <v>71.429000000000002</v>
      </c>
      <c r="J271">
        <v>92.263999999999996</v>
      </c>
      <c r="K271">
        <v>84.614999999999995</v>
      </c>
      <c r="L271">
        <v>248.30799999999999</v>
      </c>
    </row>
    <row r="272" spans="1:12" x14ac:dyDescent="0.2">
      <c r="A272" t="s">
        <v>3</v>
      </c>
      <c r="B272" t="s">
        <v>54</v>
      </c>
      <c r="C272" s="32">
        <v>3.1877833333333334</v>
      </c>
      <c r="D272" s="32">
        <v>-77.478716666666671</v>
      </c>
      <c r="E272" t="s">
        <v>2</v>
      </c>
      <c r="F272">
        <v>28.553999999999998</v>
      </c>
      <c r="G272">
        <v>3.2930000000000001</v>
      </c>
      <c r="H272">
        <v>38.319289420981782</v>
      </c>
      <c r="I272">
        <v>58.823999999999998</v>
      </c>
      <c r="J272">
        <v>76.293000000000006</v>
      </c>
      <c r="K272">
        <v>75</v>
      </c>
      <c r="L272">
        <v>210.11600000000001</v>
      </c>
    </row>
    <row r="273" spans="1:12" x14ac:dyDescent="0.2">
      <c r="A273" t="s">
        <v>3</v>
      </c>
      <c r="B273" t="s">
        <v>55</v>
      </c>
      <c r="C273" s="32">
        <v>3.360211111111111</v>
      </c>
      <c r="D273" s="32">
        <v>-77.417811111111106</v>
      </c>
      <c r="E273" t="s">
        <v>2</v>
      </c>
      <c r="F273">
        <v>19.68</v>
      </c>
      <c r="G273">
        <v>1.4019999999999999</v>
      </c>
      <c r="H273">
        <v>30.117333569908329</v>
      </c>
      <c r="I273">
        <v>76.923000000000002</v>
      </c>
      <c r="J273">
        <v>94.870999999999995</v>
      </c>
      <c r="K273">
        <v>90</v>
      </c>
      <c r="L273">
        <v>261.79399999999998</v>
      </c>
    </row>
    <row r="274" spans="1:12" x14ac:dyDescent="0.2">
      <c r="A274" t="s">
        <v>3</v>
      </c>
      <c r="B274" t="s">
        <v>56</v>
      </c>
      <c r="C274" s="32">
        <v>3.3844944444444445</v>
      </c>
      <c r="D274" s="32">
        <v>-77.366425000000007</v>
      </c>
      <c r="E274" t="s">
        <v>2</v>
      </c>
      <c r="F274">
        <v>13.196</v>
      </c>
      <c r="G274">
        <v>1.1970000000000001</v>
      </c>
      <c r="H274">
        <v>33.984507541529076</v>
      </c>
      <c r="I274">
        <v>41.667000000000002</v>
      </c>
      <c r="J274">
        <v>38.476999999999997</v>
      </c>
      <c r="K274">
        <v>42.5</v>
      </c>
      <c r="L274">
        <v>122.64400000000001</v>
      </c>
    </row>
    <row r="275" spans="1:12" x14ac:dyDescent="0.2">
      <c r="A275" t="s">
        <v>3</v>
      </c>
      <c r="B275" t="s">
        <v>57</v>
      </c>
      <c r="C275" s="33">
        <v>3.512813</v>
      </c>
      <c r="D275" s="33">
        <v>-77.265170999999995</v>
      </c>
      <c r="E275" t="s">
        <v>2</v>
      </c>
      <c r="F275">
        <v>24.292000000000002</v>
      </c>
      <c r="G275">
        <v>1.264</v>
      </c>
      <c r="H275">
        <v>25.739313531076629</v>
      </c>
      <c r="I275">
        <v>60</v>
      </c>
      <c r="J275">
        <v>77.27</v>
      </c>
      <c r="K275">
        <v>70.27</v>
      </c>
      <c r="L275">
        <v>207.54</v>
      </c>
    </row>
    <row r="276" spans="1:12" x14ac:dyDescent="0.2">
      <c r="A276" t="s">
        <v>3</v>
      </c>
      <c r="B276" t="s">
        <v>58</v>
      </c>
      <c r="C276" s="32">
        <v>3.6495972222222224</v>
      </c>
      <c r="D276" s="32">
        <v>-77.150313888888888</v>
      </c>
      <c r="E276" t="s">
        <v>2</v>
      </c>
      <c r="F276">
        <v>18.504999999999999</v>
      </c>
      <c r="G276">
        <v>0.98499999999999999</v>
      </c>
      <c r="H276">
        <v>26.033264439376662</v>
      </c>
      <c r="I276">
        <v>60</v>
      </c>
      <c r="J276">
        <v>87.698999999999998</v>
      </c>
      <c r="K276">
        <v>80</v>
      </c>
      <c r="L276">
        <v>227.69900000000001</v>
      </c>
    </row>
    <row r="277" spans="1:12" x14ac:dyDescent="0.2">
      <c r="A277" t="s">
        <v>3</v>
      </c>
      <c r="B277" t="s">
        <v>59</v>
      </c>
      <c r="C277" s="32">
        <v>3.7605805555555554</v>
      </c>
      <c r="D277" s="32">
        <v>-77.167383333333333</v>
      </c>
      <c r="E277" t="s">
        <v>2</v>
      </c>
      <c r="F277">
        <v>21</v>
      </c>
      <c r="G277">
        <v>1.06</v>
      </c>
      <c r="H277">
        <v>25.351189672650499</v>
      </c>
      <c r="I277">
        <v>62.5</v>
      </c>
      <c r="J277">
        <v>71.668000000000006</v>
      </c>
      <c r="K277">
        <v>77.5</v>
      </c>
      <c r="L277">
        <v>211.66800000000001</v>
      </c>
    </row>
    <row r="278" spans="1:12" x14ac:dyDescent="0.2">
      <c r="A278" t="s">
        <v>3</v>
      </c>
      <c r="B278" t="s">
        <v>60</v>
      </c>
      <c r="C278" s="32">
        <v>3.8191583333333332</v>
      </c>
      <c r="D278" s="32">
        <v>-77.113386111111112</v>
      </c>
      <c r="E278" t="s">
        <v>2</v>
      </c>
      <c r="F278">
        <v>18.347999999999999</v>
      </c>
      <c r="G278">
        <v>0.77700000000000002</v>
      </c>
      <c r="H278">
        <v>23.220480535415923</v>
      </c>
      <c r="I278">
        <v>61.537999999999997</v>
      </c>
      <c r="J278">
        <v>85.741</v>
      </c>
      <c r="K278">
        <v>84.375</v>
      </c>
      <c r="L278">
        <v>231.655</v>
      </c>
    </row>
    <row r="279" spans="1:12" x14ac:dyDescent="0.2">
      <c r="A279" t="s">
        <v>3</v>
      </c>
      <c r="B279" t="s">
        <v>61</v>
      </c>
      <c r="C279" s="32">
        <v>4.2941388888888889</v>
      </c>
      <c r="D279" s="32">
        <v>-77.461150000000004</v>
      </c>
      <c r="E279" t="s">
        <v>2</v>
      </c>
      <c r="F279">
        <v>19.556000000000001</v>
      </c>
      <c r="G279">
        <v>2.1070000000000002</v>
      </c>
      <c r="H279">
        <v>37.037981704578819</v>
      </c>
      <c r="I279">
        <v>52.631999999999998</v>
      </c>
      <c r="J279">
        <v>70.662000000000006</v>
      </c>
      <c r="K279">
        <v>67.5</v>
      </c>
      <c r="L279">
        <v>190.79300000000001</v>
      </c>
    </row>
    <row r="280" spans="1:12" x14ac:dyDescent="0.2">
      <c r="A280" t="s">
        <v>3</v>
      </c>
      <c r="B280" t="s">
        <v>62</v>
      </c>
      <c r="C280" s="32">
        <v>4.5588750000000005</v>
      </c>
      <c r="D280" s="32">
        <v>-77.320238888888895</v>
      </c>
      <c r="E280" t="s">
        <v>2</v>
      </c>
      <c r="F280">
        <v>18.728000000000002</v>
      </c>
      <c r="G280">
        <v>0.79900000000000004</v>
      </c>
      <c r="H280">
        <v>23.306805324077708</v>
      </c>
      <c r="I280">
        <v>66.667000000000002</v>
      </c>
      <c r="J280">
        <v>73.197000000000003</v>
      </c>
      <c r="K280">
        <v>77.778000000000006</v>
      </c>
      <c r="L280">
        <v>217.64099999999999</v>
      </c>
    </row>
    <row r="281" spans="1:12" x14ac:dyDescent="0.2">
      <c r="A281" t="s">
        <v>3</v>
      </c>
      <c r="B281" t="s">
        <v>63</v>
      </c>
      <c r="C281" s="32">
        <v>4.4182055555555557</v>
      </c>
      <c r="D281" s="32">
        <v>-77.35219444444445</v>
      </c>
      <c r="E281" t="s">
        <v>2</v>
      </c>
      <c r="F281">
        <v>21.024000000000001</v>
      </c>
      <c r="G281">
        <v>0.91300000000000003</v>
      </c>
      <c r="H281">
        <v>23.514338952828552</v>
      </c>
      <c r="I281">
        <v>91.667000000000002</v>
      </c>
      <c r="J281">
        <v>97.113</v>
      </c>
      <c r="K281">
        <v>97.436000000000007</v>
      </c>
      <c r="L281">
        <v>286.21499999999997</v>
      </c>
    </row>
    <row r="282" spans="1:12" x14ac:dyDescent="0.2">
      <c r="A282" t="s">
        <v>3</v>
      </c>
      <c r="B282" t="s">
        <v>64</v>
      </c>
      <c r="C282" s="32">
        <v>5.3950111111111108</v>
      </c>
      <c r="D282" s="32">
        <v>-77.399983333333338</v>
      </c>
      <c r="E282" t="s">
        <v>2</v>
      </c>
      <c r="F282">
        <v>14.782</v>
      </c>
      <c r="G282">
        <v>1.583</v>
      </c>
      <c r="H282">
        <v>36.92571537245643</v>
      </c>
      <c r="I282">
        <v>100</v>
      </c>
      <c r="J282">
        <v>100</v>
      </c>
      <c r="K282">
        <v>100</v>
      </c>
      <c r="L282">
        <v>300</v>
      </c>
    </row>
    <row r="283" spans="1:12" x14ac:dyDescent="0.2">
      <c r="A283" t="s">
        <v>3</v>
      </c>
      <c r="B283" t="s">
        <v>65</v>
      </c>
      <c r="C283" s="32">
        <v>5.1970194444444449</v>
      </c>
      <c r="D283" s="32">
        <v>-77.369372222222225</v>
      </c>
      <c r="E283" t="s">
        <v>2</v>
      </c>
      <c r="F283">
        <v>9.7550000000000008</v>
      </c>
      <c r="G283">
        <v>0.64600000000000002</v>
      </c>
      <c r="H283">
        <v>29.037396942886858</v>
      </c>
      <c r="I283">
        <v>41.176000000000002</v>
      </c>
      <c r="J283">
        <v>56.393000000000001</v>
      </c>
      <c r="K283">
        <v>44.444000000000003</v>
      </c>
      <c r="L283">
        <v>142.01400000000001</v>
      </c>
    </row>
    <row r="284" spans="1:12" x14ac:dyDescent="0.2">
      <c r="A284" t="s">
        <v>3</v>
      </c>
      <c r="B284" t="s">
        <v>66</v>
      </c>
      <c r="C284" s="32">
        <v>4.8148527777777774</v>
      </c>
      <c r="D284" s="32">
        <v>-77.32993888888889</v>
      </c>
      <c r="E284" t="s">
        <v>2</v>
      </c>
      <c r="F284">
        <v>23.324000000000002</v>
      </c>
      <c r="G284">
        <v>1.2430000000000001</v>
      </c>
      <c r="H284">
        <v>26.048883130409088</v>
      </c>
      <c r="I284">
        <v>66.667000000000002</v>
      </c>
      <c r="J284">
        <v>93.045000000000002</v>
      </c>
      <c r="K284">
        <v>87.5</v>
      </c>
      <c r="L284">
        <v>247.21100000000001</v>
      </c>
    </row>
    <row r="285" spans="1:12" x14ac:dyDescent="0.2">
      <c r="A285" t="s">
        <v>3</v>
      </c>
      <c r="B285" t="s">
        <v>67</v>
      </c>
      <c r="C285" s="32">
        <v>5.8405000000000005</v>
      </c>
      <c r="D285" s="32">
        <v>-77.269233333333332</v>
      </c>
      <c r="E285" t="s">
        <v>2</v>
      </c>
      <c r="F285">
        <v>14.388999999999999</v>
      </c>
      <c r="G285">
        <v>0.876</v>
      </c>
      <c r="H285">
        <v>27.841447195435137</v>
      </c>
      <c r="I285">
        <v>63.636000000000003</v>
      </c>
      <c r="J285">
        <v>58.195</v>
      </c>
      <c r="K285">
        <v>64.706000000000003</v>
      </c>
      <c r="L285">
        <v>189.53700000000001</v>
      </c>
    </row>
    <row r="286" spans="1:12" x14ac:dyDescent="0.2">
      <c r="A286" t="s">
        <v>3</v>
      </c>
      <c r="B286" t="s">
        <v>68</v>
      </c>
      <c r="C286" s="32">
        <v>5.7891277777777779</v>
      </c>
      <c r="D286" s="32">
        <v>-77.240797222222227</v>
      </c>
      <c r="E286" t="s">
        <v>2</v>
      </c>
      <c r="F286">
        <v>29.007999999999999</v>
      </c>
      <c r="G286">
        <v>1.3240000000000001</v>
      </c>
      <c r="H286">
        <v>24.106832954030907</v>
      </c>
      <c r="I286">
        <v>100</v>
      </c>
      <c r="J286">
        <v>100</v>
      </c>
      <c r="K286">
        <v>100</v>
      </c>
      <c r="L286">
        <v>300</v>
      </c>
    </row>
    <row r="287" spans="1:12" x14ac:dyDescent="0.2">
      <c r="A287" t="s">
        <v>3</v>
      </c>
      <c r="B287" t="s">
        <v>69</v>
      </c>
      <c r="C287" s="32">
        <v>5.61625</v>
      </c>
      <c r="D287" s="32">
        <v>-77.346133333333327</v>
      </c>
      <c r="E287" t="s">
        <v>2</v>
      </c>
      <c r="F287">
        <v>11.148999999999999</v>
      </c>
      <c r="G287">
        <v>1.5249999999999999</v>
      </c>
      <c r="H287">
        <v>41.732271432261818</v>
      </c>
      <c r="I287">
        <v>77.778000000000006</v>
      </c>
      <c r="J287">
        <v>93.23</v>
      </c>
      <c r="K287">
        <v>86.667000000000002</v>
      </c>
      <c r="L287">
        <v>257.67399999999998</v>
      </c>
    </row>
    <row r="288" spans="1:12" x14ac:dyDescent="0.2">
      <c r="A288" t="s">
        <v>3</v>
      </c>
      <c r="B288" t="s">
        <v>70</v>
      </c>
      <c r="C288" s="32">
        <v>5.7080916666666663</v>
      </c>
      <c r="D288" s="32">
        <v>-77.264355555555554</v>
      </c>
      <c r="E288" t="s">
        <v>2</v>
      </c>
      <c r="F288">
        <v>8.8889999999999993</v>
      </c>
      <c r="G288">
        <v>0.32400000000000001</v>
      </c>
      <c r="H288">
        <v>21.542748499919995</v>
      </c>
      <c r="I288">
        <v>53.845999999999997</v>
      </c>
      <c r="J288">
        <v>48.591999999999999</v>
      </c>
      <c r="K288">
        <v>50</v>
      </c>
      <c r="L288">
        <v>152.43799999999999</v>
      </c>
    </row>
    <row r="289" spans="1:12" x14ac:dyDescent="0.2">
      <c r="A289" t="s">
        <v>303</v>
      </c>
      <c r="B289" t="s">
        <v>71</v>
      </c>
      <c r="C289" s="33">
        <v>8.5333333329999999</v>
      </c>
      <c r="D289" s="33">
        <v>-76.916666669999998</v>
      </c>
      <c r="E289" t="s">
        <v>2</v>
      </c>
      <c r="F289">
        <v>33.6</v>
      </c>
      <c r="G289">
        <v>2.13</v>
      </c>
      <c r="H289">
        <v>28.2</v>
      </c>
      <c r="I289">
        <v>55.6</v>
      </c>
      <c r="J289">
        <v>84.8</v>
      </c>
      <c r="K289">
        <v>31.4</v>
      </c>
      <c r="L289">
        <v>171.8</v>
      </c>
    </row>
    <row r="290" spans="1:12" x14ac:dyDescent="0.2">
      <c r="A290" t="s">
        <v>303</v>
      </c>
      <c r="B290" t="s">
        <v>72</v>
      </c>
      <c r="C290" s="32">
        <v>8.0166666666666675</v>
      </c>
      <c r="D290" s="32">
        <v>-76.916666666666671</v>
      </c>
      <c r="E290" t="s">
        <v>2</v>
      </c>
      <c r="F290">
        <v>40</v>
      </c>
      <c r="G290">
        <v>2.57</v>
      </c>
      <c r="H290">
        <v>27.1</v>
      </c>
      <c r="I290">
        <v>70</v>
      </c>
      <c r="J290">
        <v>94.8</v>
      </c>
      <c r="K290">
        <v>54.8</v>
      </c>
      <c r="L290">
        <v>219.6</v>
      </c>
    </row>
    <row r="291" spans="1:12" x14ac:dyDescent="0.2">
      <c r="A291" t="s">
        <v>303</v>
      </c>
      <c r="B291" t="s">
        <v>73</v>
      </c>
      <c r="C291" s="32">
        <v>8.0166666666666675</v>
      </c>
      <c r="D291" s="32">
        <v>-76.916666666666671</v>
      </c>
      <c r="E291" t="s">
        <v>2</v>
      </c>
      <c r="F291">
        <v>17.3</v>
      </c>
      <c r="G291">
        <v>1.1100000000000001</v>
      </c>
      <c r="H291">
        <v>27.6</v>
      </c>
      <c r="I291">
        <v>51.2</v>
      </c>
      <c r="J291">
        <v>74</v>
      </c>
      <c r="K291">
        <v>51.6</v>
      </c>
      <c r="L291">
        <v>177.7</v>
      </c>
    </row>
    <row r="292" spans="1:12" x14ac:dyDescent="0.2">
      <c r="A292" t="s">
        <v>303</v>
      </c>
      <c r="B292" t="s">
        <v>74</v>
      </c>
      <c r="C292" s="32">
        <v>8.0666666666666664</v>
      </c>
      <c r="D292" s="32">
        <v>-76.849999999999994</v>
      </c>
      <c r="E292" t="s">
        <v>2</v>
      </c>
      <c r="F292">
        <v>25.5</v>
      </c>
      <c r="G292">
        <v>0.63</v>
      </c>
      <c r="H292">
        <v>23</v>
      </c>
      <c r="I292">
        <v>38.1</v>
      </c>
      <c r="J292">
        <v>74.8</v>
      </c>
      <c r="K292">
        <v>32.6</v>
      </c>
      <c r="L292">
        <v>145.6</v>
      </c>
    </row>
    <row r="293" spans="1:12" x14ac:dyDescent="0.2">
      <c r="A293" t="s">
        <v>303</v>
      </c>
      <c r="B293" t="s">
        <v>75</v>
      </c>
      <c r="C293" s="32">
        <v>8.1</v>
      </c>
      <c r="D293" s="32">
        <v>-76.933333333333337</v>
      </c>
      <c r="E293" t="s">
        <v>2</v>
      </c>
      <c r="F293">
        <v>23.2</v>
      </c>
      <c r="G293">
        <v>1.59</v>
      </c>
      <c r="H293">
        <v>27.7</v>
      </c>
      <c r="I293">
        <v>70</v>
      </c>
      <c r="J293">
        <v>89.6</v>
      </c>
      <c r="K293">
        <v>69.2</v>
      </c>
      <c r="L293">
        <v>222.8</v>
      </c>
    </row>
    <row r="294" spans="1:12" x14ac:dyDescent="0.2">
      <c r="A294" t="s">
        <v>303</v>
      </c>
      <c r="B294" t="s">
        <v>76</v>
      </c>
      <c r="C294" s="32">
        <v>8.1166666666666671</v>
      </c>
      <c r="D294" s="32">
        <v>-76.933333333333337</v>
      </c>
      <c r="E294" t="s">
        <v>2</v>
      </c>
      <c r="F294">
        <v>44.3</v>
      </c>
      <c r="G294">
        <v>2.52</v>
      </c>
      <c r="H294">
        <v>22</v>
      </c>
      <c r="I294">
        <v>79.3</v>
      </c>
      <c r="J294">
        <v>99.8</v>
      </c>
      <c r="K294">
        <v>83.7</v>
      </c>
      <c r="L294">
        <v>262.7</v>
      </c>
    </row>
    <row r="295" spans="1:12" x14ac:dyDescent="0.2">
      <c r="A295" t="s">
        <v>303</v>
      </c>
      <c r="B295" t="s">
        <v>77</v>
      </c>
      <c r="C295" s="32">
        <v>8.1833333333333336</v>
      </c>
      <c r="D295" s="32">
        <v>-76.933333333333337</v>
      </c>
      <c r="E295" t="s">
        <v>2</v>
      </c>
      <c r="F295">
        <v>16.600000000000001</v>
      </c>
      <c r="G295">
        <v>0.68</v>
      </c>
      <c r="H295">
        <v>30.7</v>
      </c>
      <c r="I295">
        <v>31.8</v>
      </c>
      <c r="J295">
        <v>63.6</v>
      </c>
      <c r="K295">
        <v>21.5</v>
      </c>
      <c r="L295">
        <v>116.9</v>
      </c>
    </row>
    <row r="296" spans="1:12" x14ac:dyDescent="0.2">
      <c r="A296" t="s">
        <v>303</v>
      </c>
      <c r="B296" t="s">
        <v>78</v>
      </c>
      <c r="C296" s="32">
        <v>9.4166666666666661</v>
      </c>
      <c r="D296" s="32">
        <v>-75.75</v>
      </c>
      <c r="E296" t="s">
        <v>2</v>
      </c>
      <c r="F296">
        <v>10.7</v>
      </c>
      <c r="G296">
        <v>0.43</v>
      </c>
      <c r="H296">
        <v>22</v>
      </c>
      <c r="I296">
        <v>20.399999999999999</v>
      </c>
      <c r="J296">
        <v>24.5</v>
      </c>
      <c r="K296">
        <v>13.5</v>
      </c>
      <c r="L296">
        <v>58.3</v>
      </c>
    </row>
    <row r="297" spans="1:12" x14ac:dyDescent="0.2">
      <c r="A297" t="s">
        <v>303</v>
      </c>
      <c r="B297" t="s">
        <v>79</v>
      </c>
      <c r="C297" s="32">
        <v>9.3333333333333339</v>
      </c>
      <c r="D297" s="32">
        <v>-75.86666666666666</v>
      </c>
      <c r="E297" t="s">
        <v>2</v>
      </c>
      <c r="F297">
        <v>35.5</v>
      </c>
      <c r="G297">
        <v>1.53</v>
      </c>
      <c r="H297">
        <v>22.5</v>
      </c>
      <c r="I297">
        <v>53.8</v>
      </c>
      <c r="J297">
        <v>83</v>
      </c>
      <c r="K297">
        <v>52.1</v>
      </c>
      <c r="L297">
        <v>189</v>
      </c>
    </row>
    <row r="298" spans="1:12" x14ac:dyDescent="0.2">
      <c r="A298" t="s">
        <v>303</v>
      </c>
      <c r="B298" t="s">
        <v>80</v>
      </c>
      <c r="C298" s="33">
        <v>9.4333333330000002</v>
      </c>
      <c r="D298" s="33">
        <v>-75.833333330000002</v>
      </c>
      <c r="E298" t="s">
        <v>2</v>
      </c>
      <c r="F298">
        <v>34.5</v>
      </c>
      <c r="G298">
        <v>1.81</v>
      </c>
      <c r="H298">
        <v>25.2</v>
      </c>
      <c r="I298">
        <v>48.4</v>
      </c>
      <c r="J298">
        <v>78.599999999999994</v>
      </c>
      <c r="K298">
        <v>37.299999999999997</v>
      </c>
      <c r="L298">
        <v>164.2</v>
      </c>
    </row>
    <row r="299" spans="1:12" x14ac:dyDescent="0.2">
      <c r="A299" t="s">
        <v>303</v>
      </c>
      <c r="B299" t="s">
        <v>81</v>
      </c>
      <c r="C299" s="32">
        <v>9.4</v>
      </c>
      <c r="D299" s="32">
        <v>-75.849999999999994</v>
      </c>
      <c r="E299" t="s">
        <v>2</v>
      </c>
      <c r="F299">
        <v>20</v>
      </c>
      <c r="G299">
        <v>0.88</v>
      </c>
      <c r="H299">
        <v>23.2</v>
      </c>
      <c r="I299">
        <v>30</v>
      </c>
      <c r="J299">
        <v>59.2</v>
      </c>
      <c r="K299">
        <v>11.7</v>
      </c>
      <c r="L299">
        <v>100.9</v>
      </c>
    </row>
    <row r="300" spans="1:12" x14ac:dyDescent="0.2">
      <c r="A300" t="s">
        <v>303</v>
      </c>
      <c r="B300" t="s">
        <v>82</v>
      </c>
      <c r="C300" s="32">
        <v>9.4166666666666661</v>
      </c>
      <c r="D300" s="32">
        <v>-75.86666666666666</v>
      </c>
      <c r="E300" t="s">
        <v>2</v>
      </c>
      <c r="F300">
        <v>27.6</v>
      </c>
      <c r="G300">
        <v>1.31</v>
      </c>
      <c r="H300">
        <v>21.5</v>
      </c>
      <c r="I300">
        <v>33.799999999999997</v>
      </c>
      <c r="J300">
        <v>33.799999999999997</v>
      </c>
      <c r="K300">
        <v>17.5</v>
      </c>
      <c r="L300">
        <v>85.2</v>
      </c>
    </row>
    <row r="301" spans="1:12" x14ac:dyDescent="0.2">
      <c r="A301" t="s">
        <v>303</v>
      </c>
      <c r="B301" t="s">
        <v>83</v>
      </c>
      <c r="C301" s="32">
        <v>9.4166666666666661</v>
      </c>
      <c r="D301" s="32">
        <v>-75.88333333333334</v>
      </c>
      <c r="E301" t="s">
        <v>2</v>
      </c>
      <c r="F301">
        <v>10.5</v>
      </c>
      <c r="G301">
        <v>0.77</v>
      </c>
      <c r="H301">
        <v>30</v>
      </c>
      <c r="I301">
        <v>20.5</v>
      </c>
      <c r="J301">
        <v>39.5</v>
      </c>
      <c r="K301">
        <v>18.5</v>
      </c>
      <c r="L301">
        <v>78.599999999999994</v>
      </c>
    </row>
    <row r="302" spans="1:12" x14ac:dyDescent="0.2">
      <c r="A302" t="s">
        <v>303</v>
      </c>
      <c r="B302" t="s">
        <v>84</v>
      </c>
      <c r="C302" s="32">
        <v>9.4666666666666668</v>
      </c>
      <c r="D302" s="32">
        <v>-75.599999999999994</v>
      </c>
      <c r="E302" t="s">
        <v>2</v>
      </c>
      <c r="F302">
        <v>6.4</v>
      </c>
      <c r="G302">
        <v>0.23</v>
      </c>
      <c r="H302">
        <v>20.8</v>
      </c>
      <c r="I302">
        <v>18.2</v>
      </c>
      <c r="J302">
        <v>22.9</v>
      </c>
      <c r="K302">
        <v>5.8</v>
      </c>
      <c r="L302">
        <v>46.8</v>
      </c>
    </row>
    <row r="303" spans="1:12" x14ac:dyDescent="0.2">
      <c r="A303" t="s">
        <v>303</v>
      </c>
      <c r="B303" t="s">
        <v>85</v>
      </c>
      <c r="C303" s="33">
        <v>9.9510000000000005</v>
      </c>
      <c r="D303" s="33">
        <v>-75.575999999999993</v>
      </c>
      <c r="E303" t="s">
        <v>2</v>
      </c>
      <c r="F303">
        <v>11.9</v>
      </c>
      <c r="G303">
        <v>0.59</v>
      </c>
      <c r="H303">
        <v>24</v>
      </c>
      <c r="I303">
        <v>29.4</v>
      </c>
      <c r="J303">
        <v>37.200000000000003</v>
      </c>
      <c r="K303">
        <v>10.4</v>
      </c>
      <c r="L303">
        <v>77.099999999999994</v>
      </c>
    </row>
    <row r="304" spans="1:12" x14ac:dyDescent="0.2">
      <c r="A304" t="s">
        <v>303</v>
      </c>
      <c r="B304" t="s">
        <v>86</v>
      </c>
      <c r="C304" s="32">
        <v>9.5833333333333339</v>
      </c>
      <c r="D304" s="32">
        <v>-75.566666666666663</v>
      </c>
      <c r="E304" t="s">
        <v>2</v>
      </c>
      <c r="F304">
        <v>38.5</v>
      </c>
      <c r="G304">
        <v>3.66</v>
      </c>
      <c r="H304">
        <v>35.1</v>
      </c>
      <c r="I304">
        <v>59.1</v>
      </c>
      <c r="J304">
        <v>97.8</v>
      </c>
      <c r="K304">
        <v>54.2</v>
      </c>
      <c r="L304">
        <v>211.1</v>
      </c>
    </row>
    <row r="305" spans="1:12" x14ac:dyDescent="0.2">
      <c r="A305" t="s">
        <v>303</v>
      </c>
      <c r="B305" t="s">
        <v>87</v>
      </c>
      <c r="C305" s="32">
        <v>9.5833333333333339</v>
      </c>
      <c r="D305" s="32">
        <v>-75.566666666666663</v>
      </c>
      <c r="E305" t="s">
        <v>2</v>
      </c>
      <c r="F305">
        <v>0.8</v>
      </c>
      <c r="G305">
        <v>0.04</v>
      </c>
      <c r="H305">
        <v>25</v>
      </c>
      <c r="I305">
        <v>1.3</v>
      </c>
      <c r="J305">
        <v>5.5</v>
      </c>
      <c r="K305">
        <v>0.5</v>
      </c>
      <c r="L305">
        <v>7.3</v>
      </c>
    </row>
    <row r="306" spans="1:12" x14ac:dyDescent="0.2">
      <c r="A306" t="s">
        <v>303</v>
      </c>
      <c r="B306" t="s">
        <v>88</v>
      </c>
      <c r="C306" s="33">
        <v>9.5500000000000007</v>
      </c>
      <c r="D306" s="33">
        <v>-75.566666670000004</v>
      </c>
      <c r="E306" t="s">
        <v>2</v>
      </c>
      <c r="F306">
        <v>33.5</v>
      </c>
      <c r="G306">
        <v>1.66</v>
      </c>
      <c r="H306">
        <v>22.4</v>
      </c>
      <c r="I306">
        <v>23.5</v>
      </c>
      <c r="J306">
        <v>79</v>
      </c>
      <c r="K306">
        <v>25.4</v>
      </c>
      <c r="L306">
        <v>127.9</v>
      </c>
    </row>
    <row r="307" spans="1:12" x14ac:dyDescent="0.2">
      <c r="A307" t="s">
        <v>303</v>
      </c>
      <c r="B307" t="s">
        <v>89</v>
      </c>
      <c r="C307" s="32">
        <v>9.4666666666666668</v>
      </c>
      <c r="D307" s="32">
        <v>-75.599999999999994</v>
      </c>
      <c r="E307" t="s">
        <v>2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</row>
    <row r="308" spans="1:12" x14ac:dyDescent="0.2">
      <c r="A308" t="s">
        <v>303</v>
      </c>
      <c r="B308" t="s">
        <v>90</v>
      </c>
      <c r="C308" s="32">
        <v>9.4166666666666661</v>
      </c>
      <c r="D308" s="32">
        <v>-75.61666666666666</v>
      </c>
      <c r="E308" t="s">
        <v>2</v>
      </c>
      <c r="F308">
        <v>7</v>
      </c>
      <c r="G308">
        <v>0.15</v>
      </c>
      <c r="H308">
        <v>16.399999999999999</v>
      </c>
      <c r="I308">
        <v>13.6</v>
      </c>
      <c r="J308">
        <v>6.8</v>
      </c>
      <c r="K308">
        <v>4.2</v>
      </c>
      <c r="L308">
        <v>24.6</v>
      </c>
    </row>
    <row r="309" spans="1:12" x14ac:dyDescent="0.2">
      <c r="A309" t="s">
        <v>303</v>
      </c>
      <c r="B309" t="s">
        <v>91</v>
      </c>
      <c r="C309" s="32">
        <v>9.4</v>
      </c>
      <c r="D309" s="32">
        <v>-75.63333333333334</v>
      </c>
      <c r="E309" t="s">
        <v>2</v>
      </c>
      <c r="F309">
        <v>31.6</v>
      </c>
      <c r="G309">
        <v>1.01</v>
      </c>
      <c r="H309">
        <v>22.1</v>
      </c>
      <c r="I309">
        <v>21.2</v>
      </c>
      <c r="J309">
        <v>49.5</v>
      </c>
      <c r="K309">
        <v>24.8</v>
      </c>
      <c r="L309">
        <v>95.6</v>
      </c>
    </row>
    <row r="310" spans="1:12" x14ac:dyDescent="0.2">
      <c r="A310" t="s">
        <v>303</v>
      </c>
      <c r="B310" t="s">
        <v>92</v>
      </c>
      <c r="C310" s="32">
        <v>9.4333333333333336</v>
      </c>
      <c r="D310" s="32">
        <v>-75.63333333333334</v>
      </c>
      <c r="E310" t="s">
        <v>2</v>
      </c>
      <c r="F310">
        <v>21.1</v>
      </c>
      <c r="G310">
        <v>0.53</v>
      </c>
      <c r="H310">
        <v>17.8</v>
      </c>
      <c r="I310">
        <v>30.3</v>
      </c>
      <c r="J310">
        <v>45.6</v>
      </c>
      <c r="K310">
        <v>23.1</v>
      </c>
      <c r="L310">
        <v>99.1</v>
      </c>
    </row>
    <row r="311" spans="1:12" x14ac:dyDescent="0.2">
      <c r="A311" t="s">
        <v>303</v>
      </c>
      <c r="B311" t="s">
        <v>93</v>
      </c>
      <c r="C311" s="32">
        <v>10.166666666666666</v>
      </c>
      <c r="D311" s="32">
        <v>-75.783333333333331</v>
      </c>
      <c r="E311" t="s">
        <v>2</v>
      </c>
      <c r="F311">
        <v>35.5</v>
      </c>
      <c r="G311">
        <v>1.1100000000000001</v>
      </c>
      <c r="H311">
        <v>19.5</v>
      </c>
      <c r="I311">
        <v>50</v>
      </c>
      <c r="J311">
        <v>21.8</v>
      </c>
      <c r="K311">
        <v>28.4</v>
      </c>
      <c r="L311">
        <v>100.3</v>
      </c>
    </row>
    <row r="312" spans="1:12" x14ac:dyDescent="0.2">
      <c r="A312" t="s">
        <v>303</v>
      </c>
      <c r="B312" t="s">
        <v>94</v>
      </c>
      <c r="C312" s="33">
        <v>9.7833333329999999</v>
      </c>
      <c r="D312" s="33">
        <v>-75.816666670000004</v>
      </c>
      <c r="E312" t="s">
        <v>2</v>
      </c>
      <c r="F312">
        <v>27.3</v>
      </c>
      <c r="G312">
        <v>1.55</v>
      </c>
      <c r="H312">
        <v>23.1</v>
      </c>
      <c r="I312">
        <v>52.8</v>
      </c>
      <c r="J312">
        <v>83.4</v>
      </c>
      <c r="K312">
        <v>48.1</v>
      </c>
      <c r="L312">
        <v>184.3</v>
      </c>
    </row>
    <row r="313" spans="1:12" x14ac:dyDescent="0.2">
      <c r="A313" t="s">
        <v>303</v>
      </c>
      <c r="B313" t="s">
        <v>95</v>
      </c>
      <c r="C313" s="32">
        <v>9.7666666666666675</v>
      </c>
      <c r="D313" s="32">
        <v>-75.783333333333331</v>
      </c>
      <c r="E313" t="s">
        <v>2</v>
      </c>
      <c r="F313">
        <v>14</v>
      </c>
      <c r="G313">
        <v>0.74</v>
      </c>
      <c r="H313">
        <v>25.2</v>
      </c>
      <c r="I313">
        <v>30.8</v>
      </c>
      <c r="J313">
        <v>47.5</v>
      </c>
      <c r="K313">
        <v>17.2</v>
      </c>
      <c r="L313">
        <v>95.5</v>
      </c>
    </row>
    <row r="314" spans="1:12" x14ac:dyDescent="0.2">
      <c r="A314" t="s">
        <v>303</v>
      </c>
      <c r="B314" t="s">
        <v>96</v>
      </c>
      <c r="C314" s="32">
        <v>10.116666666666667</v>
      </c>
      <c r="D314" s="32">
        <v>-75.566666666666663</v>
      </c>
      <c r="E314" t="s">
        <v>2</v>
      </c>
      <c r="F314">
        <v>13.2</v>
      </c>
      <c r="G314">
        <v>0.72</v>
      </c>
      <c r="H314">
        <v>25.1</v>
      </c>
      <c r="I314">
        <v>31</v>
      </c>
      <c r="J314">
        <v>56.8</v>
      </c>
      <c r="K314">
        <v>15.2</v>
      </c>
      <c r="L314">
        <v>103</v>
      </c>
    </row>
    <row r="315" spans="1:12" x14ac:dyDescent="0.2">
      <c r="A315" t="s">
        <v>303</v>
      </c>
      <c r="B315" t="s">
        <v>97</v>
      </c>
      <c r="C315" s="32">
        <v>10.066666666666666</v>
      </c>
      <c r="D315" s="32">
        <v>-75.533333333333331</v>
      </c>
      <c r="E315" t="s">
        <v>2</v>
      </c>
      <c r="F315">
        <v>9.4</v>
      </c>
      <c r="G315">
        <v>0.37</v>
      </c>
      <c r="H315">
        <v>21.6</v>
      </c>
      <c r="I315">
        <v>28.6</v>
      </c>
      <c r="J315">
        <v>35.9</v>
      </c>
      <c r="K315">
        <v>10.8</v>
      </c>
      <c r="L315">
        <v>53.6</v>
      </c>
    </row>
    <row r="316" spans="1:12" x14ac:dyDescent="0.2">
      <c r="A316" t="s">
        <v>303</v>
      </c>
      <c r="B316" t="s">
        <v>98</v>
      </c>
      <c r="C316" s="32">
        <v>10.166666666666666</v>
      </c>
      <c r="D316" s="32">
        <v>-75.533333333333331</v>
      </c>
      <c r="E316" t="s">
        <v>2</v>
      </c>
      <c r="F316">
        <v>7.6</v>
      </c>
      <c r="G316">
        <v>0.24</v>
      </c>
      <c r="H316">
        <v>19.899999999999999</v>
      </c>
      <c r="I316">
        <v>10.5</v>
      </c>
      <c r="J316">
        <v>7.6</v>
      </c>
      <c r="K316">
        <v>8</v>
      </c>
      <c r="L316">
        <v>26.2</v>
      </c>
    </row>
    <row r="317" spans="1:12" x14ac:dyDescent="0.2">
      <c r="A317" t="s">
        <v>303</v>
      </c>
      <c r="B317" t="s">
        <v>99</v>
      </c>
      <c r="C317" s="32">
        <v>11.316666666666666</v>
      </c>
      <c r="D317" s="32">
        <v>-74.13333333333334</v>
      </c>
      <c r="E317" t="s">
        <v>2</v>
      </c>
      <c r="F317">
        <v>16.5</v>
      </c>
      <c r="G317">
        <v>0.38</v>
      </c>
      <c r="H317">
        <v>17</v>
      </c>
      <c r="I317">
        <v>25</v>
      </c>
      <c r="J317">
        <v>35.700000000000003</v>
      </c>
      <c r="K317">
        <v>22</v>
      </c>
      <c r="L317">
        <v>82.8</v>
      </c>
    </row>
    <row r="318" spans="1:12" x14ac:dyDescent="0.2">
      <c r="A318" t="s">
        <v>303</v>
      </c>
      <c r="B318" t="s">
        <v>100</v>
      </c>
      <c r="C318" s="32">
        <v>11.333333333333334</v>
      </c>
      <c r="D318" s="32">
        <v>-74.05</v>
      </c>
      <c r="E318" t="s">
        <v>2</v>
      </c>
      <c r="F318">
        <v>13.4</v>
      </c>
      <c r="G318">
        <v>1.89</v>
      </c>
      <c r="H318">
        <v>38.6</v>
      </c>
      <c r="I318">
        <v>18.8</v>
      </c>
      <c r="J318">
        <v>42.2</v>
      </c>
      <c r="K318">
        <v>23</v>
      </c>
      <c r="L318">
        <v>84.5</v>
      </c>
    </row>
    <row r="319" spans="1:12" x14ac:dyDescent="0.2">
      <c r="A319" t="s">
        <v>303</v>
      </c>
      <c r="B319" t="s">
        <v>101</v>
      </c>
      <c r="C319" s="32">
        <v>11.05</v>
      </c>
      <c r="D319" s="32">
        <v>-74.75</v>
      </c>
      <c r="E319" t="s">
        <v>2</v>
      </c>
      <c r="F319">
        <v>17.600000000000001</v>
      </c>
      <c r="G319">
        <v>0.79</v>
      </c>
      <c r="H319">
        <v>23.2</v>
      </c>
      <c r="I319">
        <v>27.9</v>
      </c>
      <c r="J319">
        <v>47.6</v>
      </c>
      <c r="K319">
        <v>21.3</v>
      </c>
      <c r="L319">
        <v>96.8</v>
      </c>
    </row>
    <row r="320" spans="1:12" x14ac:dyDescent="0.2">
      <c r="A320" t="s">
        <v>303</v>
      </c>
      <c r="B320" t="s">
        <v>102</v>
      </c>
      <c r="C320" s="32">
        <v>10.966666666666667</v>
      </c>
      <c r="D320" s="32">
        <v>-74.5</v>
      </c>
      <c r="E320" t="s">
        <v>2</v>
      </c>
      <c r="F320">
        <v>10.4</v>
      </c>
      <c r="G320">
        <v>0.61</v>
      </c>
      <c r="H320">
        <v>26.2</v>
      </c>
      <c r="I320">
        <v>15.9</v>
      </c>
      <c r="J320">
        <v>32.5</v>
      </c>
      <c r="K320">
        <v>10.3</v>
      </c>
      <c r="L320">
        <v>58.7</v>
      </c>
    </row>
    <row r="321" spans="1:12" x14ac:dyDescent="0.2">
      <c r="A321" t="s">
        <v>303</v>
      </c>
      <c r="B321" t="s">
        <v>103</v>
      </c>
      <c r="C321" s="32">
        <v>10.966666666666667</v>
      </c>
      <c r="D321" s="32">
        <v>-74.516666666666666</v>
      </c>
      <c r="E321" t="s">
        <v>2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</row>
    <row r="322" spans="1:12" x14ac:dyDescent="0.2">
      <c r="A322" t="s">
        <v>303</v>
      </c>
      <c r="B322" t="s">
        <v>104</v>
      </c>
      <c r="C322" s="32">
        <v>10.8</v>
      </c>
      <c r="D322" s="32">
        <v>-74.466666666666669</v>
      </c>
      <c r="E322" t="s">
        <v>2</v>
      </c>
      <c r="F322">
        <v>1.8</v>
      </c>
      <c r="G322">
        <v>0.12</v>
      </c>
      <c r="H322">
        <v>27</v>
      </c>
      <c r="I322">
        <v>3</v>
      </c>
      <c r="J322">
        <v>5.4</v>
      </c>
      <c r="K322">
        <v>2.1</v>
      </c>
      <c r="L322">
        <v>10.5</v>
      </c>
    </row>
    <row r="323" spans="1:12" x14ac:dyDescent="0.2">
      <c r="A323" t="s">
        <v>303</v>
      </c>
      <c r="B323" t="s">
        <v>105</v>
      </c>
      <c r="C323" s="32">
        <v>10.933333333333334</v>
      </c>
      <c r="D323" s="32">
        <v>-74.3</v>
      </c>
      <c r="E323" t="s">
        <v>2</v>
      </c>
      <c r="F323">
        <v>4.2</v>
      </c>
      <c r="G323">
        <v>0.23</v>
      </c>
      <c r="H323">
        <v>26.1</v>
      </c>
      <c r="I323">
        <v>13.3</v>
      </c>
      <c r="J323">
        <v>14.3</v>
      </c>
      <c r="K323">
        <v>5.8</v>
      </c>
      <c r="L323">
        <v>33.4</v>
      </c>
    </row>
    <row r="324" spans="1:12" x14ac:dyDescent="0.2">
      <c r="A324" t="s">
        <v>303</v>
      </c>
      <c r="B324" t="s">
        <v>106</v>
      </c>
      <c r="C324" s="33">
        <v>10.78333333</v>
      </c>
      <c r="D324" s="33">
        <v>-74.366666670000001</v>
      </c>
      <c r="E324" t="s">
        <v>2</v>
      </c>
      <c r="F324">
        <v>1</v>
      </c>
      <c r="G324">
        <v>0.06</v>
      </c>
      <c r="H324">
        <v>27</v>
      </c>
      <c r="I324">
        <v>11.1</v>
      </c>
      <c r="J324">
        <v>1.8</v>
      </c>
      <c r="K324">
        <v>3.7</v>
      </c>
      <c r="L324">
        <v>16.7</v>
      </c>
    </row>
    <row r="325" spans="1:12" x14ac:dyDescent="0.2">
      <c r="A325" t="s">
        <v>303</v>
      </c>
      <c r="B325" t="s">
        <v>122</v>
      </c>
      <c r="C325" s="32">
        <v>10.75</v>
      </c>
      <c r="D325" s="32">
        <v>-74.38333333333334</v>
      </c>
      <c r="E325" t="s">
        <v>2</v>
      </c>
      <c r="F325">
        <v>1.3</v>
      </c>
      <c r="G325">
        <v>7.0000000000000007E-2</v>
      </c>
      <c r="H325">
        <v>22.4</v>
      </c>
      <c r="I325">
        <v>9.3000000000000007</v>
      </c>
      <c r="J325">
        <v>2.8</v>
      </c>
      <c r="K325">
        <v>4.3</v>
      </c>
      <c r="L325">
        <v>16.7</v>
      </c>
    </row>
    <row r="326" spans="1:12" x14ac:dyDescent="0.2">
      <c r="A326" t="s">
        <v>303</v>
      </c>
      <c r="B326" t="s">
        <v>107</v>
      </c>
      <c r="C326" s="32">
        <v>11.916666666666666</v>
      </c>
      <c r="D326" s="32">
        <v>-71.283333333333331</v>
      </c>
      <c r="E326" t="s">
        <v>2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</row>
    <row r="327" spans="1:12" x14ac:dyDescent="0.2">
      <c r="A327" t="s">
        <v>303</v>
      </c>
      <c r="B327" t="s">
        <v>108</v>
      </c>
      <c r="C327" s="33">
        <v>12.233333330000001</v>
      </c>
      <c r="D327" s="33">
        <v>-71.866666670000001</v>
      </c>
      <c r="E327" t="s">
        <v>2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</row>
    <row r="328" spans="1:12" x14ac:dyDescent="0.2">
      <c r="A328" t="s">
        <v>303</v>
      </c>
      <c r="B328" t="s">
        <v>109</v>
      </c>
      <c r="C328" s="32">
        <v>11.333333333333334</v>
      </c>
      <c r="D328" s="32">
        <v>-73.2</v>
      </c>
      <c r="E328" t="s">
        <v>2</v>
      </c>
      <c r="F328">
        <v>7.3</v>
      </c>
      <c r="G328">
        <v>0.21</v>
      </c>
      <c r="H328">
        <v>18.96</v>
      </c>
      <c r="I328">
        <v>16</v>
      </c>
      <c r="J328">
        <v>7.1</v>
      </c>
      <c r="K328">
        <v>8</v>
      </c>
      <c r="L328">
        <v>30.9</v>
      </c>
    </row>
    <row r="329" spans="1:12" x14ac:dyDescent="0.2">
      <c r="A329" t="s">
        <v>303</v>
      </c>
      <c r="B329" t="s">
        <v>110</v>
      </c>
      <c r="C329" s="32">
        <v>11.266666666666667</v>
      </c>
      <c r="D329" s="32">
        <v>-73.316666666666663</v>
      </c>
      <c r="E329" t="s">
        <v>2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</row>
    <row r="330" spans="1:12" x14ac:dyDescent="0.2">
      <c r="A330" t="s">
        <v>302</v>
      </c>
      <c r="B330" t="s">
        <v>111</v>
      </c>
      <c r="C330" s="32">
        <v>12.565696774497299</v>
      </c>
      <c r="D330" s="32">
        <v>-81.704424641110705</v>
      </c>
      <c r="E330" t="s">
        <v>2</v>
      </c>
      <c r="F330">
        <v>5.88</v>
      </c>
      <c r="G330">
        <v>0.1368</v>
      </c>
      <c r="H330">
        <v>0.94199999999999984</v>
      </c>
      <c r="I330">
        <v>11</v>
      </c>
      <c r="J330">
        <v>4</v>
      </c>
      <c r="K330">
        <v>6</v>
      </c>
      <c r="L330">
        <v>21</v>
      </c>
    </row>
    <row r="331" spans="1:12" x14ac:dyDescent="0.2">
      <c r="A331" t="s">
        <v>302</v>
      </c>
      <c r="B331" t="s">
        <v>112</v>
      </c>
      <c r="C331" s="32">
        <v>12.565696774497299</v>
      </c>
      <c r="D331" s="32">
        <v>-81.704424641110705</v>
      </c>
      <c r="E331" t="s">
        <v>2</v>
      </c>
      <c r="F331">
        <v>60</v>
      </c>
      <c r="G331">
        <v>1.7939999999999998</v>
      </c>
      <c r="H331">
        <v>4.68</v>
      </c>
      <c r="I331">
        <v>28</v>
      </c>
      <c r="J331">
        <v>50</v>
      </c>
      <c r="K331">
        <v>30</v>
      </c>
      <c r="L331">
        <v>108</v>
      </c>
    </row>
    <row r="332" spans="1:12" x14ac:dyDescent="0.2">
      <c r="A332" t="s">
        <v>302</v>
      </c>
      <c r="B332" t="s">
        <v>113</v>
      </c>
      <c r="C332" s="32">
        <v>12.565696774497299</v>
      </c>
      <c r="D332" s="32">
        <v>-81.704424641110705</v>
      </c>
      <c r="E332" t="s">
        <v>2</v>
      </c>
      <c r="F332">
        <v>56.1</v>
      </c>
      <c r="G332">
        <v>2.4</v>
      </c>
      <c r="H332">
        <v>5.79</v>
      </c>
      <c r="I332">
        <v>36</v>
      </c>
      <c r="J332">
        <v>27</v>
      </c>
      <c r="K332">
        <v>30</v>
      </c>
      <c r="L332">
        <v>93</v>
      </c>
    </row>
    <row r="333" spans="1:12" x14ac:dyDescent="0.2">
      <c r="A333" t="s">
        <v>302</v>
      </c>
      <c r="B333" t="s">
        <v>114</v>
      </c>
      <c r="C333" s="32">
        <v>12.565696774497299</v>
      </c>
      <c r="D333" s="32">
        <v>-81.704424641110705</v>
      </c>
      <c r="E333" t="s">
        <v>2</v>
      </c>
      <c r="F333">
        <v>58.59</v>
      </c>
      <c r="G333">
        <v>3.6351</v>
      </c>
      <c r="H333">
        <v>15.12</v>
      </c>
      <c r="I333">
        <v>51</v>
      </c>
      <c r="J333">
        <v>26</v>
      </c>
      <c r="K333">
        <v>63</v>
      </c>
      <c r="L333">
        <v>141</v>
      </c>
    </row>
    <row r="334" spans="1:12" x14ac:dyDescent="0.2">
      <c r="A334" t="s">
        <v>302</v>
      </c>
      <c r="B334" t="s">
        <v>115</v>
      </c>
      <c r="C334" s="32">
        <v>12.5261015132337</v>
      </c>
      <c r="D334" s="34">
        <v>-81.727429523109294</v>
      </c>
      <c r="E334" t="s">
        <v>2</v>
      </c>
      <c r="F334">
        <v>85</v>
      </c>
      <c r="G334">
        <v>5.0999999999999996</v>
      </c>
      <c r="H334">
        <v>24.11</v>
      </c>
      <c r="I334">
        <v>100</v>
      </c>
      <c r="J334">
        <v>100</v>
      </c>
      <c r="K334">
        <v>100</v>
      </c>
      <c r="L334">
        <v>300</v>
      </c>
    </row>
    <row r="335" spans="1:12" x14ac:dyDescent="0.2">
      <c r="A335" t="s">
        <v>302</v>
      </c>
      <c r="B335" t="s">
        <v>116</v>
      </c>
      <c r="C335" s="34">
        <v>12.554959518550801</v>
      </c>
      <c r="D335" s="32">
        <v>-81.708906185958796</v>
      </c>
      <c r="E335" t="s">
        <v>2</v>
      </c>
      <c r="F335">
        <v>28.8</v>
      </c>
      <c r="G335">
        <v>11.8368</v>
      </c>
      <c r="H335">
        <v>44.272799999999997</v>
      </c>
      <c r="I335">
        <v>61</v>
      </c>
      <c r="J335">
        <v>80</v>
      </c>
      <c r="K335">
        <v>72</v>
      </c>
      <c r="L335">
        <v>213</v>
      </c>
    </row>
    <row r="336" spans="1:12" x14ac:dyDescent="0.2">
      <c r="A336" t="s">
        <v>302</v>
      </c>
      <c r="B336" t="s">
        <v>117</v>
      </c>
      <c r="C336" s="32">
        <v>12.5467491143103</v>
      </c>
      <c r="D336" s="32">
        <v>-81.707253945313596</v>
      </c>
      <c r="E336" t="s">
        <v>2</v>
      </c>
      <c r="F336">
        <v>1</v>
      </c>
      <c r="G336">
        <v>8.4100000000000008E-2</v>
      </c>
      <c r="H336">
        <v>0.27600000000000002</v>
      </c>
      <c r="I336">
        <v>3</v>
      </c>
      <c r="J336">
        <v>0.4</v>
      </c>
      <c r="K336">
        <v>1</v>
      </c>
      <c r="L336">
        <v>5</v>
      </c>
    </row>
    <row r="337" spans="1:12" x14ac:dyDescent="0.2">
      <c r="A337" t="s">
        <v>302</v>
      </c>
      <c r="B337" t="s">
        <v>118</v>
      </c>
      <c r="C337" s="32">
        <v>12.5408163057321</v>
      </c>
      <c r="D337" s="34">
        <v>-81.708621871942299</v>
      </c>
      <c r="E337" t="s">
        <v>2</v>
      </c>
      <c r="F337">
        <v>7.52</v>
      </c>
      <c r="G337">
        <v>3.0268000000000002</v>
      </c>
      <c r="H337">
        <v>66.927999999999997</v>
      </c>
      <c r="I337">
        <v>80</v>
      </c>
      <c r="J337">
        <v>89</v>
      </c>
      <c r="K337">
        <v>94</v>
      </c>
      <c r="L337">
        <v>263</v>
      </c>
    </row>
    <row r="338" spans="1:12" x14ac:dyDescent="0.2">
      <c r="A338" t="s">
        <v>302</v>
      </c>
      <c r="B338" t="s">
        <v>119</v>
      </c>
      <c r="C338" s="32">
        <v>12.5241220217342</v>
      </c>
      <c r="D338" s="34">
        <v>-81.713959468759697</v>
      </c>
      <c r="E338" t="s">
        <v>2</v>
      </c>
      <c r="F338">
        <v>16.2</v>
      </c>
      <c r="G338">
        <v>0.67400000000000004</v>
      </c>
      <c r="H338">
        <v>4.1120000000000001</v>
      </c>
      <c r="I338">
        <v>24</v>
      </c>
      <c r="J338">
        <v>13</v>
      </c>
      <c r="K338">
        <v>20</v>
      </c>
      <c r="L338">
        <v>57</v>
      </c>
    </row>
    <row r="339" spans="1:12" x14ac:dyDescent="0.2">
      <c r="A339" t="s">
        <v>302</v>
      </c>
      <c r="B339" t="s">
        <v>120</v>
      </c>
      <c r="C339" s="32">
        <v>12.5241220217342</v>
      </c>
      <c r="D339" s="34">
        <v>-81.713959468759697</v>
      </c>
      <c r="E339" t="s">
        <v>2</v>
      </c>
      <c r="F339">
        <v>6.09</v>
      </c>
      <c r="G339">
        <v>1.2005999999999999</v>
      </c>
      <c r="H339">
        <v>11.571</v>
      </c>
      <c r="I339">
        <v>36</v>
      </c>
      <c r="J339">
        <v>14</v>
      </c>
      <c r="K339">
        <v>29</v>
      </c>
      <c r="L339">
        <v>79</v>
      </c>
    </row>
    <row r="340" spans="1:12" x14ac:dyDescent="0.2">
      <c r="A340" t="s">
        <v>302</v>
      </c>
      <c r="B340" t="s">
        <v>121</v>
      </c>
      <c r="C340" s="32">
        <v>12.5033207305095</v>
      </c>
      <c r="D340" s="34">
        <v>-81.718712343162196</v>
      </c>
      <c r="E340" t="s">
        <v>2</v>
      </c>
      <c r="F340">
        <v>16.559999999999999</v>
      </c>
      <c r="G340">
        <v>2.9531999999999998</v>
      </c>
      <c r="H340">
        <v>32.015999999999998</v>
      </c>
      <c r="I340">
        <v>57</v>
      </c>
      <c r="J340">
        <v>50</v>
      </c>
      <c r="K340">
        <v>69</v>
      </c>
      <c r="L340">
        <v>176</v>
      </c>
    </row>
    <row r="341" spans="1:12" x14ac:dyDescent="0.2">
      <c r="A341" t="s">
        <v>3</v>
      </c>
      <c r="B341" t="s">
        <v>10</v>
      </c>
      <c r="C341" s="32">
        <v>1.486388888888889</v>
      </c>
      <c r="D341" s="32">
        <v>-78.822819444444448</v>
      </c>
      <c r="E341" t="s">
        <v>3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0</v>
      </c>
      <c r="L341">
        <v>0</v>
      </c>
    </row>
    <row r="342" spans="1:12" x14ac:dyDescent="0.2">
      <c r="A342" t="s">
        <v>3</v>
      </c>
      <c r="B342" t="s">
        <v>11</v>
      </c>
      <c r="C342" s="32">
        <v>1.4858333333333333</v>
      </c>
      <c r="D342" s="32">
        <v>-78.79931944444445</v>
      </c>
      <c r="E342" t="s">
        <v>3</v>
      </c>
      <c r="F342">
        <v>1.0680000000000001</v>
      </c>
      <c r="G342">
        <v>0.20599999999999999</v>
      </c>
      <c r="H342">
        <v>49.556775805478807</v>
      </c>
      <c r="I342">
        <v>14.286</v>
      </c>
      <c r="J342">
        <v>21.937000000000001</v>
      </c>
      <c r="K342">
        <v>6.6669999999999998</v>
      </c>
      <c r="L342">
        <v>42.889000000000003</v>
      </c>
    </row>
    <row r="343" spans="1:12" x14ac:dyDescent="0.2">
      <c r="A343" t="s">
        <v>3</v>
      </c>
      <c r="B343" t="s">
        <v>12</v>
      </c>
      <c r="C343" s="32">
        <v>1.4088861111111111</v>
      </c>
      <c r="D343" s="32">
        <v>-78.76818055555556</v>
      </c>
      <c r="E343" t="s">
        <v>3</v>
      </c>
      <c r="F343">
        <v>3.4239999999999999</v>
      </c>
      <c r="G343">
        <v>9.5000000000000001E-2</v>
      </c>
      <c r="H343">
        <v>18.795331241800984</v>
      </c>
      <c r="I343">
        <v>30.768999999999998</v>
      </c>
      <c r="J343">
        <v>11.962999999999999</v>
      </c>
      <c r="K343">
        <v>27.292999999999999</v>
      </c>
      <c r="L343">
        <v>70.004999999999995</v>
      </c>
    </row>
    <row r="344" spans="1:12" x14ac:dyDescent="0.2">
      <c r="A344" t="s">
        <v>3</v>
      </c>
      <c r="B344" t="s">
        <v>13</v>
      </c>
      <c r="C344" s="32">
        <v>1.5647500000000001</v>
      </c>
      <c r="D344" s="32">
        <v>-78.895611111111108</v>
      </c>
      <c r="E344" t="s">
        <v>3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</row>
    <row r="345" spans="1:12" x14ac:dyDescent="0.2">
      <c r="A345" t="s">
        <v>3</v>
      </c>
      <c r="B345" t="s">
        <v>14</v>
      </c>
      <c r="C345" s="33">
        <v>1.5480419999999999</v>
      </c>
      <c r="D345" s="33">
        <v>-78.893945000000002</v>
      </c>
      <c r="E345" t="s">
        <v>3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</row>
    <row r="346" spans="1:12" x14ac:dyDescent="0.2">
      <c r="A346" t="s">
        <v>3</v>
      </c>
      <c r="B346" t="s">
        <v>15</v>
      </c>
      <c r="C346" s="32">
        <v>1.5644444444444443</v>
      </c>
      <c r="D346" s="32">
        <v>-78.86855555555556</v>
      </c>
      <c r="E346" t="s">
        <v>3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</row>
    <row r="347" spans="1:12" x14ac:dyDescent="0.2">
      <c r="A347" t="s">
        <v>3</v>
      </c>
      <c r="B347" t="s">
        <v>16</v>
      </c>
      <c r="C347" s="32">
        <v>1.5273888888888889</v>
      </c>
      <c r="D347" s="32">
        <v>-78.865527777777771</v>
      </c>
      <c r="E347" t="s">
        <v>3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</row>
    <row r="348" spans="1:12" x14ac:dyDescent="0.2">
      <c r="A348" t="s">
        <v>3</v>
      </c>
      <c r="B348" t="s">
        <v>17</v>
      </c>
      <c r="C348" s="32">
        <v>1.5956944444444443</v>
      </c>
      <c r="D348" s="32">
        <v>-78.940083333333334</v>
      </c>
      <c r="E348" t="s">
        <v>3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</row>
    <row r="349" spans="1:12" x14ac:dyDescent="0.2">
      <c r="A349" t="s">
        <v>3</v>
      </c>
      <c r="B349" t="s">
        <v>18</v>
      </c>
      <c r="C349" s="32">
        <v>1.6274444444444445</v>
      </c>
      <c r="D349" s="32">
        <v>-79.000138888888884</v>
      </c>
      <c r="E349" t="s">
        <v>3</v>
      </c>
      <c r="F349">
        <v>3.367</v>
      </c>
      <c r="G349">
        <v>0.22500000000000001</v>
      </c>
      <c r="H349">
        <v>29.169216249540352</v>
      </c>
      <c r="I349">
        <v>11.765000000000001</v>
      </c>
      <c r="J349">
        <v>10.558999999999999</v>
      </c>
      <c r="K349">
        <v>10</v>
      </c>
      <c r="L349">
        <v>32.323999999999998</v>
      </c>
    </row>
    <row r="350" spans="1:12" x14ac:dyDescent="0.2">
      <c r="A350" t="s">
        <v>3</v>
      </c>
      <c r="B350" t="s">
        <v>19</v>
      </c>
      <c r="C350" s="32">
        <v>1.6136666666666666</v>
      </c>
      <c r="D350" s="32">
        <v>-78.975805555555553</v>
      </c>
      <c r="E350" t="s">
        <v>3</v>
      </c>
      <c r="F350">
        <v>0.39100000000000001</v>
      </c>
      <c r="G350">
        <v>0.01</v>
      </c>
      <c r="H350">
        <v>18.045406956022951</v>
      </c>
      <c r="I350">
        <v>4.7619999999999996</v>
      </c>
      <c r="J350">
        <v>0.45200000000000001</v>
      </c>
      <c r="K350">
        <v>1.538</v>
      </c>
      <c r="L350">
        <v>6.7519999999999998</v>
      </c>
    </row>
    <row r="351" spans="1:12" x14ac:dyDescent="0.2">
      <c r="A351" t="s">
        <v>3</v>
      </c>
      <c r="B351" t="s">
        <v>20</v>
      </c>
      <c r="C351" s="32">
        <v>1.663888888888889</v>
      </c>
      <c r="D351" s="32">
        <v>-78.995777777777775</v>
      </c>
      <c r="E351" t="s">
        <v>3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</row>
    <row r="352" spans="1:12" x14ac:dyDescent="0.2">
      <c r="A352" t="s">
        <v>3</v>
      </c>
      <c r="B352" t="s">
        <v>21</v>
      </c>
      <c r="C352" s="32">
        <v>1.7650305555555557</v>
      </c>
      <c r="D352" s="32">
        <v>-78.886766666666674</v>
      </c>
      <c r="E352" t="s">
        <v>3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</row>
    <row r="353" spans="1:12" x14ac:dyDescent="0.2">
      <c r="A353" t="s">
        <v>3</v>
      </c>
      <c r="B353" t="s">
        <v>22</v>
      </c>
      <c r="C353" s="32">
        <v>1.7687527777777778</v>
      </c>
      <c r="D353" s="32">
        <v>-78.89073888888889</v>
      </c>
      <c r="E353" t="s">
        <v>3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</row>
    <row r="354" spans="1:12" x14ac:dyDescent="0.2">
      <c r="A354" t="s">
        <v>3</v>
      </c>
      <c r="B354" t="s">
        <v>23</v>
      </c>
      <c r="C354" s="32">
        <v>1.7346138888888889</v>
      </c>
      <c r="D354" s="32">
        <v>-78.912238888888893</v>
      </c>
      <c r="E354" t="s">
        <v>3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</row>
    <row r="355" spans="1:12" x14ac:dyDescent="0.2">
      <c r="A355" t="s">
        <v>3</v>
      </c>
      <c r="B355" t="s">
        <v>24</v>
      </c>
      <c r="C355" s="32">
        <v>1.8132805555555556</v>
      </c>
      <c r="D355" s="32">
        <v>-78.839069444444448</v>
      </c>
      <c r="E355" t="s">
        <v>3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</row>
    <row r="356" spans="1:12" x14ac:dyDescent="0.2">
      <c r="A356" t="s">
        <v>3</v>
      </c>
      <c r="B356" t="s">
        <v>25</v>
      </c>
      <c r="C356" s="32">
        <v>1.8028361111111111</v>
      </c>
      <c r="D356" s="32">
        <v>-78.82756944444445</v>
      </c>
      <c r="E356" t="s">
        <v>3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</row>
    <row r="357" spans="1:12" x14ac:dyDescent="0.2">
      <c r="A357" t="s">
        <v>3</v>
      </c>
      <c r="B357" t="s">
        <v>26</v>
      </c>
      <c r="C357" s="32">
        <v>1.768475</v>
      </c>
      <c r="D357" s="32">
        <v>-78.824486111111113</v>
      </c>
      <c r="E357" t="s">
        <v>3</v>
      </c>
      <c r="F357">
        <v>2.2829999999999999</v>
      </c>
      <c r="G357">
        <v>8.4000000000000005E-2</v>
      </c>
      <c r="H357">
        <v>21.644210380693941</v>
      </c>
      <c r="I357">
        <v>28.571000000000002</v>
      </c>
      <c r="J357">
        <v>9.282</v>
      </c>
      <c r="K357">
        <v>15.789</v>
      </c>
      <c r="L357">
        <v>53.642000000000003</v>
      </c>
    </row>
    <row r="358" spans="1:12" x14ac:dyDescent="0.2">
      <c r="A358" t="s">
        <v>3</v>
      </c>
      <c r="B358" t="s">
        <v>27</v>
      </c>
      <c r="C358" s="32">
        <v>1.7733083333333333</v>
      </c>
      <c r="D358" s="32">
        <v>-78.821708333333333</v>
      </c>
      <c r="E358" t="s">
        <v>3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</row>
    <row r="359" spans="1:12" x14ac:dyDescent="0.2">
      <c r="A359" t="s">
        <v>3</v>
      </c>
      <c r="B359" t="s">
        <v>28</v>
      </c>
      <c r="C359" s="32">
        <v>1.7431694444444443</v>
      </c>
      <c r="D359" s="32">
        <v>-78.812680555555559</v>
      </c>
      <c r="E359" t="s">
        <v>3</v>
      </c>
      <c r="F359">
        <v>4.9470000000000001</v>
      </c>
      <c r="G359">
        <v>0.14199999999999999</v>
      </c>
      <c r="H359">
        <v>19.117375753359948</v>
      </c>
      <c r="I359">
        <v>26.667000000000002</v>
      </c>
      <c r="J359">
        <v>5.149</v>
      </c>
      <c r="K359">
        <v>18.75</v>
      </c>
      <c r="L359">
        <v>50.566000000000003</v>
      </c>
    </row>
    <row r="360" spans="1:12" x14ac:dyDescent="0.2">
      <c r="A360" t="s">
        <v>3</v>
      </c>
      <c r="B360" t="s">
        <v>29</v>
      </c>
      <c r="C360" s="32">
        <v>1.7477805555555554</v>
      </c>
      <c r="D360" s="32">
        <v>-78.71501388888889</v>
      </c>
      <c r="E360" t="s">
        <v>3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</row>
    <row r="361" spans="1:12" x14ac:dyDescent="0.2">
      <c r="A361" t="s">
        <v>3</v>
      </c>
      <c r="B361" t="s">
        <v>30</v>
      </c>
      <c r="C361" s="32">
        <v>1.7474722222222223</v>
      </c>
      <c r="D361" s="32">
        <v>-78.71630555555555</v>
      </c>
      <c r="E361" t="s">
        <v>3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</row>
    <row r="362" spans="1:12" x14ac:dyDescent="0.2">
      <c r="A362" t="s">
        <v>3</v>
      </c>
      <c r="B362" t="s">
        <v>31</v>
      </c>
      <c r="C362" s="32">
        <v>1.7452222222222222</v>
      </c>
      <c r="D362" s="32">
        <v>-78.766666666666666</v>
      </c>
      <c r="E362" t="s">
        <v>3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</row>
    <row r="363" spans="1:12" x14ac:dyDescent="0.2">
      <c r="A363" t="s">
        <v>3</v>
      </c>
      <c r="B363" t="s">
        <v>32</v>
      </c>
      <c r="C363" s="32">
        <v>1.7457499999999999</v>
      </c>
      <c r="D363" s="32">
        <v>-78.766666666666666</v>
      </c>
      <c r="E363" t="s">
        <v>3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</row>
    <row r="364" spans="1:12" x14ac:dyDescent="0.2">
      <c r="A364" t="s">
        <v>3</v>
      </c>
      <c r="B364" t="s">
        <v>33</v>
      </c>
      <c r="C364" s="32">
        <v>2.1702416666666666</v>
      </c>
      <c r="D364" s="32">
        <v>-78.703069444444438</v>
      </c>
      <c r="E364" t="s">
        <v>3</v>
      </c>
      <c r="F364">
        <v>7.8109999999999999</v>
      </c>
      <c r="G364">
        <v>0.42099999999999999</v>
      </c>
      <c r="H364">
        <v>26.196470885284501</v>
      </c>
      <c r="I364">
        <v>40</v>
      </c>
      <c r="J364">
        <v>36.621000000000002</v>
      </c>
      <c r="K364">
        <v>48.837000000000003</v>
      </c>
      <c r="L364">
        <v>125.458</v>
      </c>
    </row>
    <row r="365" spans="1:12" x14ac:dyDescent="0.2">
      <c r="A365" t="s">
        <v>3</v>
      </c>
      <c r="B365" t="s">
        <v>34</v>
      </c>
      <c r="C365" s="32">
        <v>2.2166972222222223</v>
      </c>
      <c r="D365" s="32">
        <v>-78.673024999999996</v>
      </c>
      <c r="E365" t="s">
        <v>3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</row>
    <row r="366" spans="1:12" x14ac:dyDescent="0.2">
      <c r="A366" t="s">
        <v>3</v>
      </c>
      <c r="B366" t="s">
        <v>35</v>
      </c>
      <c r="C366" s="32">
        <v>1.9051944444444444</v>
      </c>
      <c r="D366" s="32">
        <v>-78.538297222222226</v>
      </c>
      <c r="E366" t="s">
        <v>3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</row>
    <row r="367" spans="1:12" x14ac:dyDescent="0.2">
      <c r="A367" t="s">
        <v>3</v>
      </c>
      <c r="B367" t="s">
        <v>36</v>
      </c>
      <c r="C367" s="32">
        <v>2.0083166666666665</v>
      </c>
      <c r="D367" s="32">
        <v>-78.622347222222217</v>
      </c>
      <c r="E367" t="s">
        <v>3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</row>
    <row r="368" spans="1:12" x14ac:dyDescent="0.2">
      <c r="A368" t="s">
        <v>3</v>
      </c>
      <c r="B368" t="s">
        <v>37</v>
      </c>
      <c r="C368" s="32">
        <v>2.3510944444444446</v>
      </c>
      <c r="D368" s="32">
        <v>-78.614774999999995</v>
      </c>
      <c r="E368" t="s">
        <v>3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</row>
    <row r="369" spans="1:12" x14ac:dyDescent="0.2">
      <c r="A369" t="s">
        <v>3</v>
      </c>
      <c r="B369" t="s">
        <v>38</v>
      </c>
      <c r="C369" s="32">
        <v>2.4276222222222223</v>
      </c>
      <c r="D369" s="32">
        <v>-78.581383333333335</v>
      </c>
      <c r="E369" t="s">
        <v>3</v>
      </c>
      <c r="F369">
        <v>0.71499999999999997</v>
      </c>
      <c r="G369">
        <v>4.7E-2</v>
      </c>
      <c r="H369">
        <v>28.930168782258548</v>
      </c>
      <c r="I369">
        <v>6.6669999999999998</v>
      </c>
      <c r="J369">
        <v>2.19</v>
      </c>
      <c r="K369">
        <v>2.2730000000000001</v>
      </c>
      <c r="L369">
        <v>11.129</v>
      </c>
    </row>
    <row r="370" spans="1:12" x14ac:dyDescent="0.2">
      <c r="A370" t="s">
        <v>3</v>
      </c>
      <c r="B370" t="s">
        <v>39</v>
      </c>
      <c r="C370" s="32">
        <v>2.2683027777777776</v>
      </c>
      <c r="D370" s="32">
        <v>-78.648247222222224</v>
      </c>
      <c r="E370" t="s">
        <v>3</v>
      </c>
      <c r="F370">
        <v>1.895</v>
      </c>
      <c r="G370">
        <v>9.9000000000000005E-2</v>
      </c>
      <c r="H370">
        <v>25.790992161392897</v>
      </c>
      <c r="I370">
        <v>4.7619999999999996</v>
      </c>
      <c r="J370">
        <v>3.3780000000000001</v>
      </c>
      <c r="K370">
        <v>4.5449999999999999</v>
      </c>
      <c r="L370">
        <v>12.686</v>
      </c>
    </row>
    <row r="371" spans="1:12" x14ac:dyDescent="0.2">
      <c r="A371" t="s">
        <v>3</v>
      </c>
      <c r="B371" t="s">
        <v>40</v>
      </c>
      <c r="C371" s="32">
        <v>2.4042249999999998</v>
      </c>
      <c r="D371" s="32">
        <v>-78.580363888888883</v>
      </c>
      <c r="E371" t="s">
        <v>3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</row>
    <row r="372" spans="1:12" x14ac:dyDescent="0.2">
      <c r="A372" t="s">
        <v>3</v>
      </c>
      <c r="B372" t="s">
        <v>41</v>
      </c>
      <c r="C372" s="32">
        <v>2.5042166666666668</v>
      </c>
      <c r="D372" s="32">
        <v>-78.508200000000002</v>
      </c>
      <c r="E372" t="s">
        <v>3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</row>
    <row r="373" spans="1:12" x14ac:dyDescent="0.2">
      <c r="A373" t="s">
        <v>3</v>
      </c>
      <c r="B373" t="s">
        <v>42</v>
      </c>
      <c r="C373" s="32">
        <v>2.420461111111111</v>
      </c>
      <c r="D373" s="32">
        <v>-78.480111111111114</v>
      </c>
      <c r="E373" t="s">
        <v>3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</row>
    <row r="374" spans="1:12" x14ac:dyDescent="0.2">
      <c r="A374" t="s">
        <v>3</v>
      </c>
      <c r="B374" t="s">
        <v>43</v>
      </c>
      <c r="C374" s="32">
        <v>2.4333944444444446</v>
      </c>
      <c r="D374" s="32">
        <v>-78.451847222222227</v>
      </c>
      <c r="E374" t="s">
        <v>3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</row>
    <row r="375" spans="1:12" x14ac:dyDescent="0.2">
      <c r="A375" t="s">
        <v>3</v>
      </c>
      <c r="B375" t="s">
        <v>44</v>
      </c>
      <c r="C375" s="32">
        <v>2.6426055555555554</v>
      </c>
      <c r="D375" s="32">
        <v>-78.021502777777783</v>
      </c>
      <c r="E375" t="s">
        <v>3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</row>
    <row r="376" spans="1:12" x14ac:dyDescent="0.2">
      <c r="A376" t="s">
        <v>3</v>
      </c>
      <c r="B376" t="s">
        <v>45</v>
      </c>
      <c r="C376" s="32">
        <v>2.5936194444444443</v>
      </c>
      <c r="D376" s="32">
        <v>-78.094758333333331</v>
      </c>
      <c r="E376" t="s">
        <v>3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</row>
    <row r="377" spans="1:12" x14ac:dyDescent="0.2">
      <c r="A377" t="s">
        <v>3</v>
      </c>
      <c r="B377" t="s">
        <v>46</v>
      </c>
      <c r="C377" s="32">
        <v>2.6755555555555555</v>
      </c>
      <c r="D377" s="32">
        <v>-77.808888888888887</v>
      </c>
      <c r="E377" t="s">
        <v>3</v>
      </c>
      <c r="F377">
        <v>8.42</v>
      </c>
      <c r="G377">
        <v>0.68799999999999994</v>
      </c>
      <c r="H377">
        <v>32.254716769689118</v>
      </c>
      <c r="I377">
        <v>25</v>
      </c>
      <c r="J377">
        <v>26.084</v>
      </c>
      <c r="K377">
        <v>20.513000000000002</v>
      </c>
      <c r="L377">
        <v>71.596999999999994</v>
      </c>
    </row>
    <row r="378" spans="1:12" x14ac:dyDescent="0.2">
      <c r="A378" t="s">
        <v>3</v>
      </c>
      <c r="B378" t="s">
        <v>47</v>
      </c>
      <c r="C378" s="32">
        <v>2.68065</v>
      </c>
      <c r="D378" s="32">
        <v>-77.893522222222217</v>
      </c>
      <c r="E378" t="s">
        <v>3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</row>
    <row r="379" spans="1:12" x14ac:dyDescent="0.2">
      <c r="A379" t="s">
        <v>3</v>
      </c>
      <c r="B379" t="s">
        <v>48</v>
      </c>
      <c r="C379" s="32">
        <v>2.62765</v>
      </c>
      <c r="D379" s="32">
        <v>-77.88463055555556</v>
      </c>
      <c r="E379" t="s">
        <v>3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</row>
    <row r="380" spans="1:12" x14ac:dyDescent="0.2">
      <c r="A380" t="s">
        <v>3</v>
      </c>
      <c r="B380" t="s">
        <v>49</v>
      </c>
      <c r="C380" s="32">
        <v>2.6489861111111113</v>
      </c>
      <c r="D380" s="32">
        <v>-77.909300000000002</v>
      </c>
      <c r="E380" t="s">
        <v>3</v>
      </c>
      <c r="F380">
        <v>0.501</v>
      </c>
      <c r="G380">
        <v>1.7000000000000001E-2</v>
      </c>
      <c r="H380">
        <v>20.785508665149795</v>
      </c>
      <c r="I380">
        <v>6.6669999999999998</v>
      </c>
      <c r="J380">
        <v>0.71299999999999997</v>
      </c>
      <c r="K380">
        <v>2.6320000000000001</v>
      </c>
      <c r="L380">
        <v>10.010999999999999</v>
      </c>
    </row>
    <row r="381" spans="1:12" x14ac:dyDescent="0.2">
      <c r="A381" t="s">
        <v>3</v>
      </c>
      <c r="B381" t="s">
        <v>50</v>
      </c>
      <c r="C381" s="32">
        <v>2.9017277777777779</v>
      </c>
      <c r="D381" s="32">
        <v>-77.697697222222217</v>
      </c>
      <c r="E381" t="s">
        <v>3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</row>
    <row r="382" spans="1:12" x14ac:dyDescent="0.2">
      <c r="A382" t="s">
        <v>3</v>
      </c>
      <c r="B382" t="s">
        <v>51</v>
      </c>
      <c r="C382" s="32">
        <v>2.8323194444444444</v>
      </c>
      <c r="D382" s="32">
        <v>-77.692172222222226</v>
      </c>
      <c r="E382" t="s">
        <v>3</v>
      </c>
      <c r="F382">
        <v>8.6530000000000005</v>
      </c>
      <c r="G382">
        <v>0.217</v>
      </c>
      <c r="H382">
        <v>17.86905453973197</v>
      </c>
      <c r="I382">
        <v>8.3330000000000002</v>
      </c>
      <c r="J382">
        <v>5.4569999999999999</v>
      </c>
      <c r="K382">
        <v>16</v>
      </c>
      <c r="L382">
        <v>29.791</v>
      </c>
    </row>
    <row r="383" spans="1:12" x14ac:dyDescent="0.2">
      <c r="A383" t="s">
        <v>3</v>
      </c>
      <c r="B383" t="s">
        <v>52</v>
      </c>
      <c r="C383" s="32">
        <v>2.9791722222222221</v>
      </c>
      <c r="D383" s="32">
        <v>-77.667950000000005</v>
      </c>
      <c r="E383" t="s">
        <v>3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</row>
    <row r="384" spans="1:12" x14ac:dyDescent="0.2">
      <c r="A384" t="s">
        <v>3</v>
      </c>
      <c r="B384" t="s">
        <v>53</v>
      </c>
      <c r="C384" s="32">
        <v>3.0512277777777776</v>
      </c>
      <c r="D384" s="32">
        <v>-77.656083333333328</v>
      </c>
      <c r="E384" t="s">
        <v>3</v>
      </c>
      <c r="F384">
        <v>2.476</v>
      </c>
      <c r="G384">
        <v>5.2999999999999999E-2</v>
      </c>
      <c r="H384">
        <v>16.508882402708075</v>
      </c>
      <c r="I384">
        <v>7.1429999999999998</v>
      </c>
      <c r="J384">
        <v>1.5109999999999999</v>
      </c>
      <c r="K384">
        <v>5.1280000000000001</v>
      </c>
      <c r="L384">
        <v>13.782999999999999</v>
      </c>
    </row>
    <row r="385" spans="1:12" x14ac:dyDescent="0.2">
      <c r="A385" t="s">
        <v>3</v>
      </c>
      <c r="B385" t="s">
        <v>54</v>
      </c>
      <c r="C385" s="32">
        <v>3.1877833333333334</v>
      </c>
      <c r="D385" s="32">
        <v>-77.478716666666671</v>
      </c>
      <c r="E385" t="s">
        <v>3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</row>
    <row r="386" spans="1:12" x14ac:dyDescent="0.2">
      <c r="A386" t="s">
        <v>3</v>
      </c>
      <c r="B386" t="s">
        <v>55</v>
      </c>
      <c r="C386" s="32">
        <v>3.360211111111111</v>
      </c>
      <c r="D386" s="32">
        <v>-77.417811111111106</v>
      </c>
      <c r="E386" t="s">
        <v>3</v>
      </c>
      <c r="F386">
        <v>2.1869999999999998</v>
      </c>
      <c r="G386">
        <v>7.5999999999999998E-2</v>
      </c>
      <c r="H386">
        <v>21.034755288345256</v>
      </c>
      <c r="I386">
        <v>23.077000000000002</v>
      </c>
      <c r="J386">
        <v>5.1289999999999996</v>
      </c>
      <c r="K386">
        <v>10</v>
      </c>
      <c r="L386">
        <v>38.206000000000003</v>
      </c>
    </row>
    <row r="387" spans="1:12" x14ac:dyDescent="0.2">
      <c r="A387" t="s">
        <v>3</v>
      </c>
      <c r="B387" t="s">
        <v>56</v>
      </c>
      <c r="C387" s="32">
        <v>3.3844944444444445</v>
      </c>
      <c r="D387" s="32">
        <v>-77.366425000000007</v>
      </c>
      <c r="E387" t="s">
        <v>3</v>
      </c>
      <c r="F387">
        <v>4.6580000000000004</v>
      </c>
      <c r="G387">
        <v>0.188</v>
      </c>
      <c r="H387">
        <v>22.669098098717935</v>
      </c>
      <c r="I387">
        <v>16.667000000000002</v>
      </c>
      <c r="J387">
        <v>6.0540000000000003</v>
      </c>
      <c r="K387">
        <v>15</v>
      </c>
      <c r="L387">
        <v>37.72</v>
      </c>
    </row>
    <row r="388" spans="1:12" x14ac:dyDescent="0.2">
      <c r="A388" t="s">
        <v>3</v>
      </c>
      <c r="B388" t="s">
        <v>57</v>
      </c>
      <c r="C388" s="33">
        <v>3.512813</v>
      </c>
      <c r="D388" s="33">
        <v>-77.265170999999995</v>
      </c>
      <c r="E388" t="s">
        <v>3</v>
      </c>
      <c r="F388">
        <v>4.6719999999999997</v>
      </c>
      <c r="G388">
        <v>0.122</v>
      </c>
      <c r="H388">
        <v>18.234067476376985</v>
      </c>
      <c r="I388">
        <v>13.333</v>
      </c>
      <c r="J388">
        <v>7.4820000000000002</v>
      </c>
      <c r="K388">
        <v>13.513999999999999</v>
      </c>
      <c r="L388">
        <v>34.329000000000001</v>
      </c>
    </row>
    <row r="389" spans="1:12" x14ac:dyDescent="0.2">
      <c r="A389" t="s">
        <v>3</v>
      </c>
      <c r="B389" t="s">
        <v>58</v>
      </c>
      <c r="C389" s="32">
        <v>3.6495972222222224</v>
      </c>
      <c r="D389" s="32">
        <v>-77.150313888888888</v>
      </c>
      <c r="E389" t="s">
        <v>3</v>
      </c>
      <c r="F389">
        <v>4.048</v>
      </c>
      <c r="G389">
        <v>0.115</v>
      </c>
      <c r="H389">
        <v>19.018826981554557</v>
      </c>
      <c r="I389">
        <v>33.337000000000003</v>
      </c>
      <c r="J389">
        <v>10.255000000000001</v>
      </c>
      <c r="K389">
        <v>17.5</v>
      </c>
      <c r="L389">
        <v>61.88</v>
      </c>
    </row>
    <row r="390" spans="1:12" x14ac:dyDescent="0.2">
      <c r="A390" t="s">
        <v>3</v>
      </c>
      <c r="B390" t="s">
        <v>59</v>
      </c>
      <c r="C390" s="32">
        <v>3.7605805555555554</v>
      </c>
      <c r="D390" s="32">
        <v>-77.167383333333333</v>
      </c>
      <c r="E390" t="s">
        <v>3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</row>
    <row r="391" spans="1:12" x14ac:dyDescent="0.2">
      <c r="A391" t="s">
        <v>3</v>
      </c>
      <c r="B391" t="s">
        <v>60</v>
      </c>
      <c r="C391" s="32">
        <v>3.8191583333333332</v>
      </c>
      <c r="D391" s="32">
        <v>-77.113386111111112</v>
      </c>
      <c r="E391" t="s">
        <v>3</v>
      </c>
      <c r="F391">
        <v>1.359</v>
      </c>
      <c r="G391">
        <v>2.7E-2</v>
      </c>
      <c r="H391">
        <v>15.904763404527772</v>
      </c>
      <c r="I391">
        <v>15.385</v>
      </c>
      <c r="J391">
        <v>3.0209999999999999</v>
      </c>
      <c r="K391">
        <v>6.25</v>
      </c>
      <c r="L391">
        <v>24.655000000000001</v>
      </c>
    </row>
    <row r="392" spans="1:12" x14ac:dyDescent="0.2">
      <c r="A392" t="s">
        <v>3</v>
      </c>
      <c r="B392" t="s">
        <v>61</v>
      </c>
      <c r="C392" s="32">
        <v>4.2941388888888889</v>
      </c>
      <c r="D392" s="32">
        <v>-77.461150000000004</v>
      </c>
      <c r="E392" t="s">
        <v>3</v>
      </c>
      <c r="F392">
        <v>1.4490000000000001</v>
      </c>
      <c r="G392">
        <v>4.3999999999999997E-2</v>
      </c>
      <c r="H392">
        <v>19.662883442893119</v>
      </c>
      <c r="I392">
        <v>10.526</v>
      </c>
      <c r="J392">
        <v>1.4710000000000001</v>
      </c>
      <c r="K392">
        <v>5</v>
      </c>
      <c r="L392">
        <v>16.998000000000001</v>
      </c>
    </row>
    <row r="393" spans="1:12" x14ac:dyDescent="0.2">
      <c r="A393" t="s">
        <v>3</v>
      </c>
      <c r="B393" t="s">
        <v>62</v>
      </c>
      <c r="C393" s="32">
        <v>4.5588750000000005</v>
      </c>
      <c r="D393" s="32">
        <v>-77.320238888888895</v>
      </c>
      <c r="E393" t="s">
        <v>3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</row>
    <row r="394" spans="1:12" x14ac:dyDescent="0.2">
      <c r="A394" t="s">
        <v>3</v>
      </c>
      <c r="B394" t="s">
        <v>63</v>
      </c>
      <c r="C394" s="32">
        <v>4.4182055555555557</v>
      </c>
      <c r="D394" s="32">
        <v>-77.35219444444445</v>
      </c>
      <c r="E394" t="s">
        <v>3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</row>
    <row r="395" spans="1:12" x14ac:dyDescent="0.2">
      <c r="A395" t="s">
        <v>3</v>
      </c>
      <c r="B395" t="s">
        <v>64</v>
      </c>
      <c r="C395" s="32">
        <v>5.3950111111111108</v>
      </c>
      <c r="D395" s="32">
        <v>-77.399983333333338</v>
      </c>
      <c r="E395" t="s">
        <v>3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</row>
    <row r="396" spans="1:12" x14ac:dyDescent="0.2">
      <c r="A396" t="s">
        <v>3</v>
      </c>
      <c r="B396" t="s">
        <v>65</v>
      </c>
      <c r="C396" s="32">
        <v>5.1970194444444449</v>
      </c>
      <c r="D396" s="32">
        <v>-77.369372222222225</v>
      </c>
      <c r="E396" t="s">
        <v>3</v>
      </c>
      <c r="F396">
        <v>9.7550000000000008</v>
      </c>
      <c r="G396">
        <v>0.34100000000000003</v>
      </c>
      <c r="H396">
        <v>21.09689842784778</v>
      </c>
      <c r="I396">
        <v>41.176000000000002</v>
      </c>
      <c r="J396">
        <v>29.76</v>
      </c>
      <c r="K396">
        <v>44.444000000000003</v>
      </c>
      <c r="L396">
        <v>115.381</v>
      </c>
    </row>
    <row r="397" spans="1:12" x14ac:dyDescent="0.2">
      <c r="A397" t="s">
        <v>3</v>
      </c>
      <c r="B397" t="s">
        <v>66</v>
      </c>
      <c r="C397" s="32">
        <v>4.8148527777777774</v>
      </c>
      <c r="D397" s="32">
        <v>-77.32993888888889</v>
      </c>
      <c r="E397" t="s">
        <v>3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</row>
    <row r="398" spans="1:12" x14ac:dyDescent="0.2">
      <c r="A398" t="s">
        <v>3</v>
      </c>
      <c r="B398" t="s">
        <v>67</v>
      </c>
      <c r="C398" s="32">
        <v>5.8405000000000005</v>
      </c>
      <c r="D398" s="32">
        <v>-77.269233333333332</v>
      </c>
      <c r="E398" t="s">
        <v>3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</row>
    <row r="399" spans="1:12" x14ac:dyDescent="0.2">
      <c r="A399" t="s">
        <v>3</v>
      </c>
      <c r="B399" t="s">
        <v>68</v>
      </c>
      <c r="C399" s="32">
        <v>5.7891277777777779</v>
      </c>
      <c r="D399" s="32">
        <v>-77.240797222222227</v>
      </c>
      <c r="E399" t="s">
        <v>3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</row>
    <row r="400" spans="1:12" x14ac:dyDescent="0.2">
      <c r="A400" t="s">
        <v>3</v>
      </c>
      <c r="B400" t="s">
        <v>69</v>
      </c>
      <c r="C400" s="32">
        <v>5.61625</v>
      </c>
      <c r="D400" s="32">
        <v>-77.346133333333327</v>
      </c>
      <c r="E400" t="s">
        <v>3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</row>
    <row r="401" spans="1:12" x14ac:dyDescent="0.2">
      <c r="A401" t="s">
        <v>3</v>
      </c>
      <c r="B401" t="s">
        <v>70</v>
      </c>
      <c r="C401" s="32">
        <v>5.7080916666666663</v>
      </c>
      <c r="D401" s="32">
        <v>-77.264355555555554</v>
      </c>
      <c r="E401" t="s">
        <v>3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</row>
    <row r="402" spans="1:12" x14ac:dyDescent="0.2">
      <c r="A402" t="s">
        <v>303</v>
      </c>
      <c r="B402" t="s">
        <v>71</v>
      </c>
      <c r="C402" s="33">
        <v>8.5333333329999999</v>
      </c>
      <c r="D402" s="33">
        <v>-76.916666669999998</v>
      </c>
      <c r="E402" t="s">
        <v>3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</row>
    <row r="403" spans="1:12" x14ac:dyDescent="0.2">
      <c r="A403" t="s">
        <v>303</v>
      </c>
      <c r="B403" t="s">
        <v>72</v>
      </c>
      <c r="C403" s="32">
        <v>8.0166666666666675</v>
      </c>
      <c r="D403" s="32">
        <v>-76.916666666666671</v>
      </c>
      <c r="E403" t="s">
        <v>3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</row>
    <row r="404" spans="1:12" x14ac:dyDescent="0.2">
      <c r="A404" t="s">
        <v>303</v>
      </c>
      <c r="B404" t="s">
        <v>73</v>
      </c>
      <c r="C404" s="32">
        <v>8.0166666666666675</v>
      </c>
      <c r="D404" s="32">
        <v>-76.916666666666671</v>
      </c>
      <c r="E404" t="s">
        <v>3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</row>
    <row r="405" spans="1:12" x14ac:dyDescent="0.2">
      <c r="A405" t="s">
        <v>303</v>
      </c>
      <c r="B405" t="s">
        <v>74</v>
      </c>
      <c r="C405" s="32">
        <v>8.0666666666666664</v>
      </c>
      <c r="D405" s="32">
        <v>-76.849999999999994</v>
      </c>
      <c r="E405" t="s">
        <v>3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</row>
    <row r="406" spans="1:12" x14ac:dyDescent="0.2">
      <c r="A406" t="s">
        <v>303</v>
      </c>
      <c r="B406" t="s">
        <v>75</v>
      </c>
      <c r="C406" s="32">
        <v>8.1</v>
      </c>
      <c r="D406" s="32">
        <v>-76.933333333333337</v>
      </c>
      <c r="E406" t="s">
        <v>3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</row>
    <row r="407" spans="1:12" x14ac:dyDescent="0.2">
      <c r="A407" t="s">
        <v>303</v>
      </c>
      <c r="B407" t="s">
        <v>76</v>
      </c>
      <c r="C407" s="32">
        <v>8.1166666666666671</v>
      </c>
      <c r="D407" s="32">
        <v>-76.933333333333337</v>
      </c>
      <c r="E407" t="s">
        <v>3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</row>
    <row r="408" spans="1:12" x14ac:dyDescent="0.2">
      <c r="A408" t="s">
        <v>303</v>
      </c>
      <c r="B408" t="s">
        <v>77</v>
      </c>
      <c r="C408" s="32">
        <v>8.1833333333333336</v>
      </c>
      <c r="D408" s="32">
        <v>-76.933333333333337</v>
      </c>
      <c r="E408" t="s">
        <v>3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</row>
    <row r="409" spans="1:12" x14ac:dyDescent="0.2">
      <c r="A409" t="s">
        <v>303</v>
      </c>
      <c r="B409" t="s">
        <v>78</v>
      </c>
      <c r="C409" s="32">
        <v>9.4166666666666661</v>
      </c>
      <c r="D409" s="32">
        <v>-75.75</v>
      </c>
      <c r="E409" t="s">
        <v>3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</row>
    <row r="410" spans="1:12" x14ac:dyDescent="0.2">
      <c r="A410" t="s">
        <v>303</v>
      </c>
      <c r="B410" t="s">
        <v>79</v>
      </c>
      <c r="C410" s="32">
        <v>9.3333333333333339</v>
      </c>
      <c r="D410" s="32">
        <v>-75.86666666666666</v>
      </c>
      <c r="E410" t="s">
        <v>3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</row>
    <row r="411" spans="1:12" x14ac:dyDescent="0.2">
      <c r="A411" t="s">
        <v>303</v>
      </c>
      <c r="B411" t="s">
        <v>80</v>
      </c>
      <c r="C411" s="33">
        <v>9.4333333330000002</v>
      </c>
      <c r="D411" s="33">
        <v>-75.833333330000002</v>
      </c>
      <c r="E411" t="s">
        <v>3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</row>
    <row r="412" spans="1:12" x14ac:dyDescent="0.2">
      <c r="A412" t="s">
        <v>303</v>
      </c>
      <c r="B412" t="s">
        <v>81</v>
      </c>
      <c r="C412" s="32">
        <v>9.4</v>
      </c>
      <c r="D412" s="32">
        <v>-75.849999999999994</v>
      </c>
      <c r="E412" t="s">
        <v>3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</row>
    <row r="413" spans="1:12" x14ac:dyDescent="0.2">
      <c r="A413" t="s">
        <v>303</v>
      </c>
      <c r="B413" t="s">
        <v>82</v>
      </c>
      <c r="C413" s="32">
        <v>9.4166666666666661</v>
      </c>
      <c r="D413" s="32">
        <v>-75.86666666666666</v>
      </c>
      <c r="E413" t="s">
        <v>3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</row>
    <row r="414" spans="1:12" x14ac:dyDescent="0.2">
      <c r="A414" t="s">
        <v>303</v>
      </c>
      <c r="B414" t="s">
        <v>83</v>
      </c>
      <c r="C414" s="32">
        <v>9.4166666666666661</v>
      </c>
      <c r="D414" s="32">
        <v>-75.88333333333334</v>
      </c>
      <c r="E414" t="s">
        <v>3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</row>
    <row r="415" spans="1:12" x14ac:dyDescent="0.2">
      <c r="A415" t="s">
        <v>303</v>
      </c>
      <c r="B415" t="s">
        <v>84</v>
      </c>
      <c r="C415" s="32">
        <v>9.4666666666666668</v>
      </c>
      <c r="D415" s="32">
        <v>-75.599999999999994</v>
      </c>
      <c r="E415" t="s">
        <v>3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</row>
    <row r="416" spans="1:12" x14ac:dyDescent="0.2">
      <c r="A416" t="s">
        <v>303</v>
      </c>
      <c r="B416" t="s">
        <v>85</v>
      </c>
      <c r="C416" s="33">
        <v>9.9510000000000005</v>
      </c>
      <c r="D416" s="33">
        <v>-75.575999999999993</v>
      </c>
      <c r="E416" t="s">
        <v>3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</row>
    <row r="417" spans="1:12" x14ac:dyDescent="0.2">
      <c r="A417" t="s">
        <v>303</v>
      </c>
      <c r="B417" t="s">
        <v>86</v>
      </c>
      <c r="C417" s="32">
        <v>9.5833333333333339</v>
      </c>
      <c r="D417" s="32">
        <v>-75.566666666666663</v>
      </c>
      <c r="E417" t="s">
        <v>3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</row>
    <row r="418" spans="1:12" x14ac:dyDescent="0.2">
      <c r="A418" t="s">
        <v>303</v>
      </c>
      <c r="B418" t="s">
        <v>87</v>
      </c>
      <c r="C418" s="32">
        <v>9.5833333333333339</v>
      </c>
      <c r="D418" s="32">
        <v>-75.566666666666663</v>
      </c>
      <c r="E418" t="s">
        <v>3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</row>
    <row r="419" spans="1:12" x14ac:dyDescent="0.2">
      <c r="A419" t="s">
        <v>303</v>
      </c>
      <c r="B419" t="s">
        <v>88</v>
      </c>
      <c r="C419" s="33">
        <v>9.5500000000000007</v>
      </c>
      <c r="D419" s="33">
        <v>-75.566666670000004</v>
      </c>
      <c r="E419" t="s">
        <v>3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</row>
    <row r="420" spans="1:12" x14ac:dyDescent="0.2">
      <c r="A420" t="s">
        <v>303</v>
      </c>
      <c r="B420" t="s">
        <v>89</v>
      </c>
      <c r="C420" s="32">
        <v>9.4666666666666668</v>
      </c>
      <c r="D420" s="32">
        <v>-75.599999999999994</v>
      </c>
      <c r="E420" t="s">
        <v>3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</row>
    <row r="421" spans="1:12" x14ac:dyDescent="0.2">
      <c r="A421" t="s">
        <v>303</v>
      </c>
      <c r="B421" t="s">
        <v>90</v>
      </c>
      <c r="C421" s="32">
        <v>9.4166666666666661</v>
      </c>
      <c r="D421" s="32">
        <v>-75.61666666666666</v>
      </c>
      <c r="E421" t="s">
        <v>3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</row>
    <row r="422" spans="1:12" x14ac:dyDescent="0.2">
      <c r="A422" t="s">
        <v>303</v>
      </c>
      <c r="B422" t="s">
        <v>91</v>
      </c>
      <c r="C422" s="32">
        <v>9.4</v>
      </c>
      <c r="D422" s="32">
        <v>-75.63333333333334</v>
      </c>
      <c r="E422" t="s">
        <v>3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</row>
    <row r="423" spans="1:12" x14ac:dyDescent="0.2">
      <c r="A423" t="s">
        <v>303</v>
      </c>
      <c r="B423" t="s">
        <v>92</v>
      </c>
      <c r="C423" s="32">
        <v>9.4333333333333336</v>
      </c>
      <c r="D423" s="32">
        <v>-75.63333333333334</v>
      </c>
      <c r="E423" t="s">
        <v>3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</row>
    <row r="424" spans="1:12" x14ac:dyDescent="0.2">
      <c r="A424" t="s">
        <v>303</v>
      </c>
      <c r="B424" t="s">
        <v>93</v>
      </c>
      <c r="C424" s="32">
        <v>10.166666666666666</v>
      </c>
      <c r="D424" s="32">
        <v>-75.783333333333331</v>
      </c>
      <c r="E424" t="s">
        <v>3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</row>
    <row r="425" spans="1:12" x14ac:dyDescent="0.2">
      <c r="A425" t="s">
        <v>303</v>
      </c>
      <c r="B425" t="s">
        <v>94</v>
      </c>
      <c r="C425" s="33">
        <v>9.7833333329999999</v>
      </c>
      <c r="D425" s="33">
        <v>-75.816666670000004</v>
      </c>
      <c r="E425" t="s">
        <v>3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</row>
    <row r="426" spans="1:12" x14ac:dyDescent="0.2">
      <c r="A426" t="s">
        <v>303</v>
      </c>
      <c r="B426" t="s">
        <v>95</v>
      </c>
      <c r="C426" s="32">
        <v>9.7666666666666675</v>
      </c>
      <c r="D426" s="32">
        <v>-75.783333333333331</v>
      </c>
      <c r="E426" t="s">
        <v>3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</row>
    <row r="427" spans="1:12" x14ac:dyDescent="0.2">
      <c r="A427" t="s">
        <v>303</v>
      </c>
      <c r="B427" t="s">
        <v>96</v>
      </c>
      <c r="C427" s="32">
        <v>10.116666666666667</v>
      </c>
      <c r="D427" s="32">
        <v>-75.566666666666663</v>
      </c>
      <c r="E427" t="s">
        <v>3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</row>
    <row r="428" spans="1:12" x14ac:dyDescent="0.2">
      <c r="A428" t="s">
        <v>303</v>
      </c>
      <c r="B428" t="s">
        <v>97</v>
      </c>
      <c r="C428" s="32">
        <v>10.066666666666666</v>
      </c>
      <c r="D428" s="32">
        <v>-75.533333333333331</v>
      </c>
      <c r="E428" t="s">
        <v>3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</row>
    <row r="429" spans="1:12" x14ac:dyDescent="0.2">
      <c r="A429" t="s">
        <v>303</v>
      </c>
      <c r="B429" t="s">
        <v>98</v>
      </c>
      <c r="C429" s="32">
        <v>10.166666666666666</v>
      </c>
      <c r="D429" s="32">
        <v>-75.533333333333331</v>
      </c>
      <c r="E429" t="s">
        <v>3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</row>
    <row r="430" spans="1:12" x14ac:dyDescent="0.2">
      <c r="A430" t="s">
        <v>303</v>
      </c>
      <c r="B430" t="s">
        <v>99</v>
      </c>
      <c r="C430" s="32">
        <v>11.316666666666666</v>
      </c>
      <c r="D430" s="32">
        <v>-74.13333333333334</v>
      </c>
      <c r="E430" t="s">
        <v>3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</row>
    <row r="431" spans="1:12" x14ac:dyDescent="0.2">
      <c r="A431" t="s">
        <v>303</v>
      </c>
      <c r="B431" t="s">
        <v>100</v>
      </c>
      <c r="C431" s="32">
        <v>11.333333333333334</v>
      </c>
      <c r="D431" s="32">
        <v>-74.05</v>
      </c>
      <c r="E431" t="s">
        <v>3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</row>
    <row r="432" spans="1:12" x14ac:dyDescent="0.2">
      <c r="A432" t="s">
        <v>303</v>
      </c>
      <c r="B432" t="s">
        <v>101</v>
      </c>
      <c r="C432" s="32">
        <v>11.05</v>
      </c>
      <c r="D432" s="32">
        <v>-74.75</v>
      </c>
      <c r="E432" t="s">
        <v>3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</row>
    <row r="433" spans="1:12" x14ac:dyDescent="0.2">
      <c r="A433" t="s">
        <v>303</v>
      </c>
      <c r="B433" t="s">
        <v>102</v>
      </c>
      <c r="C433" s="32">
        <v>10.966666666666667</v>
      </c>
      <c r="D433" s="32">
        <v>-74.5</v>
      </c>
      <c r="E433" t="s">
        <v>3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</row>
    <row r="434" spans="1:12" x14ac:dyDescent="0.2">
      <c r="A434" t="s">
        <v>303</v>
      </c>
      <c r="B434" t="s">
        <v>103</v>
      </c>
      <c r="C434" s="32">
        <v>10.966666666666667</v>
      </c>
      <c r="D434" s="32">
        <v>-74.516666666666666</v>
      </c>
      <c r="E434" t="s">
        <v>3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</row>
    <row r="435" spans="1:12" x14ac:dyDescent="0.2">
      <c r="A435" t="s">
        <v>303</v>
      </c>
      <c r="B435" t="s">
        <v>104</v>
      </c>
      <c r="C435" s="32">
        <v>10.8</v>
      </c>
      <c r="D435" s="32">
        <v>-74.466666666666669</v>
      </c>
      <c r="E435" t="s">
        <v>3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</row>
    <row r="436" spans="1:12" x14ac:dyDescent="0.2">
      <c r="A436" t="s">
        <v>303</v>
      </c>
      <c r="B436" t="s">
        <v>105</v>
      </c>
      <c r="C436" s="32">
        <v>10.933333333333334</v>
      </c>
      <c r="D436" s="32">
        <v>-74.3</v>
      </c>
      <c r="E436" t="s">
        <v>3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</row>
    <row r="437" spans="1:12" x14ac:dyDescent="0.2">
      <c r="A437" t="s">
        <v>303</v>
      </c>
      <c r="B437" t="s">
        <v>106</v>
      </c>
      <c r="C437" s="33">
        <v>10.78333333</v>
      </c>
      <c r="D437" s="33">
        <v>-74.366666670000001</v>
      </c>
      <c r="E437" t="s">
        <v>3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</row>
    <row r="438" spans="1:12" x14ac:dyDescent="0.2">
      <c r="A438" t="s">
        <v>303</v>
      </c>
      <c r="B438" t="s">
        <v>122</v>
      </c>
      <c r="C438" s="32">
        <v>10.75</v>
      </c>
      <c r="D438" s="32">
        <v>-74.38333333333334</v>
      </c>
      <c r="E438" t="s">
        <v>3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</row>
    <row r="439" spans="1:12" x14ac:dyDescent="0.2">
      <c r="A439" t="s">
        <v>303</v>
      </c>
      <c r="B439" t="s">
        <v>107</v>
      </c>
      <c r="C439" s="32">
        <v>11.916666666666666</v>
      </c>
      <c r="D439" s="32">
        <v>-71.283333333333331</v>
      </c>
      <c r="E439" t="s">
        <v>3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</row>
    <row r="440" spans="1:12" x14ac:dyDescent="0.2">
      <c r="A440" t="s">
        <v>303</v>
      </c>
      <c r="B440" t="s">
        <v>108</v>
      </c>
      <c r="C440" s="33">
        <v>12.233333330000001</v>
      </c>
      <c r="D440" s="33">
        <v>-71.866666670000001</v>
      </c>
      <c r="E440" t="s">
        <v>3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</row>
    <row r="441" spans="1:12" x14ac:dyDescent="0.2">
      <c r="A441" t="s">
        <v>303</v>
      </c>
      <c r="B441" t="s">
        <v>109</v>
      </c>
      <c r="C441" s="32">
        <v>11.333333333333334</v>
      </c>
      <c r="D441" s="32">
        <v>-73.2</v>
      </c>
      <c r="E441" t="s">
        <v>3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</row>
    <row r="442" spans="1:12" x14ac:dyDescent="0.2">
      <c r="A442" t="s">
        <v>303</v>
      </c>
      <c r="B442" t="s">
        <v>110</v>
      </c>
      <c r="C442" s="32">
        <v>11.266666666666667</v>
      </c>
      <c r="D442" s="32">
        <v>-73.316666666666663</v>
      </c>
      <c r="E442" t="s">
        <v>3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</row>
    <row r="443" spans="1:12" x14ac:dyDescent="0.2">
      <c r="A443" t="s">
        <v>302</v>
      </c>
      <c r="B443" t="s">
        <v>111</v>
      </c>
      <c r="C443" s="32">
        <v>12.565696774497299</v>
      </c>
      <c r="D443" s="32">
        <v>-81.704424641110705</v>
      </c>
      <c r="E443" t="s">
        <v>3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</row>
    <row r="444" spans="1:12" x14ac:dyDescent="0.2">
      <c r="A444" t="s">
        <v>302</v>
      </c>
      <c r="B444" t="s">
        <v>112</v>
      </c>
      <c r="C444" s="32">
        <v>12.565696774497299</v>
      </c>
      <c r="D444" s="32">
        <v>-81.704424641110705</v>
      </c>
      <c r="E444" t="s">
        <v>3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</row>
    <row r="445" spans="1:12" x14ac:dyDescent="0.2">
      <c r="A445" t="s">
        <v>302</v>
      </c>
      <c r="B445" t="s">
        <v>113</v>
      </c>
      <c r="C445" s="32">
        <v>12.565696774497299</v>
      </c>
      <c r="D445" s="32">
        <v>-81.704424641110705</v>
      </c>
      <c r="E445" t="s">
        <v>3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</row>
    <row r="446" spans="1:12" x14ac:dyDescent="0.2">
      <c r="A446" t="s">
        <v>302</v>
      </c>
      <c r="B446" t="s">
        <v>114</v>
      </c>
      <c r="C446" s="32">
        <v>12.565696774497299</v>
      </c>
      <c r="D446" s="32">
        <v>-81.704424641110705</v>
      </c>
      <c r="E446" t="s">
        <v>3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</row>
    <row r="447" spans="1:12" x14ac:dyDescent="0.2">
      <c r="A447" t="s">
        <v>302</v>
      </c>
      <c r="B447" t="s">
        <v>115</v>
      </c>
      <c r="C447" s="32">
        <v>12.5261015132337</v>
      </c>
      <c r="D447" s="34">
        <v>-81.727429523109294</v>
      </c>
      <c r="E447" t="s">
        <v>3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</row>
    <row r="448" spans="1:12" x14ac:dyDescent="0.2">
      <c r="A448" t="s">
        <v>302</v>
      </c>
      <c r="B448" t="s">
        <v>116</v>
      </c>
      <c r="C448" s="34">
        <v>12.554959518550801</v>
      </c>
      <c r="D448" s="32">
        <v>-81.708906185958796</v>
      </c>
      <c r="E448" t="s">
        <v>3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</row>
    <row r="449" spans="1:12" x14ac:dyDescent="0.2">
      <c r="A449" t="s">
        <v>302</v>
      </c>
      <c r="B449" t="s">
        <v>117</v>
      </c>
      <c r="C449" s="32">
        <v>12.5467491143103</v>
      </c>
      <c r="D449" s="32">
        <v>-81.707253945313596</v>
      </c>
      <c r="E449" t="s">
        <v>3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</row>
    <row r="450" spans="1:12" x14ac:dyDescent="0.2">
      <c r="A450" t="s">
        <v>302</v>
      </c>
      <c r="B450" t="s">
        <v>118</v>
      </c>
      <c r="C450" s="32">
        <v>12.5408163057321</v>
      </c>
      <c r="D450" s="34">
        <v>-81.708621871942299</v>
      </c>
      <c r="E450" t="s">
        <v>3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</row>
    <row r="451" spans="1:12" x14ac:dyDescent="0.2">
      <c r="A451" t="s">
        <v>302</v>
      </c>
      <c r="B451" t="s">
        <v>119</v>
      </c>
      <c r="C451" s="32">
        <v>12.5241220217342</v>
      </c>
      <c r="D451" s="34">
        <v>-81.713959468759697</v>
      </c>
      <c r="E451" t="s">
        <v>3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</row>
    <row r="452" spans="1:12" x14ac:dyDescent="0.2">
      <c r="A452" t="s">
        <v>302</v>
      </c>
      <c r="B452" t="s">
        <v>120</v>
      </c>
      <c r="C452" s="32">
        <v>12.5241220217342</v>
      </c>
      <c r="D452" s="34">
        <v>-81.713959468759697</v>
      </c>
      <c r="E452" t="s">
        <v>3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</row>
    <row r="453" spans="1:12" x14ac:dyDescent="0.2">
      <c r="A453" t="s">
        <v>302</v>
      </c>
      <c r="B453" t="s">
        <v>121</v>
      </c>
      <c r="C453" s="32">
        <v>12.5033207305095</v>
      </c>
      <c r="D453" s="34">
        <v>-81.718712343162196</v>
      </c>
      <c r="E453" t="s">
        <v>3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</row>
    <row r="454" spans="1:12" x14ac:dyDescent="0.2">
      <c r="A454" t="s">
        <v>3</v>
      </c>
      <c r="B454" t="s">
        <v>10</v>
      </c>
      <c r="C454" s="32">
        <v>1.486388888888889</v>
      </c>
      <c r="D454" s="32">
        <v>-78.822819444444448</v>
      </c>
      <c r="E454" t="s">
        <v>4</v>
      </c>
      <c r="F454">
        <v>1.0489999999999999</v>
      </c>
      <c r="G454">
        <v>6.5000000000000002E-2</v>
      </c>
      <c r="H454">
        <v>28.088205478708705</v>
      </c>
      <c r="I454">
        <v>16.667000000000002</v>
      </c>
      <c r="J454">
        <v>4.8959999999999999</v>
      </c>
      <c r="K454">
        <v>4.7619999999999996</v>
      </c>
      <c r="L454">
        <v>26.324999999999999</v>
      </c>
    </row>
    <row r="455" spans="1:12" x14ac:dyDescent="0.2">
      <c r="A455" t="s">
        <v>3</v>
      </c>
      <c r="B455" t="s">
        <v>11</v>
      </c>
      <c r="C455" s="32">
        <v>1.4858333333333333</v>
      </c>
      <c r="D455" s="32">
        <v>-78.79931944444445</v>
      </c>
      <c r="E455" t="s">
        <v>4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</row>
    <row r="456" spans="1:12" x14ac:dyDescent="0.2">
      <c r="A456" t="s">
        <v>3</v>
      </c>
      <c r="B456" t="s">
        <v>12</v>
      </c>
      <c r="C456" s="32">
        <v>1.4088861111111111</v>
      </c>
      <c r="D456" s="32">
        <v>-78.76818055555556</v>
      </c>
      <c r="E456" t="s">
        <v>4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</row>
    <row r="457" spans="1:12" x14ac:dyDescent="0.2">
      <c r="A457" t="s">
        <v>3</v>
      </c>
      <c r="B457" t="s">
        <v>13</v>
      </c>
      <c r="C457" s="32">
        <v>1.5647500000000001</v>
      </c>
      <c r="D457" s="32">
        <v>-78.895611111111108</v>
      </c>
      <c r="E457" t="s">
        <v>4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</row>
    <row r="458" spans="1:12" x14ac:dyDescent="0.2">
      <c r="A458" t="s">
        <v>3</v>
      </c>
      <c r="B458" t="s">
        <v>14</v>
      </c>
      <c r="C458" s="33">
        <v>1.5480419999999999</v>
      </c>
      <c r="D458" s="33">
        <v>-78.893945000000002</v>
      </c>
      <c r="E458" t="s">
        <v>4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</row>
    <row r="459" spans="1:12" x14ac:dyDescent="0.2">
      <c r="A459" t="s">
        <v>3</v>
      </c>
      <c r="B459" t="s">
        <v>15</v>
      </c>
      <c r="C459" s="32">
        <v>1.5644444444444443</v>
      </c>
      <c r="D459" s="32">
        <v>-78.86855555555556</v>
      </c>
      <c r="E459" t="s">
        <v>4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</row>
    <row r="460" spans="1:12" x14ac:dyDescent="0.2">
      <c r="A460" t="s">
        <v>3</v>
      </c>
      <c r="B460" t="s">
        <v>16</v>
      </c>
      <c r="C460" s="32">
        <v>1.5273888888888889</v>
      </c>
      <c r="D460" s="32">
        <v>-78.865527777777771</v>
      </c>
      <c r="E460" t="s">
        <v>4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</row>
    <row r="461" spans="1:12" x14ac:dyDescent="0.2">
      <c r="A461" t="s">
        <v>3</v>
      </c>
      <c r="B461" t="s">
        <v>17</v>
      </c>
      <c r="C461" s="32">
        <v>1.5956944444444443</v>
      </c>
      <c r="D461" s="32">
        <v>-78.940083333333334</v>
      </c>
      <c r="E461" t="s">
        <v>4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</row>
    <row r="462" spans="1:12" x14ac:dyDescent="0.2">
      <c r="A462" t="s">
        <v>3</v>
      </c>
      <c r="B462" t="s">
        <v>18</v>
      </c>
      <c r="C462" s="32">
        <v>1.6274444444444445</v>
      </c>
      <c r="D462" s="32">
        <v>-79.000138888888884</v>
      </c>
      <c r="E462" t="s">
        <v>4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</row>
    <row r="463" spans="1:12" x14ac:dyDescent="0.2">
      <c r="A463" t="s">
        <v>3</v>
      </c>
      <c r="B463" t="s">
        <v>19</v>
      </c>
      <c r="C463" s="32">
        <v>1.6136666666666666</v>
      </c>
      <c r="D463" s="32">
        <v>-78.975805555555553</v>
      </c>
      <c r="E463" t="s">
        <v>4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</row>
    <row r="464" spans="1:12" x14ac:dyDescent="0.2">
      <c r="A464" t="s">
        <v>3</v>
      </c>
      <c r="B464" t="s">
        <v>20</v>
      </c>
      <c r="C464" s="32">
        <v>1.663888888888889</v>
      </c>
      <c r="D464" s="32">
        <v>-78.995777777777775</v>
      </c>
      <c r="E464" t="s">
        <v>4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</row>
    <row r="465" spans="1:12" x14ac:dyDescent="0.2">
      <c r="A465" t="s">
        <v>3</v>
      </c>
      <c r="B465" t="s">
        <v>21</v>
      </c>
      <c r="C465" s="32">
        <v>1.7650305555555557</v>
      </c>
      <c r="D465" s="32">
        <v>-78.886766666666674</v>
      </c>
      <c r="E465" t="s">
        <v>4</v>
      </c>
      <c r="F465">
        <v>0.27500000000000002</v>
      </c>
      <c r="G465">
        <v>8.9999999999999993E-3</v>
      </c>
      <c r="H465">
        <v>20.413147191870298</v>
      </c>
      <c r="I465">
        <v>5.556</v>
      </c>
      <c r="J465">
        <v>0.442</v>
      </c>
      <c r="K465">
        <v>1.4710000000000001</v>
      </c>
      <c r="L465">
        <v>7.468</v>
      </c>
    </row>
    <row r="466" spans="1:12" x14ac:dyDescent="0.2">
      <c r="A466" t="s">
        <v>3</v>
      </c>
      <c r="B466" t="s">
        <v>22</v>
      </c>
      <c r="C466" s="32">
        <v>1.7687527777777778</v>
      </c>
      <c r="D466" s="32">
        <v>-78.89073888888889</v>
      </c>
      <c r="E466" t="s">
        <v>4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</row>
    <row r="467" spans="1:12" x14ac:dyDescent="0.2">
      <c r="A467" t="s">
        <v>3</v>
      </c>
      <c r="B467" t="s">
        <v>23</v>
      </c>
      <c r="C467" s="32">
        <v>1.7346138888888889</v>
      </c>
      <c r="D467" s="32">
        <v>-78.912238888888893</v>
      </c>
      <c r="E467" t="s">
        <v>4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</row>
    <row r="468" spans="1:12" x14ac:dyDescent="0.2">
      <c r="A468" t="s">
        <v>3</v>
      </c>
      <c r="B468" t="s">
        <v>24</v>
      </c>
      <c r="C468" s="32">
        <v>1.8132805555555556</v>
      </c>
      <c r="D468" s="32">
        <v>-78.839069444444448</v>
      </c>
      <c r="E468" t="s">
        <v>4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</row>
    <row r="469" spans="1:12" x14ac:dyDescent="0.2">
      <c r="A469" t="s">
        <v>3</v>
      </c>
      <c r="B469" t="s">
        <v>25</v>
      </c>
      <c r="C469" s="32">
        <v>1.8028361111111111</v>
      </c>
      <c r="D469" s="32">
        <v>-78.82756944444445</v>
      </c>
      <c r="E469" t="s">
        <v>4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</row>
    <row r="470" spans="1:12" x14ac:dyDescent="0.2">
      <c r="A470" t="s">
        <v>3</v>
      </c>
      <c r="B470" t="s">
        <v>26</v>
      </c>
      <c r="C470" s="32">
        <v>1.768475</v>
      </c>
      <c r="D470" s="32">
        <v>-78.824486111111113</v>
      </c>
      <c r="E470" t="s">
        <v>4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</row>
    <row r="471" spans="1:12" x14ac:dyDescent="0.2">
      <c r="A471" t="s">
        <v>3</v>
      </c>
      <c r="B471" t="s">
        <v>27</v>
      </c>
      <c r="C471" s="32">
        <v>1.7733083333333333</v>
      </c>
      <c r="D471" s="32">
        <v>-78.821708333333333</v>
      </c>
      <c r="E471" t="s">
        <v>4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</row>
    <row r="472" spans="1:12" x14ac:dyDescent="0.2">
      <c r="A472" t="s">
        <v>3</v>
      </c>
      <c r="B472" t="s">
        <v>28</v>
      </c>
      <c r="C472" s="32">
        <v>1.7431694444444443</v>
      </c>
      <c r="D472" s="32">
        <v>-78.812680555555559</v>
      </c>
      <c r="E472" t="s">
        <v>4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</row>
    <row r="473" spans="1:12" x14ac:dyDescent="0.2">
      <c r="A473" t="s">
        <v>3</v>
      </c>
      <c r="B473" t="s">
        <v>29</v>
      </c>
      <c r="C473" s="32">
        <v>1.7477805555555554</v>
      </c>
      <c r="D473" s="32">
        <v>-78.71501388888889</v>
      </c>
      <c r="E473" t="s">
        <v>4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</row>
    <row r="474" spans="1:12" x14ac:dyDescent="0.2">
      <c r="A474" t="s">
        <v>3</v>
      </c>
      <c r="B474" t="s">
        <v>30</v>
      </c>
      <c r="C474" s="32">
        <v>1.7474722222222223</v>
      </c>
      <c r="D474" s="32">
        <v>-78.71630555555555</v>
      </c>
      <c r="E474" t="s">
        <v>4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</row>
    <row r="475" spans="1:12" x14ac:dyDescent="0.2">
      <c r="A475" t="s">
        <v>3</v>
      </c>
      <c r="B475" t="s">
        <v>31</v>
      </c>
      <c r="C475" s="32">
        <v>1.7452222222222222</v>
      </c>
      <c r="D475" s="32">
        <v>-78.766666666666666</v>
      </c>
      <c r="E475" t="s">
        <v>4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</row>
    <row r="476" spans="1:12" x14ac:dyDescent="0.2">
      <c r="A476" t="s">
        <v>3</v>
      </c>
      <c r="B476" t="s">
        <v>32</v>
      </c>
      <c r="C476" s="32">
        <v>1.7457499999999999</v>
      </c>
      <c r="D476" s="32">
        <v>-78.766666666666666</v>
      </c>
      <c r="E476" t="s">
        <v>4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</row>
    <row r="477" spans="1:12" x14ac:dyDescent="0.2">
      <c r="A477" t="s">
        <v>3</v>
      </c>
      <c r="B477" t="s">
        <v>33</v>
      </c>
      <c r="C477" s="32">
        <v>2.1702416666666666</v>
      </c>
      <c r="D477" s="32">
        <v>-78.703069444444438</v>
      </c>
      <c r="E477" t="s">
        <v>4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</row>
    <row r="478" spans="1:12" x14ac:dyDescent="0.2">
      <c r="A478" t="s">
        <v>3</v>
      </c>
      <c r="B478" t="s">
        <v>34</v>
      </c>
      <c r="C478" s="32">
        <v>2.2166972222222223</v>
      </c>
      <c r="D478" s="32">
        <v>-78.673024999999996</v>
      </c>
      <c r="E478" t="s">
        <v>4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</row>
    <row r="479" spans="1:12" x14ac:dyDescent="0.2">
      <c r="A479" t="s">
        <v>3</v>
      </c>
      <c r="B479" t="s">
        <v>35</v>
      </c>
      <c r="C479" s="32">
        <v>1.9051944444444444</v>
      </c>
      <c r="D479" s="32">
        <v>-78.538297222222226</v>
      </c>
      <c r="E479" t="s">
        <v>4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</row>
    <row r="480" spans="1:12" x14ac:dyDescent="0.2">
      <c r="A480" t="s">
        <v>3</v>
      </c>
      <c r="B480" t="s">
        <v>36</v>
      </c>
      <c r="C480" s="32">
        <v>2.0083166666666665</v>
      </c>
      <c r="D480" s="32">
        <v>-78.622347222222217</v>
      </c>
      <c r="E480" t="s">
        <v>4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</row>
    <row r="481" spans="1:12" x14ac:dyDescent="0.2">
      <c r="A481" t="s">
        <v>3</v>
      </c>
      <c r="B481" t="s">
        <v>37</v>
      </c>
      <c r="C481" s="32">
        <v>2.3510944444444446</v>
      </c>
      <c r="D481" s="32">
        <v>-78.614774999999995</v>
      </c>
      <c r="E481" t="s">
        <v>4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</row>
    <row r="482" spans="1:12" x14ac:dyDescent="0.2">
      <c r="A482" t="s">
        <v>3</v>
      </c>
      <c r="B482" t="s">
        <v>38</v>
      </c>
      <c r="C482" s="32">
        <v>2.4276222222222223</v>
      </c>
      <c r="D482" s="32">
        <v>-78.581383333333335</v>
      </c>
      <c r="E482" t="s">
        <v>4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</row>
    <row r="483" spans="1:12" x14ac:dyDescent="0.2">
      <c r="A483" t="s">
        <v>3</v>
      </c>
      <c r="B483" t="s">
        <v>39</v>
      </c>
      <c r="C483" s="32">
        <v>2.2683027777777776</v>
      </c>
      <c r="D483" s="32">
        <v>-78.648247222222224</v>
      </c>
      <c r="E483" t="s">
        <v>4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</row>
    <row r="484" spans="1:12" x14ac:dyDescent="0.2">
      <c r="A484" t="s">
        <v>3</v>
      </c>
      <c r="B484" t="s">
        <v>40</v>
      </c>
      <c r="C484" s="32">
        <v>2.4042249999999998</v>
      </c>
      <c r="D484" s="32">
        <v>-78.580363888888883</v>
      </c>
      <c r="E484" t="s">
        <v>4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</row>
    <row r="485" spans="1:12" x14ac:dyDescent="0.2">
      <c r="A485" t="s">
        <v>3</v>
      </c>
      <c r="B485" t="s">
        <v>41</v>
      </c>
      <c r="C485" s="32">
        <v>2.5042166666666668</v>
      </c>
      <c r="D485" s="32">
        <v>-78.508200000000002</v>
      </c>
      <c r="E485" t="s">
        <v>4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</row>
    <row r="486" spans="1:12" x14ac:dyDescent="0.2">
      <c r="A486" t="s">
        <v>3</v>
      </c>
      <c r="B486" t="s">
        <v>42</v>
      </c>
      <c r="C486" s="32">
        <v>2.420461111111111</v>
      </c>
      <c r="D486" s="32">
        <v>-78.480111111111114</v>
      </c>
      <c r="E486" t="s">
        <v>4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</row>
    <row r="487" spans="1:12" x14ac:dyDescent="0.2">
      <c r="A487" t="s">
        <v>3</v>
      </c>
      <c r="B487" t="s">
        <v>43</v>
      </c>
      <c r="C487" s="32">
        <v>2.4333944444444446</v>
      </c>
      <c r="D487" s="32">
        <v>-78.451847222222227</v>
      </c>
      <c r="E487" t="s">
        <v>4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</row>
    <row r="488" spans="1:12" x14ac:dyDescent="0.2">
      <c r="A488" t="s">
        <v>3</v>
      </c>
      <c r="B488" t="s">
        <v>44</v>
      </c>
      <c r="C488" s="32">
        <v>2.6426055555555554</v>
      </c>
      <c r="D488" s="32">
        <v>-78.021502777777783</v>
      </c>
      <c r="E488" t="s">
        <v>4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</row>
    <row r="489" spans="1:12" x14ac:dyDescent="0.2">
      <c r="A489" t="s">
        <v>3</v>
      </c>
      <c r="B489" t="s">
        <v>45</v>
      </c>
      <c r="C489" s="32">
        <v>2.5936194444444443</v>
      </c>
      <c r="D489" s="32">
        <v>-78.094758333333331</v>
      </c>
      <c r="E489" t="s">
        <v>4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</row>
    <row r="490" spans="1:12" x14ac:dyDescent="0.2">
      <c r="A490" t="s">
        <v>3</v>
      </c>
      <c r="B490" t="s">
        <v>46</v>
      </c>
      <c r="C490" s="32">
        <v>2.6755555555555555</v>
      </c>
      <c r="D490" s="32">
        <v>-77.808888888888887</v>
      </c>
      <c r="E490" t="s">
        <v>4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</row>
    <row r="491" spans="1:12" x14ac:dyDescent="0.2">
      <c r="A491" t="s">
        <v>3</v>
      </c>
      <c r="B491" t="s">
        <v>47</v>
      </c>
      <c r="C491" s="32">
        <v>2.68065</v>
      </c>
      <c r="D491" s="32">
        <v>-77.893522222222217</v>
      </c>
      <c r="E491" t="s">
        <v>4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</row>
    <row r="492" spans="1:12" x14ac:dyDescent="0.2">
      <c r="A492" t="s">
        <v>3</v>
      </c>
      <c r="B492" t="s">
        <v>48</v>
      </c>
      <c r="C492" s="32">
        <v>2.62765</v>
      </c>
      <c r="D492" s="32">
        <v>-77.88463055555556</v>
      </c>
      <c r="E492" t="s">
        <v>4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</row>
    <row r="493" spans="1:12" x14ac:dyDescent="0.2">
      <c r="A493" t="s">
        <v>3</v>
      </c>
      <c r="B493" t="s">
        <v>49</v>
      </c>
      <c r="C493" s="32">
        <v>2.6489861111111113</v>
      </c>
      <c r="D493" s="32">
        <v>-77.909300000000002</v>
      </c>
      <c r="E493" t="s">
        <v>4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</row>
    <row r="494" spans="1:12" x14ac:dyDescent="0.2">
      <c r="A494" t="s">
        <v>3</v>
      </c>
      <c r="B494" t="s">
        <v>50</v>
      </c>
      <c r="C494" s="32">
        <v>2.9017277777777779</v>
      </c>
      <c r="D494" s="32">
        <v>-77.697697222222217</v>
      </c>
      <c r="E494" t="s">
        <v>4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</row>
    <row r="495" spans="1:12" x14ac:dyDescent="0.2">
      <c r="A495" t="s">
        <v>3</v>
      </c>
      <c r="B495" t="s">
        <v>51</v>
      </c>
      <c r="C495" s="32">
        <v>2.8323194444444444</v>
      </c>
      <c r="D495" s="32">
        <v>-77.692172222222226</v>
      </c>
      <c r="E495" t="s">
        <v>4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</row>
    <row r="496" spans="1:12" x14ac:dyDescent="0.2">
      <c r="A496" t="s">
        <v>3</v>
      </c>
      <c r="B496" t="s">
        <v>52</v>
      </c>
      <c r="C496" s="32">
        <v>2.9791722222222221</v>
      </c>
      <c r="D496" s="32">
        <v>-77.667950000000005</v>
      </c>
      <c r="E496" t="s">
        <v>4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</row>
    <row r="497" spans="1:12" x14ac:dyDescent="0.2">
      <c r="A497" t="s">
        <v>3</v>
      </c>
      <c r="B497" t="s">
        <v>53</v>
      </c>
      <c r="C497" s="32">
        <v>3.0512277777777776</v>
      </c>
      <c r="D497" s="32">
        <v>-77.656083333333328</v>
      </c>
      <c r="E497" t="s">
        <v>4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</row>
    <row r="498" spans="1:12" x14ac:dyDescent="0.2">
      <c r="A498" t="s">
        <v>3</v>
      </c>
      <c r="B498" t="s">
        <v>54</v>
      </c>
      <c r="C498" s="32">
        <v>3.1877833333333334</v>
      </c>
      <c r="D498" s="32">
        <v>-77.478716666666671</v>
      </c>
      <c r="E498" t="s">
        <v>4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</row>
    <row r="499" spans="1:12" x14ac:dyDescent="0.2">
      <c r="A499" t="s">
        <v>3</v>
      </c>
      <c r="B499" t="s">
        <v>55</v>
      </c>
      <c r="C499" s="32">
        <v>3.360211111111111</v>
      </c>
      <c r="D499" s="32">
        <v>-77.417811111111106</v>
      </c>
      <c r="E499" t="s">
        <v>4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</row>
    <row r="500" spans="1:12" x14ac:dyDescent="0.2">
      <c r="A500" t="s">
        <v>3</v>
      </c>
      <c r="B500" t="s">
        <v>56</v>
      </c>
      <c r="C500" s="32">
        <v>3.3844944444444445</v>
      </c>
      <c r="D500" s="32">
        <v>-77.366425000000007</v>
      </c>
      <c r="E500" t="s">
        <v>4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</row>
    <row r="501" spans="1:12" x14ac:dyDescent="0.2">
      <c r="A501" t="s">
        <v>3</v>
      </c>
      <c r="B501" t="s">
        <v>57</v>
      </c>
      <c r="C501" s="33">
        <v>3.512813</v>
      </c>
      <c r="D501" s="33">
        <v>-77.265170999999995</v>
      </c>
      <c r="E501" t="s">
        <v>4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</row>
    <row r="502" spans="1:12" x14ac:dyDescent="0.2">
      <c r="A502" t="s">
        <v>3</v>
      </c>
      <c r="B502" t="s">
        <v>58</v>
      </c>
      <c r="C502" s="32">
        <v>3.6495972222222224</v>
      </c>
      <c r="D502" s="32">
        <v>-77.150313888888888</v>
      </c>
      <c r="E502" t="s">
        <v>4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</row>
    <row r="503" spans="1:12" x14ac:dyDescent="0.2">
      <c r="A503" t="s">
        <v>3</v>
      </c>
      <c r="B503" t="s">
        <v>59</v>
      </c>
      <c r="C503" s="32">
        <v>3.7605805555555554</v>
      </c>
      <c r="D503" s="32">
        <v>-77.167383333333333</v>
      </c>
      <c r="E503" t="s">
        <v>4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</row>
    <row r="504" spans="1:12" x14ac:dyDescent="0.2">
      <c r="A504" t="s">
        <v>3</v>
      </c>
      <c r="B504" t="s">
        <v>60</v>
      </c>
      <c r="C504" s="32">
        <v>3.8191583333333332</v>
      </c>
      <c r="D504" s="32">
        <v>-77.113386111111112</v>
      </c>
      <c r="E504" t="s">
        <v>4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</row>
    <row r="505" spans="1:12" x14ac:dyDescent="0.2">
      <c r="A505" t="s">
        <v>3</v>
      </c>
      <c r="B505" t="s">
        <v>61</v>
      </c>
      <c r="C505" s="32">
        <v>4.2941388888888889</v>
      </c>
      <c r="D505" s="32">
        <v>-77.461150000000004</v>
      </c>
      <c r="E505" t="s">
        <v>4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</row>
    <row r="506" spans="1:12" x14ac:dyDescent="0.2">
      <c r="A506" t="s">
        <v>3</v>
      </c>
      <c r="B506" t="s">
        <v>62</v>
      </c>
      <c r="C506" s="32">
        <v>4.5588750000000005</v>
      </c>
      <c r="D506" s="32">
        <v>-77.320238888888895</v>
      </c>
      <c r="E506" t="s">
        <v>4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</row>
    <row r="507" spans="1:12" x14ac:dyDescent="0.2">
      <c r="A507" t="s">
        <v>3</v>
      </c>
      <c r="B507" t="s">
        <v>63</v>
      </c>
      <c r="C507" s="32">
        <v>4.4182055555555557</v>
      </c>
      <c r="D507" s="32">
        <v>-77.35219444444445</v>
      </c>
      <c r="E507" t="s">
        <v>4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</row>
    <row r="508" spans="1:12" x14ac:dyDescent="0.2">
      <c r="A508" t="s">
        <v>3</v>
      </c>
      <c r="B508" t="s">
        <v>64</v>
      </c>
      <c r="C508" s="32">
        <v>5.3950111111111108</v>
      </c>
      <c r="D508" s="32">
        <v>-77.399983333333338</v>
      </c>
      <c r="E508" t="s">
        <v>4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</row>
    <row r="509" spans="1:12" x14ac:dyDescent="0.2">
      <c r="A509" t="s">
        <v>3</v>
      </c>
      <c r="B509" t="s">
        <v>65</v>
      </c>
      <c r="C509" s="32">
        <v>5.1970194444444449</v>
      </c>
      <c r="D509" s="32">
        <v>-77.369372222222225</v>
      </c>
      <c r="E509" t="s">
        <v>4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</row>
    <row r="510" spans="1:12" x14ac:dyDescent="0.2">
      <c r="A510" t="s">
        <v>3</v>
      </c>
      <c r="B510" t="s">
        <v>66</v>
      </c>
      <c r="C510" s="32">
        <v>4.8148527777777774</v>
      </c>
      <c r="D510" s="32">
        <v>-77.32993888888889</v>
      </c>
      <c r="E510" t="s">
        <v>4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</row>
    <row r="511" spans="1:12" x14ac:dyDescent="0.2">
      <c r="A511" t="s">
        <v>3</v>
      </c>
      <c r="B511" t="s">
        <v>67</v>
      </c>
      <c r="C511" s="32">
        <v>5.8405000000000005</v>
      </c>
      <c r="D511" s="32">
        <v>-77.269233333333332</v>
      </c>
      <c r="E511" t="s">
        <v>4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</row>
    <row r="512" spans="1:12" x14ac:dyDescent="0.2">
      <c r="A512" t="s">
        <v>3</v>
      </c>
      <c r="B512" t="s">
        <v>68</v>
      </c>
      <c r="C512" s="32">
        <v>5.7891277777777779</v>
      </c>
      <c r="D512" s="32">
        <v>-77.240797222222227</v>
      </c>
      <c r="E512" t="s">
        <v>4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</row>
    <row r="513" spans="1:12" x14ac:dyDescent="0.2">
      <c r="A513" t="s">
        <v>3</v>
      </c>
      <c r="B513" t="s">
        <v>69</v>
      </c>
      <c r="C513" s="32">
        <v>5.61625</v>
      </c>
      <c r="D513" s="32">
        <v>-77.346133333333327</v>
      </c>
      <c r="E513" t="s">
        <v>4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</row>
    <row r="514" spans="1:12" x14ac:dyDescent="0.2">
      <c r="A514" t="s">
        <v>3</v>
      </c>
      <c r="B514" t="s">
        <v>70</v>
      </c>
      <c r="C514" s="32">
        <v>5.7080916666666663</v>
      </c>
      <c r="D514" s="32">
        <v>-77.264355555555554</v>
      </c>
      <c r="E514" t="s">
        <v>4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</row>
    <row r="515" spans="1:12" x14ac:dyDescent="0.2">
      <c r="A515" t="s">
        <v>303</v>
      </c>
      <c r="B515" t="s">
        <v>71</v>
      </c>
      <c r="C515" s="33">
        <v>8.5333333329999999</v>
      </c>
      <c r="D515" s="33">
        <v>-76.916666669999998</v>
      </c>
      <c r="E515" t="s">
        <v>4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</row>
    <row r="516" spans="1:12" x14ac:dyDescent="0.2">
      <c r="A516" t="s">
        <v>303</v>
      </c>
      <c r="B516" t="s">
        <v>72</v>
      </c>
      <c r="C516" s="32">
        <v>8.0166666666666675</v>
      </c>
      <c r="D516" s="32">
        <v>-76.916666666666671</v>
      </c>
      <c r="E516" t="s">
        <v>4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</row>
    <row r="517" spans="1:12" x14ac:dyDescent="0.2">
      <c r="A517" t="s">
        <v>303</v>
      </c>
      <c r="B517" t="s">
        <v>73</v>
      </c>
      <c r="C517" s="32">
        <v>8.0166666666666675</v>
      </c>
      <c r="D517" s="32">
        <v>-76.916666666666671</v>
      </c>
      <c r="E517" t="s">
        <v>4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</row>
    <row r="518" spans="1:12" x14ac:dyDescent="0.2">
      <c r="A518" t="s">
        <v>303</v>
      </c>
      <c r="B518" t="s">
        <v>74</v>
      </c>
      <c r="C518" s="32">
        <v>8.0666666666666664</v>
      </c>
      <c r="D518" s="32">
        <v>-76.849999999999994</v>
      </c>
      <c r="E518" t="s">
        <v>4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</row>
    <row r="519" spans="1:12" x14ac:dyDescent="0.2">
      <c r="A519" t="s">
        <v>303</v>
      </c>
      <c r="B519" t="s">
        <v>75</v>
      </c>
      <c r="C519" s="32">
        <v>8.1</v>
      </c>
      <c r="D519" s="32">
        <v>-76.933333333333337</v>
      </c>
      <c r="E519" t="s">
        <v>4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</row>
    <row r="520" spans="1:12" x14ac:dyDescent="0.2">
      <c r="A520" t="s">
        <v>303</v>
      </c>
      <c r="B520" t="s">
        <v>76</v>
      </c>
      <c r="C520" s="32">
        <v>8.1166666666666671</v>
      </c>
      <c r="D520" s="32">
        <v>-76.933333333333337</v>
      </c>
      <c r="E520" t="s">
        <v>4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</row>
    <row r="521" spans="1:12" x14ac:dyDescent="0.2">
      <c r="A521" t="s">
        <v>303</v>
      </c>
      <c r="B521" t="s">
        <v>77</v>
      </c>
      <c r="C521" s="32">
        <v>8.1833333333333336</v>
      </c>
      <c r="D521" s="32">
        <v>-76.933333333333337</v>
      </c>
      <c r="E521" t="s">
        <v>4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</row>
    <row r="522" spans="1:12" x14ac:dyDescent="0.2">
      <c r="A522" t="s">
        <v>303</v>
      </c>
      <c r="B522" t="s">
        <v>78</v>
      </c>
      <c r="C522" s="32">
        <v>9.4166666666666661</v>
      </c>
      <c r="D522" s="32">
        <v>-75.75</v>
      </c>
      <c r="E522" t="s">
        <v>4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</row>
    <row r="523" spans="1:12" x14ac:dyDescent="0.2">
      <c r="A523" t="s">
        <v>303</v>
      </c>
      <c r="B523" t="s">
        <v>79</v>
      </c>
      <c r="C523" s="32">
        <v>9.3333333333333339</v>
      </c>
      <c r="D523" s="32">
        <v>-75.86666666666666</v>
      </c>
      <c r="E523" t="s">
        <v>4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</row>
    <row r="524" spans="1:12" x14ac:dyDescent="0.2">
      <c r="A524" t="s">
        <v>303</v>
      </c>
      <c r="B524" t="s">
        <v>80</v>
      </c>
      <c r="C524" s="33">
        <v>9.4333333330000002</v>
      </c>
      <c r="D524" s="33">
        <v>-75.833333330000002</v>
      </c>
      <c r="E524" t="s">
        <v>4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</row>
    <row r="525" spans="1:12" x14ac:dyDescent="0.2">
      <c r="A525" t="s">
        <v>303</v>
      </c>
      <c r="B525" t="s">
        <v>81</v>
      </c>
      <c r="C525" s="32">
        <v>9.4</v>
      </c>
      <c r="D525" s="32">
        <v>-75.849999999999994</v>
      </c>
      <c r="E525" t="s">
        <v>4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</row>
    <row r="526" spans="1:12" x14ac:dyDescent="0.2">
      <c r="A526" t="s">
        <v>303</v>
      </c>
      <c r="B526" t="s">
        <v>82</v>
      </c>
      <c r="C526" s="32">
        <v>9.4166666666666661</v>
      </c>
      <c r="D526" s="32">
        <v>-75.86666666666666</v>
      </c>
      <c r="E526" t="s">
        <v>4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</row>
    <row r="527" spans="1:12" x14ac:dyDescent="0.2">
      <c r="A527" t="s">
        <v>303</v>
      </c>
      <c r="B527" t="s">
        <v>83</v>
      </c>
      <c r="C527" s="32">
        <v>9.4166666666666661</v>
      </c>
      <c r="D527" s="32">
        <v>-75.88333333333334</v>
      </c>
      <c r="E527" t="s">
        <v>4</v>
      </c>
      <c r="F527">
        <v>1.7</v>
      </c>
      <c r="G527">
        <v>7.0000000000000007E-2</v>
      </c>
      <c r="H527">
        <v>22.4</v>
      </c>
      <c r="I527">
        <v>2.6</v>
      </c>
      <c r="J527">
        <v>3.6</v>
      </c>
      <c r="K527">
        <v>3.1</v>
      </c>
      <c r="L527">
        <v>9.3000000000000007</v>
      </c>
    </row>
    <row r="528" spans="1:12" x14ac:dyDescent="0.2">
      <c r="A528" t="s">
        <v>303</v>
      </c>
      <c r="B528" t="s">
        <v>84</v>
      </c>
      <c r="C528" s="32">
        <v>9.4666666666666668</v>
      </c>
      <c r="D528" s="32">
        <v>-75.599999999999994</v>
      </c>
      <c r="E528" t="s">
        <v>4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</row>
    <row r="529" spans="1:12" x14ac:dyDescent="0.2">
      <c r="A529" t="s">
        <v>303</v>
      </c>
      <c r="B529" t="s">
        <v>85</v>
      </c>
      <c r="C529" s="33">
        <v>9.9510000000000005</v>
      </c>
      <c r="D529" s="33">
        <v>-75.575999999999993</v>
      </c>
      <c r="E529" t="s">
        <v>4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</row>
    <row r="530" spans="1:12" x14ac:dyDescent="0.2">
      <c r="A530" t="s">
        <v>303</v>
      </c>
      <c r="B530" t="s">
        <v>86</v>
      </c>
      <c r="C530" s="32">
        <v>9.5833333333333339</v>
      </c>
      <c r="D530" s="32">
        <v>-75.566666666666663</v>
      </c>
      <c r="E530" t="s">
        <v>4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</row>
    <row r="531" spans="1:12" x14ac:dyDescent="0.2">
      <c r="A531" t="s">
        <v>303</v>
      </c>
      <c r="B531" t="s">
        <v>87</v>
      </c>
      <c r="C531" s="32">
        <v>9.5833333333333339</v>
      </c>
      <c r="D531" s="32">
        <v>-75.566666666666663</v>
      </c>
      <c r="E531" t="s">
        <v>4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</row>
    <row r="532" spans="1:12" x14ac:dyDescent="0.2">
      <c r="A532" t="s">
        <v>303</v>
      </c>
      <c r="B532" t="s">
        <v>88</v>
      </c>
      <c r="C532" s="33">
        <v>9.5500000000000007</v>
      </c>
      <c r="D532" s="33">
        <v>-75.566666670000004</v>
      </c>
      <c r="E532" t="s">
        <v>4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</row>
    <row r="533" spans="1:12" x14ac:dyDescent="0.2">
      <c r="A533" t="s">
        <v>303</v>
      </c>
      <c r="B533" t="s">
        <v>89</v>
      </c>
      <c r="C533" s="32">
        <v>9.4666666666666668</v>
      </c>
      <c r="D533" s="32">
        <v>-75.599999999999994</v>
      </c>
      <c r="E533" t="s">
        <v>4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</row>
    <row r="534" spans="1:12" x14ac:dyDescent="0.2">
      <c r="A534" t="s">
        <v>303</v>
      </c>
      <c r="B534" t="s">
        <v>90</v>
      </c>
      <c r="C534" s="32">
        <v>9.4166666666666661</v>
      </c>
      <c r="D534" s="32">
        <v>-75.61666666666666</v>
      </c>
      <c r="E534" t="s">
        <v>4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</row>
    <row r="535" spans="1:12" x14ac:dyDescent="0.2">
      <c r="A535" t="s">
        <v>303</v>
      </c>
      <c r="B535" t="s">
        <v>91</v>
      </c>
      <c r="C535" s="32">
        <v>9.4</v>
      </c>
      <c r="D535" s="32">
        <v>-75.63333333333334</v>
      </c>
      <c r="E535" t="s">
        <v>4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</row>
    <row r="536" spans="1:12" x14ac:dyDescent="0.2">
      <c r="A536" t="s">
        <v>303</v>
      </c>
      <c r="B536" t="s">
        <v>92</v>
      </c>
      <c r="C536" s="32">
        <v>9.4333333333333336</v>
      </c>
      <c r="D536" s="32">
        <v>-75.63333333333334</v>
      </c>
      <c r="E536" t="s">
        <v>4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</row>
    <row r="537" spans="1:12" x14ac:dyDescent="0.2">
      <c r="A537" t="s">
        <v>303</v>
      </c>
      <c r="B537" t="s">
        <v>93</v>
      </c>
      <c r="C537" s="32">
        <v>10.166666666666666</v>
      </c>
      <c r="D537" s="32">
        <v>-75.783333333333331</v>
      </c>
      <c r="E537" t="s">
        <v>4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</row>
    <row r="538" spans="1:12" x14ac:dyDescent="0.2">
      <c r="A538" t="s">
        <v>303</v>
      </c>
      <c r="B538" t="s">
        <v>94</v>
      </c>
      <c r="C538" s="33">
        <v>9.7833333329999999</v>
      </c>
      <c r="D538" s="33">
        <v>-75.816666670000004</v>
      </c>
      <c r="E538" t="s">
        <v>4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</row>
    <row r="539" spans="1:12" x14ac:dyDescent="0.2">
      <c r="A539" t="s">
        <v>303</v>
      </c>
      <c r="B539" t="s">
        <v>95</v>
      </c>
      <c r="C539" s="32">
        <v>9.7666666666666675</v>
      </c>
      <c r="D539" s="32">
        <v>-75.783333333333331</v>
      </c>
      <c r="E539" t="s">
        <v>4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</row>
    <row r="540" spans="1:12" x14ac:dyDescent="0.2">
      <c r="A540" t="s">
        <v>303</v>
      </c>
      <c r="B540" t="s">
        <v>96</v>
      </c>
      <c r="C540" s="32">
        <v>10.116666666666667</v>
      </c>
      <c r="D540" s="32">
        <v>-75.566666666666663</v>
      </c>
      <c r="E540" t="s">
        <v>4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</row>
    <row r="541" spans="1:12" x14ac:dyDescent="0.2">
      <c r="A541" t="s">
        <v>303</v>
      </c>
      <c r="B541" t="s">
        <v>97</v>
      </c>
      <c r="C541" s="32">
        <v>10.066666666666666</v>
      </c>
      <c r="D541" s="32">
        <v>-75.533333333333331</v>
      </c>
      <c r="E541" t="s">
        <v>4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</row>
    <row r="542" spans="1:12" x14ac:dyDescent="0.2">
      <c r="A542" t="s">
        <v>303</v>
      </c>
      <c r="B542" t="s">
        <v>98</v>
      </c>
      <c r="C542" s="32">
        <v>10.166666666666666</v>
      </c>
      <c r="D542" s="32">
        <v>-75.533333333333331</v>
      </c>
      <c r="E542" t="s">
        <v>4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</row>
    <row r="543" spans="1:12" x14ac:dyDescent="0.2">
      <c r="A543" t="s">
        <v>303</v>
      </c>
      <c r="B543" t="s">
        <v>99</v>
      </c>
      <c r="C543" s="32">
        <v>11.316666666666666</v>
      </c>
      <c r="D543" s="32">
        <v>-74.13333333333334</v>
      </c>
      <c r="E543" t="s">
        <v>4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</row>
    <row r="544" spans="1:12" x14ac:dyDescent="0.2">
      <c r="A544" t="s">
        <v>303</v>
      </c>
      <c r="B544" t="s">
        <v>100</v>
      </c>
      <c r="C544" s="32">
        <v>11.333333333333334</v>
      </c>
      <c r="D544" s="32">
        <v>-74.05</v>
      </c>
      <c r="E544" t="s">
        <v>4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</row>
    <row r="545" spans="1:12" x14ac:dyDescent="0.2">
      <c r="A545" t="s">
        <v>303</v>
      </c>
      <c r="B545" t="s">
        <v>101</v>
      </c>
      <c r="C545" s="32">
        <v>11.05</v>
      </c>
      <c r="D545" s="32">
        <v>-74.75</v>
      </c>
      <c r="E545" t="s">
        <v>4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</row>
    <row r="546" spans="1:12" x14ac:dyDescent="0.2">
      <c r="A546" t="s">
        <v>303</v>
      </c>
      <c r="B546" t="s">
        <v>102</v>
      </c>
      <c r="C546" s="32">
        <v>10.966666666666667</v>
      </c>
      <c r="D546" s="32">
        <v>-74.5</v>
      </c>
      <c r="E546" t="s">
        <v>4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</row>
    <row r="547" spans="1:12" x14ac:dyDescent="0.2">
      <c r="A547" t="s">
        <v>303</v>
      </c>
      <c r="B547" t="s">
        <v>103</v>
      </c>
      <c r="C547" s="32">
        <v>10.966666666666667</v>
      </c>
      <c r="D547" s="32">
        <v>-74.516666666666666</v>
      </c>
      <c r="E547" t="s">
        <v>4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</row>
    <row r="548" spans="1:12" x14ac:dyDescent="0.2">
      <c r="A548" t="s">
        <v>303</v>
      </c>
      <c r="B548" t="s">
        <v>104</v>
      </c>
      <c r="C548" s="32">
        <v>10.8</v>
      </c>
      <c r="D548" s="32">
        <v>-74.466666666666669</v>
      </c>
      <c r="E548" t="s">
        <v>4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</row>
    <row r="549" spans="1:12" x14ac:dyDescent="0.2">
      <c r="A549" t="s">
        <v>303</v>
      </c>
      <c r="B549" t="s">
        <v>105</v>
      </c>
      <c r="C549" s="32">
        <v>10.933333333333334</v>
      </c>
      <c r="D549" s="32">
        <v>-74.3</v>
      </c>
      <c r="E549" t="s">
        <v>4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</row>
    <row r="550" spans="1:12" x14ac:dyDescent="0.2">
      <c r="A550" t="s">
        <v>303</v>
      </c>
      <c r="B550" t="s">
        <v>106</v>
      </c>
      <c r="C550" s="33">
        <v>10.78333333</v>
      </c>
      <c r="D550" s="33">
        <v>-74.366666670000001</v>
      </c>
      <c r="E550" t="s">
        <v>4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</row>
    <row r="551" spans="1:12" x14ac:dyDescent="0.2">
      <c r="A551" t="s">
        <v>303</v>
      </c>
      <c r="B551" t="s">
        <v>122</v>
      </c>
      <c r="C551" s="32">
        <v>10.75</v>
      </c>
      <c r="D551" s="32">
        <v>-74.38333333333334</v>
      </c>
      <c r="E551" t="s">
        <v>4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</row>
    <row r="552" spans="1:12" x14ac:dyDescent="0.2">
      <c r="A552" t="s">
        <v>303</v>
      </c>
      <c r="B552" t="s">
        <v>107</v>
      </c>
      <c r="C552" s="32">
        <v>11.916666666666666</v>
      </c>
      <c r="D552" s="32">
        <v>-71.283333333333331</v>
      </c>
      <c r="E552" t="s">
        <v>4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0</v>
      </c>
      <c r="L552">
        <v>0</v>
      </c>
    </row>
    <row r="553" spans="1:12" x14ac:dyDescent="0.2">
      <c r="A553" t="s">
        <v>303</v>
      </c>
      <c r="B553" t="s">
        <v>108</v>
      </c>
      <c r="C553" s="33">
        <v>12.233333330000001</v>
      </c>
      <c r="D553" s="33">
        <v>-71.866666670000001</v>
      </c>
      <c r="E553" t="s">
        <v>4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</row>
    <row r="554" spans="1:12" x14ac:dyDescent="0.2">
      <c r="A554" t="s">
        <v>303</v>
      </c>
      <c r="B554" t="s">
        <v>109</v>
      </c>
      <c r="C554" s="32">
        <v>11.333333333333334</v>
      </c>
      <c r="D554" s="32">
        <v>-73.2</v>
      </c>
      <c r="E554" t="s">
        <v>4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</row>
    <row r="555" spans="1:12" x14ac:dyDescent="0.2">
      <c r="A555" t="s">
        <v>303</v>
      </c>
      <c r="B555" t="s">
        <v>110</v>
      </c>
      <c r="C555" s="32">
        <v>11.266666666666667</v>
      </c>
      <c r="D555" s="32">
        <v>-73.316666666666663</v>
      </c>
      <c r="E555" t="s">
        <v>4</v>
      </c>
      <c r="F555">
        <v>3.4</v>
      </c>
      <c r="G555">
        <v>0.08</v>
      </c>
      <c r="H555">
        <v>13.3</v>
      </c>
      <c r="I555">
        <v>11.1</v>
      </c>
      <c r="J555">
        <v>3.9</v>
      </c>
      <c r="K555">
        <v>2.9</v>
      </c>
      <c r="L555">
        <v>17.899999999999999</v>
      </c>
    </row>
    <row r="556" spans="1:12" x14ac:dyDescent="0.2">
      <c r="A556" t="s">
        <v>302</v>
      </c>
      <c r="B556" t="s">
        <v>111</v>
      </c>
      <c r="C556">
        <v>12.565696770000001</v>
      </c>
      <c r="D556">
        <v>-81.704424639999999</v>
      </c>
      <c r="E556" t="s">
        <v>4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</row>
    <row r="557" spans="1:12" x14ac:dyDescent="0.2">
      <c r="A557" t="s">
        <v>302</v>
      </c>
      <c r="B557" t="s">
        <v>112</v>
      </c>
      <c r="C557">
        <v>12.565696770000001</v>
      </c>
      <c r="D557">
        <v>-81.704424639999999</v>
      </c>
      <c r="E557" t="s">
        <v>4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</row>
    <row r="558" spans="1:12" x14ac:dyDescent="0.2">
      <c r="A558" t="s">
        <v>302</v>
      </c>
      <c r="B558" t="s">
        <v>113</v>
      </c>
      <c r="C558">
        <v>12.565696770000001</v>
      </c>
      <c r="D558">
        <v>-81.704424639999999</v>
      </c>
      <c r="E558" t="s">
        <v>4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</row>
    <row r="559" spans="1:12" x14ac:dyDescent="0.2">
      <c r="A559" t="s">
        <v>302</v>
      </c>
      <c r="B559" t="s">
        <v>114</v>
      </c>
      <c r="C559">
        <v>12.565696770000001</v>
      </c>
      <c r="D559">
        <v>-81.704424639999999</v>
      </c>
      <c r="E559" t="s">
        <v>4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</row>
    <row r="560" spans="1:12" x14ac:dyDescent="0.2">
      <c r="A560" t="s">
        <v>302</v>
      </c>
      <c r="B560" t="s">
        <v>115</v>
      </c>
      <c r="C560">
        <v>12.52610151</v>
      </c>
      <c r="D560">
        <v>-81.727429520000001</v>
      </c>
      <c r="E560" t="s">
        <v>4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</row>
    <row r="561" spans="1:12" x14ac:dyDescent="0.2">
      <c r="A561" t="s">
        <v>302</v>
      </c>
      <c r="B561" t="s">
        <v>116</v>
      </c>
      <c r="C561">
        <v>12.554959520000001</v>
      </c>
      <c r="D561">
        <v>-81.708906189999993</v>
      </c>
      <c r="E561" t="s">
        <v>4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</row>
    <row r="562" spans="1:12" x14ac:dyDescent="0.2">
      <c r="A562" t="s">
        <v>302</v>
      </c>
      <c r="B562" t="s">
        <v>117</v>
      </c>
      <c r="C562">
        <v>12.54674911</v>
      </c>
      <c r="D562">
        <v>-81.707253949999995</v>
      </c>
      <c r="E562" t="s">
        <v>4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</row>
    <row r="563" spans="1:12" x14ac:dyDescent="0.2">
      <c r="A563" t="s">
        <v>302</v>
      </c>
      <c r="B563" t="s">
        <v>118</v>
      </c>
      <c r="C563">
        <v>12.54081631</v>
      </c>
      <c r="D563">
        <v>-81.708621870000002</v>
      </c>
      <c r="E563" t="s">
        <v>4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</row>
    <row r="564" spans="1:12" x14ac:dyDescent="0.2">
      <c r="A564" t="s">
        <v>302</v>
      </c>
      <c r="B564" t="s">
        <v>119</v>
      </c>
      <c r="C564">
        <v>12.52412202</v>
      </c>
      <c r="D564">
        <v>-81.713959470000006</v>
      </c>
      <c r="E564" t="s">
        <v>4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</row>
    <row r="565" spans="1:12" x14ac:dyDescent="0.2">
      <c r="A565" t="s">
        <v>302</v>
      </c>
      <c r="B565" t="s">
        <v>120</v>
      </c>
      <c r="C565">
        <v>12.52412202</v>
      </c>
      <c r="D565">
        <v>-81.713959470000006</v>
      </c>
      <c r="E565" t="s">
        <v>4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</row>
    <row r="566" spans="1:12" x14ac:dyDescent="0.2">
      <c r="A566" t="s">
        <v>302</v>
      </c>
      <c r="B566" t="s">
        <v>121</v>
      </c>
      <c r="C566">
        <v>12.50332073</v>
      </c>
      <c r="D566">
        <v>-81.718712339999996</v>
      </c>
      <c r="E566" t="s">
        <v>4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Readme</vt:lpstr>
      <vt:lpstr>Location_name</vt:lpstr>
      <vt:lpstr>Original matrix</vt:lpstr>
      <vt:lpstr>Ordination matrix</vt:lpstr>
      <vt:lpstr>ANOVA matrix</vt:lpstr>
    </vt:vector>
  </TitlesOfParts>
  <Company>Warner Brothers Movie World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Bugs Bunny</dc:creator>
  <cp:lastModifiedBy>Microsoft Office User</cp:lastModifiedBy>
  <dcterms:created xsi:type="dcterms:W3CDTF">2009-04-17T20:43:29Z</dcterms:created>
  <dcterms:modified xsi:type="dcterms:W3CDTF">2021-10-25T00:55:23Z</dcterms:modified>
</cp:coreProperties>
</file>