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vblue\Desktop\投稿lung\"/>
    </mc:Choice>
  </mc:AlternateContent>
  <xr:revisionPtr revIDLastSave="0" documentId="13_ncr:1_{77804378-D495-42E3-B36A-8BA3AA0A2599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Sheet1" sheetId="1" r:id="rId1"/>
  </sheets>
  <definedNames>
    <definedName name="_xlnm._FilterDatabase" localSheetId="0" hidden="1">Sheet1!$A$305:$L$543</definedName>
    <definedName name="OLE_LINK52" localSheetId="0">Sheet1!#REF!</definedName>
    <definedName name="OLE_LINK5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53" i="1" l="1"/>
  <c r="L953" i="1" s="1"/>
  <c r="K952" i="1"/>
  <c r="L952" i="1" s="1"/>
  <c r="K951" i="1"/>
  <c r="L951" i="1" s="1"/>
  <c r="K950" i="1"/>
  <c r="L950" i="1" s="1"/>
  <c r="K949" i="1"/>
  <c r="L949" i="1" s="1"/>
  <c r="K948" i="1"/>
  <c r="L948" i="1" s="1"/>
  <c r="K947" i="1"/>
  <c r="L947" i="1" s="1"/>
  <c r="L946" i="1"/>
  <c r="K946" i="1"/>
  <c r="K945" i="1"/>
  <c r="L945" i="1" s="1"/>
  <c r="K944" i="1"/>
  <c r="L944" i="1" s="1"/>
  <c r="K943" i="1"/>
  <c r="L943" i="1" s="1"/>
  <c r="K942" i="1"/>
  <c r="L942" i="1" s="1"/>
  <c r="K941" i="1"/>
  <c r="L941" i="1" s="1"/>
  <c r="K940" i="1"/>
  <c r="L940" i="1" s="1"/>
  <c r="K939" i="1"/>
  <c r="L939" i="1" s="1"/>
  <c r="K938" i="1"/>
  <c r="L938" i="1" s="1"/>
  <c r="K937" i="1"/>
  <c r="L937" i="1" s="1"/>
  <c r="K936" i="1"/>
  <c r="L936" i="1" s="1"/>
  <c r="K935" i="1"/>
  <c r="L935" i="1" s="1"/>
  <c r="L934" i="1"/>
  <c r="K934" i="1"/>
  <c r="K933" i="1"/>
  <c r="L933" i="1" s="1"/>
  <c r="K932" i="1"/>
  <c r="L932" i="1" s="1"/>
  <c r="K931" i="1"/>
  <c r="L931" i="1" s="1"/>
  <c r="L930" i="1"/>
  <c r="K930" i="1"/>
  <c r="K929" i="1"/>
  <c r="L929" i="1" s="1"/>
  <c r="K928" i="1"/>
  <c r="L928" i="1" s="1"/>
  <c r="K927" i="1"/>
  <c r="L927" i="1" s="1"/>
  <c r="K926" i="1"/>
  <c r="L926" i="1" s="1"/>
  <c r="K925" i="1"/>
  <c r="L925" i="1" s="1"/>
  <c r="K924" i="1"/>
  <c r="L924" i="1" s="1"/>
  <c r="K923" i="1"/>
  <c r="L923" i="1" s="1"/>
  <c r="K922" i="1"/>
  <c r="L922" i="1" s="1"/>
  <c r="K921" i="1"/>
  <c r="L921" i="1" s="1"/>
  <c r="K920" i="1"/>
  <c r="L920" i="1" s="1"/>
  <c r="K919" i="1"/>
  <c r="L919" i="1" s="1"/>
  <c r="K918" i="1"/>
  <c r="L918" i="1" s="1"/>
  <c r="K917" i="1"/>
  <c r="L917" i="1" s="1"/>
  <c r="K916" i="1"/>
  <c r="L916" i="1" s="1"/>
  <c r="K915" i="1"/>
  <c r="L915" i="1" s="1"/>
  <c r="L914" i="1"/>
  <c r="K914" i="1"/>
  <c r="K913" i="1"/>
  <c r="L913" i="1" s="1"/>
  <c r="K912" i="1"/>
  <c r="L912" i="1" s="1"/>
  <c r="K911" i="1"/>
  <c r="L911" i="1" s="1"/>
  <c r="K910" i="1"/>
  <c r="L910" i="1" s="1"/>
  <c r="K909" i="1"/>
  <c r="L909" i="1" s="1"/>
  <c r="K908" i="1"/>
  <c r="L908" i="1" s="1"/>
  <c r="K907" i="1"/>
  <c r="L907" i="1" s="1"/>
  <c r="K906" i="1"/>
  <c r="L906" i="1" s="1"/>
  <c r="K905" i="1"/>
  <c r="L905" i="1" s="1"/>
  <c r="K904" i="1"/>
  <c r="L904" i="1" s="1"/>
  <c r="K903" i="1"/>
  <c r="L903" i="1" s="1"/>
  <c r="L902" i="1"/>
  <c r="K902" i="1"/>
  <c r="K901" i="1"/>
  <c r="L901" i="1" s="1"/>
  <c r="K900" i="1"/>
  <c r="L900" i="1" s="1"/>
  <c r="K899" i="1"/>
  <c r="L899" i="1" s="1"/>
  <c r="L898" i="1"/>
  <c r="K898" i="1"/>
  <c r="K897" i="1"/>
  <c r="L897" i="1" s="1"/>
  <c r="K896" i="1"/>
  <c r="L896" i="1" s="1"/>
  <c r="K895" i="1"/>
  <c r="L895" i="1" s="1"/>
  <c r="K894" i="1"/>
  <c r="L894" i="1" s="1"/>
  <c r="K893" i="1"/>
  <c r="L893" i="1" s="1"/>
  <c r="K892" i="1"/>
  <c r="L892" i="1" s="1"/>
  <c r="K891" i="1"/>
  <c r="L891" i="1" s="1"/>
  <c r="K890" i="1"/>
  <c r="L890" i="1" s="1"/>
  <c r="K889" i="1"/>
  <c r="L889" i="1" s="1"/>
  <c r="K888" i="1"/>
  <c r="L888" i="1" s="1"/>
  <c r="K887" i="1"/>
  <c r="L887" i="1" s="1"/>
  <c r="K886" i="1"/>
  <c r="L886" i="1" s="1"/>
  <c r="K885" i="1"/>
  <c r="L885" i="1" s="1"/>
  <c r="K884" i="1"/>
  <c r="L884" i="1" s="1"/>
  <c r="K883" i="1"/>
  <c r="L883" i="1" s="1"/>
  <c r="L882" i="1"/>
  <c r="K882" i="1"/>
  <c r="K881" i="1"/>
  <c r="L881" i="1" s="1"/>
  <c r="K880" i="1"/>
  <c r="L880" i="1" s="1"/>
  <c r="K879" i="1"/>
  <c r="L879" i="1" s="1"/>
  <c r="K878" i="1"/>
  <c r="L878" i="1" s="1"/>
  <c r="K877" i="1"/>
  <c r="L877" i="1" s="1"/>
  <c r="K876" i="1"/>
  <c r="L876" i="1" s="1"/>
  <c r="K875" i="1"/>
  <c r="L875" i="1" s="1"/>
  <c r="K874" i="1"/>
  <c r="L874" i="1" s="1"/>
  <c r="K873" i="1"/>
  <c r="L873" i="1" s="1"/>
  <c r="K872" i="1"/>
  <c r="L872" i="1" s="1"/>
  <c r="K871" i="1"/>
  <c r="L871" i="1" s="1"/>
  <c r="L870" i="1"/>
  <c r="K870" i="1"/>
  <c r="K869" i="1"/>
  <c r="L869" i="1" s="1"/>
  <c r="K868" i="1"/>
  <c r="L868" i="1" s="1"/>
  <c r="K867" i="1"/>
  <c r="L867" i="1" s="1"/>
  <c r="L866" i="1"/>
  <c r="K866" i="1"/>
  <c r="K865" i="1"/>
  <c r="L865" i="1" s="1"/>
  <c r="K864" i="1"/>
  <c r="L864" i="1" s="1"/>
  <c r="K863" i="1"/>
  <c r="L863" i="1" s="1"/>
  <c r="K862" i="1"/>
  <c r="L862" i="1" s="1"/>
  <c r="K861" i="1"/>
  <c r="L861" i="1" s="1"/>
  <c r="K860" i="1"/>
  <c r="L860" i="1" s="1"/>
  <c r="K859" i="1"/>
  <c r="L859" i="1" s="1"/>
  <c r="K858" i="1"/>
  <c r="L858" i="1" s="1"/>
  <c r="K857" i="1"/>
  <c r="L857" i="1" s="1"/>
  <c r="K856" i="1"/>
  <c r="L856" i="1" s="1"/>
  <c r="K855" i="1"/>
  <c r="L855" i="1" s="1"/>
  <c r="K854" i="1"/>
  <c r="L854" i="1" s="1"/>
  <c r="K853" i="1"/>
  <c r="L853" i="1" s="1"/>
  <c r="K852" i="1"/>
  <c r="L852" i="1" s="1"/>
  <c r="K851" i="1"/>
  <c r="L851" i="1" s="1"/>
  <c r="L850" i="1"/>
  <c r="K850" i="1"/>
  <c r="K849" i="1"/>
  <c r="L849" i="1" s="1"/>
  <c r="K848" i="1"/>
  <c r="K811" i="1"/>
  <c r="L811" i="1" s="1"/>
  <c r="K810" i="1"/>
  <c r="L810" i="1" s="1"/>
  <c r="K809" i="1"/>
  <c r="L809" i="1" s="1"/>
  <c r="K808" i="1"/>
  <c r="L808" i="1" s="1"/>
  <c r="K807" i="1"/>
  <c r="L807" i="1" s="1"/>
  <c r="K806" i="1"/>
  <c r="L806" i="1" s="1"/>
  <c r="K805" i="1"/>
  <c r="L805" i="1" s="1"/>
  <c r="K804" i="1"/>
  <c r="L804" i="1" s="1"/>
  <c r="L803" i="1"/>
  <c r="K803" i="1"/>
  <c r="K802" i="1"/>
  <c r="L802" i="1" s="1"/>
  <c r="K801" i="1"/>
  <c r="L801" i="1" s="1"/>
  <c r="K800" i="1"/>
  <c r="L800" i="1" s="1"/>
  <c r="L799" i="1"/>
  <c r="K799" i="1"/>
  <c r="K798" i="1"/>
  <c r="L798" i="1" s="1"/>
  <c r="K797" i="1"/>
  <c r="L797" i="1" s="1"/>
  <c r="K796" i="1"/>
  <c r="L796" i="1" s="1"/>
  <c r="K795" i="1"/>
  <c r="L795" i="1" s="1"/>
  <c r="K794" i="1"/>
  <c r="L794" i="1" s="1"/>
  <c r="K793" i="1"/>
  <c r="L793" i="1" s="1"/>
  <c r="K792" i="1"/>
  <c r="L792" i="1" s="1"/>
  <c r="K791" i="1"/>
  <c r="L791" i="1" s="1"/>
  <c r="K790" i="1"/>
  <c r="L790" i="1" s="1"/>
  <c r="K789" i="1"/>
  <c r="L789" i="1" s="1"/>
  <c r="K788" i="1"/>
  <c r="L788" i="1" s="1"/>
  <c r="K787" i="1"/>
  <c r="L787" i="1" s="1"/>
  <c r="K786" i="1"/>
  <c r="L786" i="1" s="1"/>
  <c r="K785" i="1"/>
  <c r="L785" i="1" s="1"/>
  <c r="K784" i="1"/>
  <c r="L784" i="1" s="1"/>
  <c r="L783" i="1"/>
  <c r="K783" i="1"/>
  <c r="K782" i="1"/>
  <c r="L782" i="1" s="1"/>
  <c r="K781" i="1"/>
  <c r="L781" i="1" s="1"/>
  <c r="K780" i="1"/>
  <c r="L780" i="1" s="1"/>
  <c r="K779" i="1"/>
  <c r="L779" i="1" s="1"/>
  <c r="K778" i="1"/>
  <c r="L778" i="1" s="1"/>
  <c r="K777" i="1"/>
  <c r="L777" i="1" s="1"/>
  <c r="K776" i="1"/>
  <c r="L776" i="1" s="1"/>
  <c r="K775" i="1"/>
  <c r="L775" i="1" s="1"/>
  <c r="K774" i="1"/>
  <c r="L774" i="1" s="1"/>
  <c r="K773" i="1"/>
  <c r="L773" i="1" s="1"/>
  <c r="K772" i="1"/>
  <c r="L772" i="1" s="1"/>
  <c r="L771" i="1"/>
  <c r="K771" i="1"/>
  <c r="K770" i="1"/>
  <c r="L770" i="1" s="1"/>
  <c r="K769" i="1"/>
  <c r="L769" i="1" s="1"/>
  <c r="K768" i="1"/>
  <c r="L768" i="1" s="1"/>
  <c r="L767" i="1"/>
  <c r="K767" i="1"/>
  <c r="K766" i="1"/>
  <c r="L766" i="1" s="1"/>
  <c r="K765" i="1"/>
  <c r="L765" i="1" s="1"/>
  <c r="K764" i="1"/>
  <c r="L764" i="1" s="1"/>
  <c r="K763" i="1"/>
  <c r="L763" i="1" s="1"/>
  <c r="K762" i="1"/>
  <c r="L762" i="1" s="1"/>
  <c r="K761" i="1"/>
  <c r="L761" i="1" s="1"/>
  <c r="K760" i="1"/>
  <c r="L760" i="1" s="1"/>
  <c r="K759" i="1"/>
  <c r="L759" i="1" s="1"/>
  <c r="K758" i="1"/>
  <c r="L758" i="1" s="1"/>
  <c r="K757" i="1"/>
  <c r="L757" i="1" s="1"/>
  <c r="K756" i="1"/>
  <c r="L756" i="1" s="1"/>
  <c r="K755" i="1"/>
  <c r="L755" i="1" s="1"/>
  <c r="K754" i="1"/>
  <c r="L754" i="1" s="1"/>
  <c r="K753" i="1"/>
  <c r="L753" i="1" s="1"/>
  <c r="K752" i="1"/>
  <c r="L752" i="1" s="1"/>
  <c r="L751" i="1"/>
  <c r="K751" i="1"/>
  <c r="K750" i="1"/>
  <c r="L750" i="1" s="1"/>
  <c r="K749" i="1"/>
  <c r="L749" i="1" s="1"/>
  <c r="K748" i="1"/>
  <c r="L748" i="1" s="1"/>
  <c r="K747" i="1"/>
  <c r="L747" i="1" s="1"/>
  <c r="K746" i="1"/>
  <c r="L746" i="1" s="1"/>
  <c r="K745" i="1"/>
  <c r="L745" i="1" s="1"/>
  <c r="K744" i="1"/>
  <c r="L744" i="1" s="1"/>
  <c r="K743" i="1"/>
  <c r="L743" i="1" s="1"/>
  <c r="K742" i="1"/>
  <c r="L742" i="1" s="1"/>
  <c r="K741" i="1"/>
  <c r="L741" i="1" s="1"/>
  <c r="K740" i="1"/>
  <c r="L740" i="1" s="1"/>
  <c r="L739" i="1"/>
  <c r="K739" i="1"/>
  <c r="K738" i="1"/>
  <c r="L738" i="1" s="1"/>
  <c r="K737" i="1"/>
  <c r="L737" i="1" s="1"/>
  <c r="K736" i="1"/>
  <c r="L736" i="1" s="1"/>
  <c r="L735" i="1"/>
  <c r="K735" i="1"/>
  <c r="K734" i="1"/>
  <c r="L734" i="1" s="1"/>
  <c r="K733" i="1"/>
  <c r="L733" i="1" s="1"/>
  <c r="K732" i="1"/>
  <c r="L732" i="1" s="1"/>
  <c r="K731" i="1"/>
  <c r="L731" i="1" s="1"/>
  <c r="K730" i="1"/>
  <c r="L730" i="1" s="1"/>
  <c r="K729" i="1"/>
  <c r="L729" i="1" s="1"/>
  <c r="K728" i="1"/>
  <c r="L728" i="1" s="1"/>
  <c r="K727" i="1"/>
  <c r="L727" i="1" s="1"/>
  <c r="K726" i="1"/>
  <c r="L726" i="1" s="1"/>
  <c r="K725" i="1"/>
  <c r="L725" i="1" s="1"/>
  <c r="K724" i="1"/>
  <c r="L724" i="1" s="1"/>
  <c r="K723" i="1"/>
  <c r="L723" i="1" s="1"/>
  <c r="K722" i="1"/>
  <c r="L722" i="1" s="1"/>
  <c r="K721" i="1"/>
  <c r="L721" i="1" s="1"/>
  <c r="K720" i="1"/>
  <c r="L720" i="1" s="1"/>
  <c r="K719" i="1"/>
  <c r="L719" i="1" s="1"/>
  <c r="K718" i="1"/>
  <c r="L718" i="1" s="1"/>
  <c r="K717" i="1"/>
  <c r="L717" i="1" s="1"/>
  <c r="K716" i="1"/>
  <c r="L716" i="1" s="1"/>
  <c r="K715" i="1"/>
  <c r="L715" i="1" s="1"/>
  <c r="K714" i="1"/>
  <c r="L714" i="1" s="1"/>
  <c r="K713" i="1"/>
  <c r="L713" i="1" s="1"/>
  <c r="K712" i="1"/>
  <c r="L712" i="1" s="1"/>
  <c r="K711" i="1"/>
  <c r="L711" i="1" s="1"/>
  <c r="K710" i="1"/>
  <c r="L710" i="1" s="1"/>
  <c r="K709" i="1"/>
  <c r="L709" i="1" s="1"/>
  <c r="K708" i="1"/>
  <c r="L708" i="1" s="1"/>
  <c r="L707" i="1"/>
  <c r="K707" i="1"/>
  <c r="K706" i="1"/>
  <c r="L706" i="1" s="1"/>
  <c r="K705" i="1"/>
  <c r="L705" i="1" s="1"/>
  <c r="K704" i="1"/>
  <c r="L704" i="1" s="1"/>
  <c r="L703" i="1"/>
  <c r="K703" i="1"/>
  <c r="K702" i="1"/>
  <c r="L702" i="1" s="1"/>
  <c r="K701" i="1"/>
  <c r="L701" i="1" s="1"/>
  <c r="K700" i="1"/>
  <c r="L700" i="1" s="1"/>
  <c r="K699" i="1"/>
  <c r="L699" i="1" s="1"/>
  <c r="K698" i="1"/>
  <c r="L698" i="1" s="1"/>
  <c r="K697" i="1"/>
  <c r="L697" i="1" s="1"/>
  <c r="K696" i="1"/>
  <c r="L696" i="1" s="1"/>
  <c r="K695" i="1"/>
  <c r="L695" i="1" s="1"/>
  <c r="K694" i="1"/>
  <c r="L694" i="1" s="1"/>
  <c r="K693" i="1"/>
  <c r="L693" i="1" s="1"/>
  <c r="K692" i="1"/>
  <c r="L692" i="1" s="1"/>
  <c r="K691" i="1"/>
  <c r="L691" i="1" s="1"/>
  <c r="K690" i="1"/>
  <c r="L690" i="1" s="1"/>
  <c r="K689" i="1"/>
  <c r="L689" i="1" s="1"/>
  <c r="K688" i="1"/>
  <c r="L688" i="1" s="1"/>
  <c r="L687" i="1"/>
  <c r="K687" i="1"/>
  <c r="K686" i="1"/>
  <c r="L686" i="1" s="1"/>
  <c r="K685" i="1"/>
  <c r="L685" i="1" s="1"/>
  <c r="K684" i="1"/>
  <c r="L684" i="1" s="1"/>
  <c r="K683" i="1"/>
  <c r="L683" i="1" s="1"/>
  <c r="K682" i="1"/>
  <c r="L682" i="1" s="1"/>
  <c r="K681" i="1"/>
  <c r="L681" i="1" s="1"/>
  <c r="K680" i="1"/>
  <c r="L680" i="1" s="1"/>
  <c r="K679" i="1"/>
  <c r="L679" i="1" s="1"/>
  <c r="K678" i="1"/>
  <c r="L678" i="1" s="1"/>
  <c r="K677" i="1"/>
  <c r="L677" i="1" s="1"/>
  <c r="K676" i="1"/>
  <c r="L676" i="1" s="1"/>
  <c r="L675" i="1"/>
  <c r="K675" i="1"/>
  <c r="K674" i="1"/>
  <c r="L674" i="1" s="1"/>
  <c r="K673" i="1"/>
  <c r="L673" i="1" s="1"/>
  <c r="K672" i="1"/>
  <c r="L672" i="1" s="1"/>
  <c r="L671" i="1"/>
  <c r="K671" i="1"/>
  <c r="K670" i="1"/>
  <c r="L670" i="1" s="1"/>
  <c r="K669" i="1"/>
  <c r="L669" i="1" s="1"/>
  <c r="K668" i="1"/>
  <c r="L668" i="1" s="1"/>
  <c r="K667" i="1"/>
  <c r="L667" i="1" s="1"/>
  <c r="K666" i="1"/>
  <c r="L666" i="1" s="1"/>
  <c r="K665" i="1"/>
  <c r="L665" i="1" s="1"/>
  <c r="K664" i="1"/>
  <c r="L664" i="1" s="1"/>
  <c r="K663" i="1"/>
  <c r="L663" i="1" s="1"/>
  <c r="K662" i="1"/>
  <c r="L662" i="1" s="1"/>
  <c r="K661" i="1"/>
  <c r="L661" i="1" s="1"/>
  <c r="K660" i="1"/>
  <c r="L660" i="1" s="1"/>
  <c r="K659" i="1"/>
  <c r="L659" i="1" s="1"/>
  <c r="K658" i="1"/>
  <c r="L658" i="1" s="1"/>
  <c r="K657" i="1"/>
  <c r="L657" i="1" s="1"/>
  <c r="K656" i="1"/>
  <c r="L656" i="1" s="1"/>
  <c r="L655" i="1"/>
  <c r="K655" i="1"/>
  <c r="K654" i="1"/>
  <c r="L654" i="1" s="1"/>
  <c r="K653" i="1"/>
  <c r="L653" i="1" s="1"/>
  <c r="K652" i="1"/>
  <c r="L652" i="1" s="1"/>
  <c r="K651" i="1"/>
  <c r="L651" i="1" s="1"/>
  <c r="K650" i="1"/>
  <c r="L650" i="1" s="1"/>
  <c r="K649" i="1"/>
  <c r="L649" i="1" s="1"/>
  <c r="K648" i="1"/>
  <c r="L648" i="1" s="1"/>
  <c r="K647" i="1"/>
  <c r="L647" i="1" s="1"/>
  <c r="K646" i="1"/>
  <c r="L646" i="1" s="1"/>
  <c r="K645" i="1"/>
  <c r="L645" i="1" s="1"/>
  <c r="K644" i="1"/>
  <c r="L644" i="1" s="1"/>
  <c r="L643" i="1"/>
  <c r="K643" i="1"/>
  <c r="K642" i="1"/>
  <c r="L642" i="1" s="1"/>
  <c r="K641" i="1"/>
  <c r="L641" i="1" s="1"/>
  <c r="K640" i="1"/>
  <c r="L640" i="1" s="1"/>
  <c r="L639" i="1"/>
  <c r="K639" i="1"/>
  <c r="K638" i="1"/>
  <c r="L638" i="1" s="1"/>
  <c r="K637" i="1"/>
  <c r="L637" i="1" s="1"/>
  <c r="K636" i="1"/>
  <c r="L636" i="1" s="1"/>
  <c r="K635" i="1"/>
  <c r="L635" i="1" s="1"/>
  <c r="K634" i="1"/>
  <c r="L634" i="1" s="1"/>
  <c r="K633" i="1"/>
  <c r="L633" i="1" s="1"/>
  <c r="K632" i="1"/>
  <c r="L632" i="1" s="1"/>
  <c r="K631" i="1"/>
  <c r="L631" i="1" s="1"/>
  <c r="K630" i="1"/>
  <c r="L630" i="1" s="1"/>
  <c r="K629" i="1"/>
  <c r="L629" i="1" s="1"/>
  <c r="K628" i="1"/>
  <c r="L628" i="1" s="1"/>
  <c r="K627" i="1"/>
  <c r="L627" i="1" s="1"/>
  <c r="K626" i="1"/>
  <c r="L626" i="1" s="1"/>
  <c r="K625" i="1"/>
  <c r="L625" i="1" s="1"/>
  <c r="K624" i="1"/>
  <c r="L624" i="1" s="1"/>
  <c r="L623" i="1"/>
  <c r="K623" i="1"/>
  <c r="K622" i="1"/>
  <c r="L622" i="1" s="1"/>
  <c r="K621" i="1"/>
  <c r="L621" i="1" s="1"/>
  <c r="K620" i="1"/>
  <c r="L620" i="1" s="1"/>
  <c r="K619" i="1"/>
  <c r="L619" i="1" s="1"/>
  <c r="K618" i="1"/>
  <c r="L618" i="1" s="1"/>
  <c r="K617" i="1"/>
  <c r="L617" i="1" s="1"/>
  <c r="K616" i="1"/>
  <c r="L616" i="1" s="1"/>
  <c r="K615" i="1"/>
  <c r="L615" i="1" s="1"/>
  <c r="K614" i="1"/>
  <c r="L614" i="1" s="1"/>
  <c r="K613" i="1"/>
  <c r="L613" i="1" s="1"/>
  <c r="K612" i="1"/>
  <c r="L612" i="1" s="1"/>
  <c r="K611" i="1"/>
  <c r="L611" i="1" s="1"/>
  <c r="K610" i="1"/>
  <c r="L610" i="1" s="1"/>
  <c r="L609" i="1"/>
  <c r="K609" i="1"/>
  <c r="K608" i="1"/>
  <c r="L608" i="1" s="1"/>
  <c r="L607" i="1"/>
  <c r="K607" i="1"/>
  <c r="K606" i="1"/>
  <c r="L606" i="1" s="1"/>
  <c r="K605" i="1"/>
  <c r="L605" i="1" s="1"/>
  <c r="K604" i="1"/>
  <c r="L604" i="1" s="1"/>
  <c r="K603" i="1"/>
  <c r="L603" i="1" s="1"/>
  <c r="K602" i="1"/>
  <c r="L602" i="1" s="1"/>
  <c r="K601" i="1"/>
  <c r="L601" i="1" s="1"/>
  <c r="K600" i="1"/>
  <c r="L600" i="1" s="1"/>
  <c r="K599" i="1"/>
  <c r="L599" i="1" s="1"/>
  <c r="K598" i="1"/>
  <c r="L598" i="1" s="1"/>
  <c r="K597" i="1"/>
  <c r="L597" i="1" s="1"/>
  <c r="K596" i="1"/>
  <c r="L596" i="1" s="1"/>
  <c r="K595" i="1"/>
  <c r="L595" i="1" s="1"/>
  <c r="K594" i="1"/>
  <c r="L594" i="1" s="1"/>
  <c r="L593" i="1"/>
  <c r="K593" i="1"/>
  <c r="K592" i="1"/>
  <c r="L592" i="1" s="1"/>
  <c r="L591" i="1"/>
  <c r="K591" i="1"/>
  <c r="K590" i="1"/>
  <c r="L590" i="1" s="1"/>
  <c r="K589" i="1"/>
  <c r="L589" i="1" s="1"/>
  <c r="K588" i="1"/>
  <c r="L588" i="1" s="1"/>
  <c r="K587" i="1"/>
  <c r="L587" i="1" s="1"/>
  <c r="K586" i="1"/>
  <c r="L586" i="1" s="1"/>
  <c r="K585" i="1"/>
  <c r="L585" i="1" s="1"/>
  <c r="K584" i="1"/>
  <c r="L584" i="1" s="1"/>
  <c r="K583" i="1"/>
  <c r="L583" i="1" s="1"/>
  <c r="K582" i="1"/>
  <c r="L582" i="1" s="1"/>
  <c r="K581" i="1"/>
  <c r="L581" i="1" s="1"/>
  <c r="K580" i="1"/>
  <c r="L580" i="1" s="1"/>
  <c r="K579" i="1"/>
  <c r="L579" i="1" s="1"/>
  <c r="L578" i="1"/>
  <c r="K578" i="1"/>
  <c r="K577" i="1"/>
  <c r="L577" i="1" s="1"/>
  <c r="K576" i="1"/>
  <c r="L576" i="1" s="1"/>
  <c r="K575" i="1"/>
  <c r="L575" i="1" s="1"/>
  <c r="L574" i="1"/>
  <c r="K574" i="1"/>
  <c r="K573" i="1"/>
  <c r="L573" i="1" s="1"/>
  <c r="K572" i="1"/>
  <c r="L572" i="1" s="1"/>
  <c r="K571" i="1"/>
  <c r="L571" i="1" s="1"/>
  <c r="L570" i="1"/>
  <c r="K570" i="1"/>
  <c r="K569" i="1"/>
  <c r="L569" i="1" s="1"/>
  <c r="K568" i="1"/>
  <c r="L568" i="1" s="1"/>
  <c r="K567" i="1"/>
  <c r="L567" i="1" s="1"/>
  <c r="L566" i="1"/>
  <c r="K566" i="1"/>
  <c r="K565" i="1"/>
  <c r="L565" i="1" s="1"/>
  <c r="K564" i="1"/>
  <c r="L564" i="1" s="1"/>
  <c r="K563" i="1"/>
  <c r="L563" i="1" s="1"/>
  <c r="L562" i="1"/>
  <c r="K562" i="1"/>
  <c r="K561" i="1"/>
  <c r="L561" i="1" s="1"/>
  <c r="K560" i="1"/>
  <c r="L560" i="1" s="1"/>
  <c r="K559" i="1"/>
  <c r="L559" i="1" s="1"/>
  <c r="L558" i="1"/>
  <c r="K558" i="1"/>
  <c r="K557" i="1"/>
  <c r="L557" i="1" s="1"/>
  <c r="K556" i="1"/>
  <c r="L556" i="1" s="1"/>
  <c r="K555" i="1"/>
  <c r="L555" i="1" s="1"/>
  <c r="L554" i="1"/>
  <c r="K554" i="1"/>
  <c r="K553" i="1"/>
  <c r="L553" i="1" s="1"/>
  <c r="K552" i="1"/>
  <c r="L552" i="1" s="1"/>
  <c r="K551" i="1"/>
  <c r="L551" i="1" s="1"/>
  <c r="L550" i="1"/>
  <c r="K550" i="1"/>
  <c r="K549" i="1"/>
  <c r="L549" i="1" s="1"/>
  <c r="K548" i="1"/>
  <c r="L548" i="1" s="1"/>
  <c r="L511" i="1"/>
  <c r="K511" i="1"/>
  <c r="K510" i="1"/>
  <c r="L510" i="1" s="1"/>
  <c r="K509" i="1"/>
  <c r="L509" i="1" s="1"/>
  <c r="K508" i="1"/>
  <c r="L508" i="1" s="1"/>
  <c r="L507" i="1"/>
  <c r="K507" i="1"/>
  <c r="K506" i="1"/>
  <c r="L506" i="1" s="1"/>
  <c r="K505" i="1"/>
  <c r="L505" i="1" s="1"/>
  <c r="K504" i="1"/>
  <c r="L504" i="1" s="1"/>
  <c r="L503" i="1"/>
  <c r="K503" i="1"/>
  <c r="K502" i="1"/>
  <c r="L502" i="1" s="1"/>
  <c r="K501" i="1"/>
  <c r="L501" i="1" s="1"/>
  <c r="K500" i="1"/>
  <c r="L500" i="1" s="1"/>
  <c r="L499" i="1"/>
  <c r="K499" i="1"/>
  <c r="K498" i="1"/>
  <c r="L498" i="1" s="1"/>
  <c r="K497" i="1"/>
  <c r="L497" i="1" s="1"/>
  <c r="K496" i="1"/>
  <c r="L496" i="1" s="1"/>
  <c r="L495" i="1"/>
  <c r="K495" i="1"/>
  <c r="K494" i="1"/>
  <c r="L494" i="1" s="1"/>
  <c r="K493" i="1"/>
  <c r="L493" i="1" s="1"/>
  <c r="K492" i="1"/>
  <c r="L492" i="1" s="1"/>
  <c r="L491" i="1"/>
  <c r="K491" i="1"/>
  <c r="K490" i="1"/>
  <c r="L490" i="1" s="1"/>
  <c r="K489" i="1"/>
  <c r="L489" i="1" s="1"/>
  <c r="K488" i="1"/>
  <c r="L488" i="1" s="1"/>
  <c r="L487" i="1"/>
  <c r="K487" i="1"/>
  <c r="K486" i="1"/>
  <c r="L486" i="1" s="1"/>
  <c r="K485" i="1"/>
  <c r="L485" i="1" s="1"/>
  <c r="K484" i="1"/>
  <c r="L484" i="1" s="1"/>
  <c r="L483" i="1"/>
  <c r="K483" i="1"/>
  <c r="K482" i="1"/>
  <c r="L482" i="1" s="1"/>
  <c r="K481" i="1"/>
  <c r="L481" i="1" s="1"/>
  <c r="K480" i="1"/>
  <c r="L480" i="1" s="1"/>
  <c r="L479" i="1"/>
  <c r="K479" i="1"/>
  <c r="K478" i="1"/>
  <c r="L478" i="1" s="1"/>
  <c r="K477" i="1"/>
  <c r="L477" i="1" s="1"/>
  <c r="K476" i="1"/>
  <c r="L476" i="1" s="1"/>
  <c r="L475" i="1"/>
  <c r="K475" i="1"/>
  <c r="K474" i="1"/>
  <c r="L474" i="1" s="1"/>
  <c r="K473" i="1"/>
  <c r="L473" i="1" s="1"/>
  <c r="K472" i="1"/>
  <c r="L472" i="1" s="1"/>
  <c r="K471" i="1"/>
  <c r="L471" i="1" s="1"/>
  <c r="K470" i="1"/>
  <c r="L470" i="1" s="1"/>
  <c r="K469" i="1"/>
  <c r="L469" i="1" s="1"/>
  <c r="K468" i="1"/>
  <c r="L468" i="1" s="1"/>
  <c r="L467" i="1"/>
  <c r="K467" i="1"/>
  <c r="K466" i="1"/>
  <c r="L466" i="1" s="1"/>
  <c r="K465" i="1"/>
  <c r="L465" i="1" s="1"/>
  <c r="K464" i="1"/>
  <c r="L464" i="1" s="1"/>
  <c r="K463" i="1"/>
  <c r="L463" i="1" s="1"/>
  <c r="K462" i="1"/>
  <c r="L462" i="1" s="1"/>
  <c r="K461" i="1"/>
  <c r="L461" i="1" s="1"/>
  <c r="K460" i="1"/>
  <c r="L460" i="1" s="1"/>
  <c r="K459" i="1"/>
  <c r="L459" i="1" s="1"/>
  <c r="K458" i="1"/>
  <c r="L458" i="1" s="1"/>
  <c r="K457" i="1"/>
  <c r="L457" i="1" s="1"/>
  <c r="K456" i="1"/>
  <c r="L456" i="1" s="1"/>
  <c r="K455" i="1"/>
  <c r="L455" i="1" s="1"/>
  <c r="K454" i="1"/>
  <c r="L454" i="1" s="1"/>
  <c r="K453" i="1"/>
  <c r="L453" i="1" s="1"/>
  <c r="K452" i="1"/>
  <c r="L452" i="1" s="1"/>
  <c r="L451" i="1"/>
  <c r="K451" i="1"/>
  <c r="K450" i="1"/>
  <c r="L450" i="1" s="1"/>
  <c r="K449" i="1"/>
  <c r="L449" i="1" s="1"/>
  <c r="K448" i="1"/>
  <c r="L448" i="1" s="1"/>
  <c r="K447" i="1"/>
  <c r="L447" i="1" s="1"/>
  <c r="K446" i="1"/>
  <c r="L446" i="1" s="1"/>
  <c r="K445" i="1"/>
  <c r="L445" i="1" s="1"/>
  <c r="K444" i="1"/>
  <c r="L444" i="1" s="1"/>
  <c r="L443" i="1"/>
  <c r="K443" i="1"/>
  <c r="K442" i="1"/>
  <c r="L442" i="1" s="1"/>
  <c r="K441" i="1"/>
  <c r="L441" i="1" s="1"/>
  <c r="K440" i="1"/>
  <c r="L440" i="1" s="1"/>
  <c r="K439" i="1"/>
  <c r="L439" i="1" s="1"/>
  <c r="K438" i="1"/>
  <c r="L438" i="1" s="1"/>
  <c r="K437" i="1"/>
  <c r="L437" i="1" s="1"/>
  <c r="K436" i="1"/>
  <c r="L436" i="1" s="1"/>
  <c r="L435" i="1"/>
  <c r="K435" i="1"/>
  <c r="K434" i="1"/>
  <c r="L434" i="1" s="1"/>
  <c r="K433" i="1"/>
  <c r="L433" i="1" s="1"/>
  <c r="K432" i="1"/>
  <c r="L432" i="1" s="1"/>
  <c r="K431" i="1"/>
  <c r="L431" i="1" s="1"/>
  <c r="K430" i="1"/>
  <c r="L430" i="1" s="1"/>
  <c r="K429" i="1"/>
  <c r="L429" i="1" s="1"/>
  <c r="K428" i="1"/>
  <c r="L428" i="1" s="1"/>
  <c r="K427" i="1"/>
  <c r="L427" i="1" s="1"/>
  <c r="K426" i="1"/>
  <c r="L426" i="1" s="1"/>
  <c r="K425" i="1"/>
  <c r="L425" i="1" s="1"/>
  <c r="K424" i="1"/>
  <c r="L424" i="1" s="1"/>
  <c r="K423" i="1"/>
  <c r="L423" i="1" s="1"/>
  <c r="K422" i="1"/>
  <c r="L422" i="1" s="1"/>
  <c r="K421" i="1"/>
  <c r="L421" i="1" s="1"/>
  <c r="K420" i="1"/>
  <c r="L420" i="1" s="1"/>
  <c r="L419" i="1"/>
  <c r="K419" i="1"/>
  <c r="K418" i="1"/>
  <c r="L418" i="1" s="1"/>
  <c r="K417" i="1"/>
  <c r="L417" i="1" s="1"/>
  <c r="K416" i="1"/>
  <c r="L416" i="1" s="1"/>
  <c r="K415" i="1"/>
  <c r="L415" i="1" s="1"/>
  <c r="K414" i="1"/>
  <c r="L414" i="1" s="1"/>
  <c r="K413" i="1"/>
  <c r="L413" i="1" s="1"/>
  <c r="K412" i="1"/>
  <c r="L412" i="1" s="1"/>
  <c r="L411" i="1"/>
  <c r="K411" i="1"/>
  <c r="K410" i="1"/>
  <c r="L410" i="1" s="1"/>
  <c r="K409" i="1"/>
  <c r="L409" i="1" s="1"/>
  <c r="K408" i="1"/>
  <c r="L408" i="1" s="1"/>
  <c r="K407" i="1"/>
  <c r="L407" i="1" s="1"/>
  <c r="K406" i="1"/>
  <c r="L406" i="1" s="1"/>
  <c r="K405" i="1"/>
  <c r="L405" i="1" s="1"/>
  <c r="K404" i="1"/>
  <c r="L404" i="1" s="1"/>
  <c r="L403" i="1"/>
  <c r="K403" i="1"/>
  <c r="K402" i="1"/>
  <c r="L402" i="1" s="1"/>
  <c r="K401" i="1"/>
  <c r="L401" i="1" s="1"/>
  <c r="K400" i="1"/>
  <c r="L400" i="1" s="1"/>
  <c r="K399" i="1"/>
  <c r="L399" i="1" s="1"/>
  <c r="K398" i="1"/>
  <c r="L398" i="1" s="1"/>
  <c r="K397" i="1"/>
  <c r="L397" i="1" s="1"/>
  <c r="K396" i="1"/>
  <c r="L396" i="1" s="1"/>
  <c r="K395" i="1"/>
  <c r="L395" i="1" s="1"/>
  <c r="K394" i="1"/>
  <c r="L394" i="1" s="1"/>
  <c r="K393" i="1"/>
  <c r="L393" i="1" s="1"/>
  <c r="K392" i="1"/>
  <c r="L392" i="1" s="1"/>
  <c r="K391" i="1"/>
  <c r="L391" i="1" s="1"/>
  <c r="K390" i="1"/>
  <c r="L390" i="1" s="1"/>
  <c r="K389" i="1"/>
  <c r="L389" i="1" s="1"/>
  <c r="K388" i="1"/>
  <c r="L388" i="1" s="1"/>
  <c r="L387" i="1"/>
  <c r="K387" i="1"/>
  <c r="K386" i="1"/>
  <c r="L386" i="1" s="1"/>
  <c r="K385" i="1"/>
  <c r="L385" i="1" s="1"/>
  <c r="K384" i="1"/>
  <c r="L384" i="1" s="1"/>
  <c r="K383" i="1"/>
  <c r="L383" i="1" s="1"/>
  <c r="K382" i="1"/>
  <c r="L382" i="1" s="1"/>
  <c r="K381" i="1"/>
  <c r="L381" i="1" s="1"/>
  <c r="K380" i="1"/>
  <c r="L380" i="1" s="1"/>
  <c r="L379" i="1"/>
  <c r="K379" i="1"/>
  <c r="K378" i="1"/>
  <c r="L378" i="1" s="1"/>
  <c r="K377" i="1"/>
  <c r="L377" i="1" s="1"/>
  <c r="K376" i="1"/>
  <c r="L376" i="1" s="1"/>
  <c r="K375" i="1"/>
  <c r="L375" i="1" s="1"/>
  <c r="K374" i="1"/>
  <c r="L374" i="1" s="1"/>
  <c r="K373" i="1"/>
  <c r="L373" i="1" s="1"/>
  <c r="K372" i="1"/>
  <c r="L372" i="1" s="1"/>
  <c r="L371" i="1"/>
  <c r="K371" i="1"/>
  <c r="K370" i="1"/>
  <c r="L370" i="1" s="1"/>
  <c r="K369" i="1"/>
  <c r="L369" i="1" s="1"/>
  <c r="K368" i="1"/>
  <c r="L368" i="1" s="1"/>
  <c r="K367" i="1"/>
  <c r="L367" i="1" s="1"/>
  <c r="K366" i="1"/>
  <c r="L366" i="1" s="1"/>
  <c r="K365" i="1"/>
  <c r="L365" i="1" s="1"/>
  <c r="K364" i="1"/>
  <c r="L364" i="1" s="1"/>
  <c r="K363" i="1"/>
  <c r="L363" i="1" s="1"/>
  <c r="K362" i="1"/>
  <c r="L362" i="1" s="1"/>
  <c r="K361" i="1"/>
  <c r="L361" i="1" s="1"/>
  <c r="K360" i="1"/>
  <c r="L360" i="1" s="1"/>
  <c r="K359" i="1"/>
  <c r="L359" i="1" s="1"/>
  <c r="K358" i="1"/>
  <c r="L358" i="1" s="1"/>
  <c r="K357" i="1"/>
  <c r="L357" i="1" s="1"/>
  <c r="K356" i="1"/>
  <c r="L356" i="1" s="1"/>
  <c r="L355" i="1"/>
  <c r="K355" i="1"/>
  <c r="K354" i="1"/>
  <c r="L354" i="1" s="1"/>
  <c r="K353" i="1"/>
  <c r="L353" i="1" s="1"/>
  <c r="K352" i="1"/>
  <c r="L352" i="1" s="1"/>
  <c r="K351" i="1"/>
  <c r="L351" i="1" s="1"/>
  <c r="K350" i="1"/>
  <c r="L350" i="1" s="1"/>
  <c r="K349" i="1"/>
  <c r="L349" i="1" s="1"/>
  <c r="K348" i="1"/>
  <c r="L348" i="1" s="1"/>
  <c r="L347" i="1"/>
  <c r="K347" i="1"/>
  <c r="K346" i="1"/>
  <c r="L346" i="1" s="1"/>
  <c r="K345" i="1"/>
  <c r="L345" i="1" s="1"/>
  <c r="K344" i="1"/>
  <c r="L344" i="1" s="1"/>
  <c r="K343" i="1"/>
  <c r="L343" i="1" s="1"/>
  <c r="K342" i="1"/>
  <c r="L342" i="1" s="1"/>
  <c r="K341" i="1"/>
  <c r="L341" i="1" s="1"/>
  <c r="K340" i="1"/>
  <c r="L340" i="1" s="1"/>
  <c r="L339" i="1"/>
  <c r="K339" i="1"/>
  <c r="K338" i="1"/>
  <c r="L338" i="1" s="1"/>
  <c r="K337" i="1"/>
  <c r="L337" i="1" s="1"/>
  <c r="K336" i="1"/>
  <c r="L336" i="1" s="1"/>
  <c r="K335" i="1"/>
  <c r="L335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7" i="1"/>
  <c r="L327" i="1" s="1"/>
  <c r="K326" i="1"/>
  <c r="L326" i="1" s="1"/>
  <c r="K325" i="1"/>
  <c r="L325" i="1" s="1"/>
  <c r="K324" i="1"/>
  <c r="L324" i="1" s="1"/>
  <c r="L323" i="1"/>
  <c r="K323" i="1"/>
  <c r="K322" i="1"/>
  <c r="L322" i="1" s="1"/>
  <c r="K321" i="1"/>
  <c r="L321" i="1" s="1"/>
  <c r="K320" i="1"/>
  <c r="L320" i="1" s="1"/>
  <c r="K319" i="1"/>
  <c r="L319" i="1" s="1"/>
  <c r="K318" i="1"/>
  <c r="L318" i="1" s="1"/>
  <c r="K317" i="1"/>
  <c r="L317" i="1" s="1"/>
  <c r="K316" i="1"/>
  <c r="L316" i="1" s="1"/>
  <c r="L315" i="1"/>
  <c r="K315" i="1"/>
  <c r="K314" i="1"/>
  <c r="L314" i="1" s="1"/>
  <c r="K313" i="1"/>
  <c r="L313" i="1" s="1"/>
  <c r="K312" i="1"/>
  <c r="L312" i="1" s="1"/>
  <c r="K311" i="1"/>
  <c r="L311" i="1" s="1"/>
  <c r="K310" i="1"/>
  <c r="L310" i="1" s="1"/>
  <c r="K309" i="1"/>
  <c r="L309" i="1" s="1"/>
  <c r="K308" i="1"/>
  <c r="L308" i="1" s="1"/>
  <c r="L307" i="1"/>
  <c r="K307" i="1"/>
  <c r="K306" i="1"/>
  <c r="K298" i="1"/>
  <c r="L298" i="1" s="1"/>
  <c r="K297" i="1"/>
  <c r="L297" i="1" s="1"/>
  <c r="K296" i="1"/>
  <c r="L296" i="1" s="1"/>
  <c r="K295" i="1"/>
  <c r="L295" i="1" s="1"/>
  <c r="K294" i="1"/>
  <c r="L294" i="1" s="1"/>
  <c r="K293" i="1"/>
  <c r="L293" i="1" s="1"/>
  <c r="K292" i="1"/>
  <c r="L292" i="1" s="1"/>
  <c r="K291" i="1"/>
  <c r="L291" i="1" s="1"/>
  <c r="K283" i="1"/>
  <c r="L283" i="1" s="1"/>
  <c r="K282" i="1"/>
  <c r="L282" i="1" s="1"/>
  <c r="K281" i="1"/>
  <c r="L281" i="1" s="1"/>
  <c r="K280" i="1"/>
  <c r="L280" i="1" s="1"/>
  <c r="L279" i="1"/>
  <c r="K279" i="1"/>
  <c r="K278" i="1"/>
  <c r="L278" i="1" s="1"/>
  <c r="K277" i="1"/>
  <c r="L277" i="1" s="1"/>
  <c r="K276" i="1"/>
  <c r="L276" i="1" s="1"/>
  <c r="K275" i="1"/>
  <c r="L275" i="1" s="1"/>
  <c r="K274" i="1"/>
  <c r="L274" i="1" s="1"/>
  <c r="K273" i="1"/>
  <c r="L273" i="1" s="1"/>
  <c r="K272" i="1"/>
  <c r="L272" i="1" s="1"/>
  <c r="L271" i="1"/>
  <c r="K271" i="1"/>
  <c r="K270" i="1"/>
  <c r="L270" i="1" s="1"/>
  <c r="K269" i="1"/>
  <c r="L269" i="1" s="1"/>
  <c r="K268" i="1"/>
  <c r="L268" i="1" s="1"/>
  <c r="K267" i="1"/>
  <c r="L267" i="1" s="1"/>
  <c r="K266" i="1"/>
  <c r="L266" i="1" s="1"/>
  <c r="K265" i="1"/>
  <c r="L265" i="1" s="1"/>
  <c r="K264" i="1"/>
  <c r="L264" i="1" s="1"/>
  <c r="L263" i="1"/>
  <c r="K263" i="1"/>
  <c r="K262" i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K256" i="1"/>
  <c r="L256" i="1" s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L250" i="1" s="1"/>
  <c r="K249" i="1"/>
  <c r="L249" i="1" s="1"/>
  <c r="K248" i="1"/>
  <c r="L248" i="1" s="1"/>
  <c r="L247" i="1"/>
  <c r="K247" i="1"/>
  <c r="K246" i="1"/>
  <c r="L246" i="1" s="1"/>
  <c r="K245" i="1"/>
  <c r="L245" i="1" s="1"/>
  <c r="K244" i="1"/>
  <c r="L244" i="1" s="1"/>
  <c r="K243" i="1"/>
  <c r="L243" i="1" s="1"/>
  <c r="K242" i="1"/>
  <c r="L242" i="1" s="1"/>
  <c r="K241" i="1"/>
  <c r="L241" i="1" s="1"/>
  <c r="L233" i="1"/>
  <c r="K233" i="1"/>
  <c r="L232" i="1"/>
  <c r="K232" i="1"/>
  <c r="K231" i="1"/>
  <c r="L231" i="1" s="1"/>
  <c r="K230" i="1"/>
  <c r="L230" i="1" s="1"/>
  <c r="L229" i="1"/>
  <c r="K229" i="1"/>
  <c r="K234" i="1" s="1"/>
  <c r="L234" i="1" s="1"/>
  <c r="L228" i="1"/>
  <c r="K228" i="1"/>
  <c r="K220" i="1"/>
  <c r="L220" i="1" s="1"/>
  <c r="L219" i="1"/>
  <c r="K219" i="1"/>
  <c r="L218" i="1"/>
  <c r="K218" i="1"/>
  <c r="L217" i="1"/>
  <c r="K217" i="1"/>
  <c r="K216" i="1"/>
  <c r="L216" i="1" s="1"/>
  <c r="L215" i="1"/>
  <c r="K215" i="1"/>
  <c r="K221" i="1" s="1"/>
  <c r="L221" i="1" s="1"/>
  <c r="L214" i="1"/>
  <c r="K214" i="1"/>
  <c r="K194" i="1"/>
  <c r="L194" i="1" s="1"/>
  <c r="L193" i="1"/>
  <c r="K193" i="1"/>
  <c r="L192" i="1"/>
  <c r="K192" i="1"/>
  <c r="L191" i="1"/>
  <c r="K191" i="1"/>
  <c r="K190" i="1"/>
  <c r="L190" i="1" s="1"/>
  <c r="L189" i="1"/>
  <c r="K189" i="1"/>
  <c r="L188" i="1"/>
  <c r="K188" i="1"/>
  <c r="L187" i="1"/>
  <c r="K187" i="1"/>
  <c r="K186" i="1"/>
  <c r="L186" i="1" s="1"/>
  <c r="L185" i="1"/>
  <c r="K185" i="1"/>
  <c r="L184" i="1"/>
  <c r="K184" i="1"/>
  <c r="L183" i="1"/>
  <c r="K183" i="1"/>
  <c r="K182" i="1"/>
  <c r="L182" i="1" s="1"/>
  <c r="L181" i="1"/>
  <c r="K181" i="1"/>
  <c r="L180" i="1"/>
  <c r="K180" i="1"/>
  <c r="L179" i="1"/>
  <c r="K179" i="1"/>
  <c r="K178" i="1"/>
  <c r="L178" i="1" s="1"/>
  <c r="K177" i="1"/>
  <c r="L177" i="1" s="1"/>
  <c r="L176" i="1"/>
  <c r="K176" i="1"/>
  <c r="L175" i="1"/>
  <c r="K175" i="1"/>
  <c r="K174" i="1"/>
  <c r="L174" i="1" s="1"/>
  <c r="K173" i="1"/>
  <c r="L173" i="1" s="1"/>
  <c r="L172" i="1"/>
  <c r="K172" i="1"/>
  <c r="L171" i="1"/>
  <c r="K171" i="1"/>
  <c r="K170" i="1"/>
  <c r="L170" i="1" s="1"/>
  <c r="K169" i="1"/>
  <c r="L169" i="1" s="1"/>
  <c r="L168" i="1"/>
  <c r="K168" i="1"/>
  <c r="K167" i="1"/>
  <c r="L167" i="1" s="1"/>
  <c r="K166" i="1"/>
  <c r="L166" i="1" s="1"/>
  <c r="K165" i="1"/>
  <c r="L165" i="1" s="1"/>
  <c r="L164" i="1"/>
  <c r="K164" i="1"/>
  <c r="K163" i="1"/>
  <c r="L163" i="1" s="1"/>
  <c r="K162" i="1"/>
  <c r="L162" i="1" s="1"/>
  <c r="K161" i="1"/>
  <c r="L161" i="1" s="1"/>
  <c r="L160" i="1"/>
  <c r="K160" i="1"/>
  <c r="K159" i="1"/>
  <c r="L159" i="1" s="1"/>
  <c r="K158" i="1"/>
  <c r="L158" i="1" s="1"/>
  <c r="K157" i="1"/>
  <c r="L157" i="1" s="1"/>
  <c r="L156" i="1"/>
  <c r="K156" i="1"/>
  <c r="K155" i="1"/>
  <c r="L155" i="1" s="1"/>
  <c r="K154" i="1"/>
  <c r="L154" i="1" s="1"/>
  <c r="K153" i="1"/>
  <c r="L153" i="1" s="1"/>
  <c r="L152" i="1"/>
  <c r="K152" i="1"/>
  <c r="K151" i="1"/>
  <c r="L151" i="1" s="1"/>
  <c r="K150" i="1"/>
  <c r="L150" i="1" s="1"/>
  <c r="K149" i="1"/>
  <c r="L149" i="1" s="1"/>
  <c r="L148" i="1"/>
  <c r="K148" i="1"/>
  <c r="K147" i="1"/>
  <c r="L147" i="1" s="1"/>
  <c r="K146" i="1"/>
  <c r="L146" i="1" s="1"/>
  <c r="K145" i="1"/>
  <c r="L145" i="1" s="1"/>
  <c r="L144" i="1"/>
  <c r="K144" i="1"/>
  <c r="K143" i="1"/>
  <c r="L143" i="1" s="1"/>
  <c r="K142" i="1"/>
  <c r="L142" i="1" s="1"/>
  <c r="K141" i="1"/>
  <c r="L141" i="1" s="1"/>
  <c r="L140" i="1"/>
  <c r="K140" i="1"/>
  <c r="K139" i="1"/>
  <c r="L139" i="1" s="1"/>
  <c r="K138" i="1"/>
  <c r="L138" i="1" s="1"/>
  <c r="K137" i="1"/>
  <c r="L137" i="1" s="1"/>
  <c r="L136" i="1"/>
  <c r="K136" i="1"/>
  <c r="K135" i="1"/>
  <c r="L135" i="1" s="1"/>
  <c r="K134" i="1"/>
  <c r="L134" i="1" s="1"/>
  <c r="K133" i="1"/>
  <c r="L133" i="1" s="1"/>
  <c r="L132" i="1"/>
  <c r="K132" i="1"/>
  <c r="K131" i="1"/>
  <c r="L131" i="1" s="1"/>
  <c r="K130" i="1"/>
  <c r="L130" i="1" s="1"/>
  <c r="K129" i="1"/>
  <c r="L129" i="1" s="1"/>
  <c r="L128" i="1"/>
  <c r="K128" i="1"/>
  <c r="K127" i="1"/>
  <c r="L127" i="1" s="1"/>
  <c r="K126" i="1"/>
  <c r="L126" i="1" s="1"/>
  <c r="K125" i="1"/>
  <c r="L125" i="1" s="1"/>
  <c r="L124" i="1"/>
  <c r="K124" i="1"/>
  <c r="K123" i="1"/>
  <c r="L123" i="1" s="1"/>
  <c r="K122" i="1"/>
  <c r="L122" i="1" s="1"/>
  <c r="K121" i="1"/>
  <c r="L121" i="1" s="1"/>
  <c r="L120" i="1"/>
  <c r="K120" i="1"/>
  <c r="K119" i="1"/>
  <c r="L119" i="1" s="1"/>
  <c r="K118" i="1"/>
  <c r="L118" i="1" s="1"/>
  <c r="K117" i="1"/>
  <c r="L117" i="1" s="1"/>
  <c r="L116" i="1"/>
  <c r="K116" i="1"/>
  <c r="K115" i="1"/>
  <c r="L115" i="1" s="1"/>
  <c r="K114" i="1"/>
  <c r="L114" i="1" s="1"/>
  <c r="K113" i="1"/>
  <c r="L113" i="1" s="1"/>
  <c r="L112" i="1"/>
  <c r="K112" i="1"/>
  <c r="K111" i="1"/>
  <c r="L111" i="1" s="1"/>
  <c r="K110" i="1"/>
  <c r="L110" i="1" s="1"/>
  <c r="K109" i="1"/>
  <c r="L109" i="1" s="1"/>
  <c r="L108" i="1"/>
  <c r="K108" i="1"/>
  <c r="K107" i="1"/>
  <c r="L107" i="1" s="1"/>
  <c r="K106" i="1"/>
  <c r="L106" i="1" s="1"/>
  <c r="K105" i="1"/>
  <c r="L105" i="1" s="1"/>
  <c r="L104" i="1"/>
  <c r="K104" i="1"/>
  <c r="K103" i="1"/>
  <c r="L103" i="1" s="1"/>
  <c r="K102" i="1"/>
  <c r="L102" i="1" s="1"/>
  <c r="K101" i="1"/>
  <c r="L101" i="1" s="1"/>
  <c r="L100" i="1"/>
  <c r="K100" i="1"/>
  <c r="K99" i="1"/>
  <c r="L99" i="1" s="1"/>
  <c r="K98" i="1"/>
  <c r="L98" i="1" s="1"/>
  <c r="K97" i="1"/>
  <c r="L97" i="1" s="1"/>
  <c r="L96" i="1"/>
  <c r="K96" i="1"/>
  <c r="K95" i="1"/>
  <c r="L95" i="1" s="1"/>
  <c r="K94" i="1"/>
  <c r="L94" i="1" s="1"/>
  <c r="K93" i="1"/>
  <c r="L93" i="1" s="1"/>
  <c r="L92" i="1"/>
  <c r="K92" i="1"/>
  <c r="K91" i="1"/>
  <c r="L91" i="1" s="1"/>
  <c r="K90" i="1"/>
  <c r="L90" i="1" s="1"/>
  <c r="K89" i="1"/>
  <c r="L89" i="1" s="1"/>
  <c r="L88" i="1"/>
  <c r="K88" i="1"/>
  <c r="K87" i="1"/>
  <c r="L87" i="1" s="1"/>
  <c r="K86" i="1"/>
  <c r="L86" i="1" s="1"/>
  <c r="K85" i="1"/>
  <c r="L85" i="1" s="1"/>
  <c r="L84" i="1"/>
  <c r="K84" i="1"/>
  <c r="K83" i="1"/>
  <c r="L83" i="1" s="1"/>
  <c r="K82" i="1"/>
  <c r="L82" i="1" s="1"/>
  <c r="K81" i="1"/>
  <c r="L81" i="1" s="1"/>
  <c r="L80" i="1"/>
  <c r="K80" i="1"/>
  <c r="K79" i="1"/>
  <c r="L79" i="1" s="1"/>
  <c r="K78" i="1"/>
  <c r="L78" i="1" s="1"/>
  <c r="K77" i="1"/>
  <c r="L77" i="1" s="1"/>
  <c r="L76" i="1"/>
  <c r="K76" i="1"/>
  <c r="K75" i="1"/>
  <c r="L75" i="1" s="1"/>
  <c r="K74" i="1"/>
  <c r="L74" i="1" s="1"/>
  <c r="K73" i="1"/>
  <c r="L73" i="1" s="1"/>
  <c r="L72" i="1"/>
  <c r="K72" i="1"/>
  <c r="K71" i="1"/>
  <c r="L71" i="1" s="1"/>
  <c r="K70" i="1"/>
  <c r="L70" i="1" s="1"/>
  <c r="K69" i="1"/>
  <c r="L69" i="1" s="1"/>
  <c r="L68" i="1"/>
  <c r="K68" i="1"/>
  <c r="K67" i="1"/>
  <c r="L67" i="1" s="1"/>
  <c r="K66" i="1"/>
  <c r="L66" i="1" s="1"/>
  <c r="K65" i="1"/>
  <c r="L65" i="1" s="1"/>
  <c r="L64" i="1"/>
  <c r="K64" i="1"/>
  <c r="K63" i="1"/>
  <c r="L63" i="1" s="1"/>
  <c r="K62" i="1"/>
  <c r="L62" i="1" s="1"/>
  <c r="K61" i="1"/>
  <c r="L61" i="1" s="1"/>
  <c r="L60" i="1"/>
  <c r="K60" i="1"/>
  <c r="K59" i="1"/>
  <c r="L59" i="1" s="1"/>
  <c r="K58" i="1"/>
  <c r="L58" i="1" s="1"/>
  <c r="K57" i="1"/>
  <c r="L57" i="1" s="1"/>
  <c r="L56" i="1"/>
  <c r="K56" i="1"/>
  <c r="K55" i="1"/>
  <c r="L55" i="1" s="1"/>
  <c r="K54" i="1"/>
  <c r="L54" i="1" s="1"/>
  <c r="K53" i="1"/>
  <c r="L53" i="1" s="1"/>
  <c r="L52" i="1"/>
  <c r="K52" i="1"/>
  <c r="K51" i="1"/>
  <c r="L51" i="1" s="1"/>
  <c r="K50" i="1"/>
  <c r="L50" i="1" s="1"/>
  <c r="K49" i="1"/>
  <c r="L49" i="1" s="1"/>
  <c r="L48" i="1"/>
  <c r="K48" i="1"/>
  <c r="K47" i="1"/>
  <c r="L47" i="1" s="1"/>
  <c r="K46" i="1"/>
  <c r="L46" i="1" s="1"/>
  <c r="K45" i="1"/>
  <c r="L45" i="1" s="1"/>
  <c r="L44" i="1"/>
  <c r="K44" i="1"/>
  <c r="K43" i="1"/>
  <c r="L43" i="1" s="1"/>
  <c r="K42" i="1"/>
  <c r="L42" i="1" s="1"/>
  <c r="K41" i="1"/>
  <c r="L41" i="1" s="1"/>
  <c r="L40" i="1"/>
  <c r="K40" i="1"/>
  <c r="K39" i="1"/>
  <c r="L39" i="1" s="1"/>
  <c r="K38" i="1"/>
  <c r="L38" i="1" s="1"/>
  <c r="K37" i="1"/>
  <c r="L37" i="1" s="1"/>
  <c r="L36" i="1"/>
  <c r="K36" i="1"/>
  <c r="K35" i="1"/>
  <c r="L35" i="1" s="1"/>
  <c r="K34" i="1"/>
  <c r="L34" i="1" s="1"/>
  <c r="K33" i="1"/>
  <c r="L33" i="1" s="1"/>
  <c r="L32" i="1"/>
  <c r="K32" i="1"/>
  <c r="K31" i="1"/>
  <c r="L31" i="1" s="1"/>
  <c r="K30" i="1"/>
  <c r="L30" i="1" s="1"/>
  <c r="K29" i="1"/>
  <c r="L29" i="1" s="1"/>
  <c r="L28" i="1"/>
  <c r="K28" i="1"/>
  <c r="K27" i="1"/>
  <c r="L27" i="1" s="1"/>
  <c r="K26" i="1"/>
  <c r="L26" i="1" s="1"/>
  <c r="K25" i="1"/>
  <c r="L25" i="1" s="1"/>
  <c r="L24" i="1"/>
  <c r="K24" i="1"/>
  <c r="K23" i="1"/>
  <c r="L23" i="1" s="1"/>
  <c r="K22" i="1"/>
  <c r="L22" i="1" s="1"/>
  <c r="K21" i="1"/>
  <c r="L21" i="1" s="1"/>
  <c r="L20" i="1"/>
  <c r="K20" i="1"/>
  <c r="K19" i="1"/>
  <c r="L19" i="1" s="1"/>
  <c r="K18" i="1"/>
  <c r="L18" i="1" s="1"/>
  <c r="K17" i="1"/>
  <c r="L17" i="1" s="1"/>
  <c r="L16" i="1"/>
  <c r="K16" i="1"/>
  <c r="K15" i="1"/>
  <c r="L15" i="1" s="1"/>
  <c r="K14" i="1"/>
  <c r="L14" i="1" s="1"/>
  <c r="K13" i="1"/>
  <c r="L13" i="1" s="1"/>
  <c r="L12" i="1"/>
  <c r="K12" i="1"/>
  <c r="K11" i="1"/>
  <c r="L11" i="1" s="1"/>
  <c r="K10" i="1"/>
  <c r="L10" i="1" s="1"/>
  <c r="K9" i="1"/>
  <c r="L9" i="1" s="1"/>
  <c r="L8" i="1"/>
  <c r="K8" i="1"/>
  <c r="K7" i="1"/>
  <c r="L7" i="1" s="1"/>
  <c r="K6" i="1"/>
  <c r="L6" i="1" s="1"/>
  <c r="K5" i="1"/>
  <c r="L5" i="1" s="1"/>
  <c r="L4" i="1"/>
  <c r="K4" i="1"/>
  <c r="K3" i="1"/>
  <c r="L3" i="1" s="1"/>
  <c r="K284" i="1" l="1"/>
  <c r="L284" i="1" s="1"/>
  <c r="K299" i="1"/>
  <c r="L299" i="1" s="1"/>
  <c r="K839" i="1"/>
  <c r="L839" i="1" s="1"/>
  <c r="K539" i="1"/>
  <c r="L539" i="1" s="1"/>
  <c r="L306" i="1"/>
  <c r="K966" i="1"/>
  <c r="L966" i="1" s="1"/>
  <c r="L848" i="1"/>
  <c r="L205" i="1"/>
  <c r="K205" i="1"/>
</calcChain>
</file>

<file path=xl/sharedStrings.xml><?xml version="1.0" encoding="utf-8"?>
<sst xmlns="http://schemas.openxmlformats.org/spreadsheetml/2006/main" count="4202" uniqueCount="1523">
  <si>
    <t>Supplementary Table 1 Characteristics of the SNPs used as IVs for T2D in the MR analysis.</t>
  </si>
  <si>
    <t>SNP</t>
  </si>
  <si>
    <t>Nearest gene</t>
  </si>
  <si>
    <t>Chr</t>
  </si>
  <si>
    <t>Position</t>
  </si>
  <si>
    <t>EA</t>
  </si>
  <si>
    <t>NEA</t>
  </si>
  <si>
    <t>EAF</t>
  </si>
  <si>
    <t>Beta</t>
  </si>
  <si>
    <t xml:space="preserve">SE 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</si>
  <si>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-value</t>
    </r>
  </si>
  <si>
    <r>
      <rPr>
        <i/>
        <sz val="11"/>
        <color theme="1"/>
        <rFont val="Times New Roman"/>
        <family val="1"/>
      </rPr>
      <t>R</t>
    </r>
    <r>
      <rPr>
        <i/>
        <vertAlign val="super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>a</t>
    </r>
  </si>
  <si>
    <r>
      <rPr>
        <sz val="11"/>
        <color theme="1"/>
        <rFont val="Times New Roman"/>
        <family val="1"/>
      </rPr>
      <t>F-statistic</t>
    </r>
    <r>
      <rPr>
        <vertAlign val="superscript"/>
        <sz val="11"/>
        <color theme="1"/>
        <rFont val="Times New Roman"/>
        <family val="1"/>
      </rPr>
      <t>b</t>
    </r>
  </si>
  <si>
    <t>rs1005752</t>
  </si>
  <si>
    <t>HMG20A</t>
  </si>
  <si>
    <t>A</t>
  </si>
  <si>
    <t>C</t>
  </si>
  <si>
    <t>rs10096633</t>
  </si>
  <si>
    <t>LPL</t>
  </si>
  <si>
    <t>T</t>
  </si>
  <si>
    <t xml:space="preserve"> </t>
  </si>
  <si>
    <t>rs10097617</t>
  </si>
  <si>
    <t>TP53INP1</t>
  </si>
  <si>
    <t>rs10193538</t>
  </si>
  <si>
    <t>BNIPL</t>
  </si>
  <si>
    <t>G</t>
  </si>
  <si>
    <t>rs10195252</t>
  </si>
  <si>
    <t>GRB14/COBLL1</t>
  </si>
  <si>
    <t>rs10228066</t>
  </si>
  <si>
    <t>DGKB</t>
  </si>
  <si>
    <t>rs10406431</t>
  </si>
  <si>
    <t>GIPR</t>
  </si>
  <si>
    <t>rs1042725</t>
  </si>
  <si>
    <t>HMGA2</t>
  </si>
  <si>
    <t>rs1043246</t>
  </si>
  <si>
    <t>ZZEF1</t>
  </si>
  <si>
    <t>rs1061810</t>
  </si>
  <si>
    <t>HSD17B12</t>
  </si>
  <si>
    <t>rs10750397</t>
  </si>
  <si>
    <t>ETS1</t>
  </si>
  <si>
    <t>rs10811660</t>
  </si>
  <si>
    <t>CDKN2A/B</t>
  </si>
  <si>
    <t>rs10830963</t>
  </si>
  <si>
    <t>MTNR1B</t>
  </si>
  <si>
    <t>rs10842994</t>
  </si>
  <si>
    <t>KLHDC5</t>
  </si>
  <si>
    <t>rs10882101</t>
  </si>
  <si>
    <t>HHEX/IDE</t>
  </si>
  <si>
    <t>rs10893829</t>
  </si>
  <si>
    <t>rs10937721</t>
  </si>
  <si>
    <t>WFS1</t>
  </si>
  <si>
    <t>rs10962</t>
  </si>
  <si>
    <t>HNF1B</t>
  </si>
  <si>
    <t>rs10974438</t>
  </si>
  <si>
    <t>GLIS3</t>
  </si>
  <si>
    <t>rs11070332</t>
  </si>
  <si>
    <t>LTK</t>
  </si>
  <si>
    <t>rs1112718</t>
  </si>
  <si>
    <t>rs11202627</t>
  </si>
  <si>
    <t>PTEN</t>
  </si>
  <si>
    <t>rs112498319</t>
  </si>
  <si>
    <t>RREB1</t>
  </si>
  <si>
    <t>rs1127215</t>
  </si>
  <si>
    <t>PTGFRN</t>
  </si>
  <si>
    <t>rs115505614</t>
  </si>
  <si>
    <t>PAM</t>
  </si>
  <si>
    <t>rs11688682</t>
  </si>
  <si>
    <t>GLI2</t>
  </si>
  <si>
    <t>rs11688931</t>
  </si>
  <si>
    <t>rs11699802</t>
  </si>
  <si>
    <t>CEBPB</t>
  </si>
  <si>
    <t>rs117001013</t>
  </si>
  <si>
    <t>YWHAH</t>
  </si>
  <si>
    <t>rs11708067</t>
  </si>
  <si>
    <t>ADCY5</t>
  </si>
  <si>
    <t>rs11709077</t>
  </si>
  <si>
    <t>PPARG</t>
  </si>
  <si>
    <t>rs11759026</t>
  </si>
  <si>
    <t>CENPW</t>
  </si>
  <si>
    <t>rs11786992</t>
  </si>
  <si>
    <t>rs11820019</t>
  </si>
  <si>
    <t>CCND1</t>
  </si>
  <si>
    <t>rs11926707</t>
  </si>
  <si>
    <t>KIF9</t>
  </si>
  <si>
    <t>rs12001437</t>
  </si>
  <si>
    <t>UBAP2</t>
  </si>
  <si>
    <t>rs12140153</t>
  </si>
  <si>
    <t>PATJ</t>
  </si>
  <si>
    <t>rs12454712</t>
  </si>
  <si>
    <t>BCL2A</t>
  </si>
  <si>
    <t>rs1260326</t>
  </si>
  <si>
    <t>GCKR</t>
  </si>
  <si>
    <t>rs12642790</t>
  </si>
  <si>
    <t>SCD5</t>
  </si>
  <si>
    <t>rs12811407</t>
  </si>
  <si>
    <t>FBRSL1</t>
  </si>
  <si>
    <t>rs12910825</t>
  </si>
  <si>
    <t>PRC1</t>
  </si>
  <si>
    <t>rs13085136</t>
  </si>
  <si>
    <t>SHQ1</t>
  </si>
  <si>
    <t>rs1316776</t>
  </si>
  <si>
    <t>DMGDH</t>
  </si>
  <si>
    <t>rs13262861</t>
  </si>
  <si>
    <t>ANK1</t>
  </si>
  <si>
    <t>rs1359790</t>
  </si>
  <si>
    <t>SPRY2</t>
  </si>
  <si>
    <t>rs13737</t>
  </si>
  <si>
    <t>PTPN9</t>
  </si>
  <si>
    <t>rs1377807</t>
  </si>
  <si>
    <t>rs138337556</t>
  </si>
  <si>
    <t>SLCO6A1</t>
  </si>
  <si>
    <t>rs1412234</t>
  </si>
  <si>
    <t>LINGO2</t>
  </si>
  <si>
    <t>rs1412830</t>
  </si>
  <si>
    <t>rs1421085</t>
  </si>
  <si>
    <t>FTO</t>
  </si>
  <si>
    <t>rs1426371</t>
  </si>
  <si>
    <t>WSCD2</t>
  </si>
  <si>
    <t>rs145678014</t>
  </si>
  <si>
    <t>QSER1</t>
  </si>
  <si>
    <t>rs146886108</t>
  </si>
  <si>
    <t>ANKH</t>
  </si>
  <si>
    <t>rs148766658</t>
  </si>
  <si>
    <t>rs149364428</t>
  </si>
  <si>
    <t>CPQ</t>
  </si>
  <si>
    <t>rs1493694</t>
  </si>
  <si>
    <t>NOTCH2</t>
  </si>
  <si>
    <t>rs1531583</t>
  </si>
  <si>
    <t>PCGF3</t>
  </si>
  <si>
    <t>rs1562396</t>
  </si>
  <si>
    <t>KLF14</t>
  </si>
  <si>
    <t>rs1580278</t>
  </si>
  <si>
    <t>SLC9B1</t>
  </si>
  <si>
    <t>rs17013314</t>
  </si>
  <si>
    <t>UBE2E2</t>
  </si>
  <si>
    <t>rs1708302</t>
  </si>
  <si>
    <t>JAZF1</t>
  </si>
  <si>
    <t>rs17168486</t>
  </si>
  <si>
    <t>rs17250977</t>
  </si>
  <si>
    <t>rs17689007</t>
  </si>
  <si>
    <t>MSRA</t>
  </si>
  <si>
    <t>rs177045</t>
  </si>
  <si>
    <t>NEUROG3</t>
  </si>
  <si>
    <t>rs17791513</t>
  </si>
  <si>
    <t>TLE4</t>
  </si>
  <si>
    <t>rs17819328</t>
  </si>
  <si>
    <t>rs1783541</t>
  </si>
  <si>
    <t>MAP3K11</t>
  </si>
  <si>
    <t>rs17836088</t>
  </si>
  <si>
    <t>NRXN3</t>
  </si>
  <si>
    <t>rs1800574</t>
  </si>
  <si>
    <t>HNF1A</t>
  </si>
  <si>
    <t>rs1800961</t>
  </si>
  <si>
    <t>HNF4A</t>
  </si>
  <si>
    <t>rs1801212</t>
  </si>
  <si>
    <t>rs1801645</t>
  </si>
  <si>
    <t>PIM3</t>
  </si>
  <si>
    <t>rs180988137</t>
  </si>
  <si>
    <t>TCF7L2</t>
  </si>
  <si>
    <t>rs184509201</t>
  </si>
  <si>
    <t>rs199795270</t>
  </si>
  <si>
    <t>FAM57B</t>
  </si>
  <si>
    <t>rs2028150</t>
  </si>
  <si>
    <t>CEP68</t>
  </si>
  <si>
    <t>rs2197973</t>
  </si>
  <si>
    <t>USP44</t>
  </si>
  <si>
    <t>rs2237895</t>
  </si>
  <si>
    <t>KCNQ1</t>
  </si>
  <si>
    <t>rs2237897</t>
  </si>
  <si>
    <t>rs2238689</t>
  </si>
  <si>
    <t>rs2249105</t>
  </si>
  <si>
    <t>rs2258238</t>
  </si>
  <si>
    <t>rs2280141</t>
  </si>
  <si>
    <t>PLEKHA1</t>
  </si>
  <si>
    <t>rs2283220</t>
  </si>
  <si>
    <t>rs2307111</t>
  </si>
  <si>
    <t>POC5</t>
  </si>
  <si>
    <t>rs231361</t>
  </si>
  <si>
    <t>rs243024</t>
  </si>
  <si>
    <t>BCL11A</t>
  </si>
  <si>
    <t>rs2456530</t>
  </si>
  <si>
    <t>ONECUT1</t>
  </si>
  <si>
    <t>rs2642588</t>
  </si>
  <si>
    <t>rs2796441</t>
  </si>
  <si>
    <t>TLE1</t>
  </si>
  <si>
    <t>rs2800733</t>
  </si>
  <si>
    <t>SOGA3</t>
  </si>
  <si>
    <t>rs2820446</t>
  </si>
  <si>
    <t>LYPLAL1</t>
  </si>
  <si>
    <t>rs28505901</t>
  </si>
  <si>
    <t>GPSM1</t>
  </si>
  <si>
    <t>rs291367</t>
  </si>
  <si>
    <t>GNG4</t>
  </si>
  <si>
    <t>rs2925979</t>
  </si>
  <si>
    <t>CMIP</t>
  </si>
  <si>
    <t>rs2972144</t>
  </si>
  <si>
    <t>IRS1</t>
  </si>
  <si>
    <t>rs3111316</t>
  </si>
  <si>
    <t>FARSA</t>
  </si>
  <si>
    <t>rs3217792</t>
  </si>
  <si>
    <t>CCND2</t>
  </si>
  <si>
    <t>rs3217860</t>
  </si>
  <si>
    <t>rs329122</t>
  </si>
  <si>
    <t>PHF15</t>
  </si>
  <si>
    <t>rs340874</t>
  </si>
  <si>
    <t>PROX1</t>
  </si>
  <si>
    <t>rs34715063</t>
  </si>
  <si>
    <t>RASGRP1</t>
  </si>
  <si>
    <t>rs348330</t>
  </si>
  <si>
    <t>ABCB10</t>
  </si>
  <si>
    <t>rs34855406</t>
  </si>
  <si>
    <t>MLX</t>
  </si>
  <si>
    <t>rs35352848</t>
  </si>
  <si>
    <t>rs35895680</t>
  </si>
  <si>
    <t>TTLL6</t>
  </si>
  <si>
    <t>rs35913461</t>
  </si>
  <si>
    <t>TMEM18</t>
  </si>
  <si>
    <t>rs3768321</t>
  </si>
  <si>
    <t>MACF1</t>
  </si>
  <si>
    <t>rs3774723</t>
  </si>
  <si>
    <t>PSMD6</t>
  </si>
  <si>
    <t>rs3798519</t>
  </si>
  <si>
    <t>TFAP2B</t>
  </si>
  <si>
    <t>rs3802177</t>
  </si>
  <si>
    <t>SLC30A8</t>
  </si>
  <si>
    <t>rs3810291</t>
  </si>
  <si>
    <t>ZC3H4</t>
  </si>
  <si>
    <t>rs3887925</t>
  </si>
  <si>
    <t>ST6GAL1</t>
  </si>
  <si>
    <t>rs41277236</t>
  </si>
  <si>
    <t>rs4148856</t>
  </si>
  <si>
    <t>MPHOSPH9</t>
  </si>
  <si>
    <t>rs4238013</t>
  </si>
  <si>
    <t>rs4279506</t>
  </si>
  <si>
    <t>IGF2BP3</t>
  </si>
  <si>
    <t>rs429358</t>
  </si>
  <si>
    <t>TOMM40/APOE</t>
  </si>
  <si>
    <t>rs4457053</t>
  </si>
  <si>
    <t>ZBED3</t>
  </si>
  <si>
    <t>rs465002</t>
  </si>
  <si>
    <t>ANKRD55</t>
  </si>
  <si>
    <t>rs4686471</t>
  </si>
  <si>
    <t>LPP</t>
  </si>
  <si>
    <t>rs4688760</t>
  </si>
  <si>
    <t>RBM6</t>
  </si>
  <si>
    <t>rs4709746</t>
  </si>
  <si>
    <t>QKI</t>
  </si>
  <si>
    <t>rs4736819</t>
  </si>
  <si>
    <t>rs474513</t>
  </si>
  <si>
    <t>SLC22A3</t>
  </si>
  <si>
    <t>rs4804833</t>
  </si>
  <si>
    <t>MAP2K7</t>
  </si>
  <si>
    <t>rs4810426</t>
  </si>
  <si>
    <t>rs4925109</t>
  </si>
  <si>
    <t>RAI1</t>
  </si>
  <si>
    <t>rs4929965</t>
  </si>
  <si>
    <t>INS/IGF2</t>
  </si>
  <si>
    <t>rs4932265</t>
  </si>
  <si>
    <t>AP3S2</t>
  </si>
  <si>
    <t>rs5213</t>
  </si>
  <si>
    <t>KCNJ11</t>
  </si>
  <si>
    <t>rs523288</t>
  </si>
  <si>
    <t>MC4R</t>
  </si>
  <si>
    <t>rs536643418</t>
  </si>
  <si>
    <t>rs539515</t>
  </si>
  <si>
    <t>SEC16B</t>
  </si>
  <si>
    <t>rs55653563</t>
  </si>
  <si>
    <t>ZNF169</t>
  </si>
  <si>
    <t>rs562386202</t>
  </si>
  <si>
    <t>DDX18</t>
  </si>
  <si>
    <t>rs56337234</t>
  </si>
  <si>
    <t>MAEA</t>
  </si>
  <si>
    <t>rs56348580</t>
  </si>
  <si>
    <t>rs571342427</t>
  </si>
  <si>
    <t>rs57235767</t>
  </si>
  <si>
    <t>rs58432198</t>
  </si>
  <si>
    <t>FAF1</t>
  </si>
  <si>
    <t>rs58730668</t>
  </si>
  <si>
    <t>ACSL1</t>
  </si>
  <si>
    <t>rs601945</t>
  </si>
  <si>
    <t>MHC</t>
  </si>
  <si>
    <t>rs6063048</t>
  </si>
  <si>
    <t>EYA2</t>
  </si>
  <si>
    <t>rs61676547</t>
  </si>
  <si>
    <t>BPTF</t>
  </si>
  <si>
    <t>rs62107261</t>
  </si>
  <si>
    <t>rs62492368</t>
  </si>
  <si>
    <t>AOC1</t>
  </si>
  <si>
    <t>rs6458354</t>
  </si>
  <si>
    <t>VEGFA</t>
  </si>
  <si>
    <t>rs6459733</t>
  </si>
  <si>
    <t>MNX1</t>
  </si>
  <si>
    <t>rs6518681</t>
  </si>
  <si>
    <t>MTMR3/ASCC2</t>
  </si>
  <si>
    <t>rs6600191</t>
  </si>
  <si>
    <t>ITFG3</t>
  </si>
  <si>
    <t>rs6708643</t>
  </si>
  <si>
    <t>THADA</t>
  </si>
  <si>
    <t>rs67232546</t>
  </si>
  <si>
    <t>rs67254669</t>
  </si>
  <si>
    <t>rs6780171</t>
  </si>
  <si>
    <t>IGF2BP2</t>
  </si>
  <si>
    <t>rs6885132</t>
  </si>
  <si>
    <t>rs7022807</t>
  </si>
  <si>
    <t>HAUS6</t>
  </si>
  <si>
    <t>rs702634</t>
  </si>
  <si>
    <t>ARL15</t>
  </si>
  <si>
    <t>rs7078559</t>
  </si>
  <si>
    <t>rs7115753</t>
  </si>
  <si>
    <t>CRY2</t>
  </si>
  <si>
    <t>rs7178762</t>
  </si>
  <si>
    <t>USP3</t>
  </si>
  <si>
    <t>rs718314</t>
  </si>
  <si>
    <t>ITPR2</t>
  </si>
  <si>
    <t>rs7222481</t>
  </si>
  <si>
    <t>GLP2R</t>
  </si>
  <si>
    <t>rs72631105</t>
  </si>
  <si>
    <t>WDR11</t>
  </si>
  <si>
    <t>rs72802342</t>
  </si>
  <si>
    <t>BCAR1</t>
  </si>
  <si>
    <t>rs72926932</t>
  </si>
  <si>
    <t>TCF4</t>
  </si>
  <si>
    <t>rs73226260</t>
  </si>
  <si>
    <t>rs738408</t>
  </si>
  <si>
    <t>PNPLA3</t>
  </si>
  <si>
    <t>rs74653713</t>
  </si>
  <si>
    <t>MBNL1</t>
  </si>
  <si>
    <t>rs76011118</t>
  </si>
  <si>
    <t>rs7669833</t>
  </si>
  <si>
    <t>TMEM154</t>
  </si>
  <si>
    <t>rs76895963</t>
  </si>
  <si>
    <t>rs77464186</t>
  </si>
  <si>
    <t>CENTD2/ARAP1</t>
  </si>
  <si>
    <t>rs7756992</t>
  </si>
  <si>
    <t>CDKAL1</t>
  </si>
  <si>
    <t>rs78025551</t>
  </si>
  <si>
    <t>rs78408340</t>
  </si>
  <si>
    <t>rs7903146</t>
  </si>
  <si>
    <t>rs79687284</t>
  </si>
  <si>
    <t>rs80147536</t>
  </si>
  <si>
    <t>rs8032939</t>
  </si>
  <si>
    <t>rs8107974</t>
  </si>
  <si>
    <t>TM6SF2</t>
  </si>
  <si>
    <t>rs862320</t>
  </si>
  <si>
    <t>NFAT5</t>
  </si>
  <si>
    <t>rs878521</t>
  </si>
  <si>
    <t>GCK</t>
  </si>
  <si>
    <t>rs9379084</t>
  </si>
  <si>
    <t>rs9563615</t>
  </si>
  <si>
    <t>SRGAP2D</t>
  </si>
  <si>
    <t>rs9569864</t>
  </si>
  <si>
    <t>PCDH17</t>
  </si>
  <si>
    <t>rs9687832</t>
  </si>
  <si>
    <t>rs9860730</t>
  </si>
  <si>
    <t>ADAMTS9</t>
  </si>
  <si>
    <t>rs9873618</t>
  </si>
  <si>
    <t>SLC2A2</t>
  </si>
  <si>
    <r>
      <rPr>
        <sz val="11"/>
        <color theme="1"/>
        <rFont val="Times New Roman"/>
        <family val="1"/>
      </rPr>
      <t>rs10406327</t>
    </r>
    <r>
      <rPr>
        <vertAlign val="superscript"/>
        <sz val="11"/>
        <color theme="1"/>
        <rFont val="Times New Roman"/>
        <family val="1"/>
      </rPr>
      <t>#</t>
    </r>
  </si>
  <si>
    <t>PEPD</t>
  </si>
  <si>
    <r>
      <rPr>
        <sz val="11"/>
        <color theme="1"/>
        <rFont val="Times New Roman"/>
        <family val="1"/>
      </rPr>
      <t>rs10908278</t>
    </r>
    <r>
      <rPr>
        <vertAlign val="superscript"/>
        <sz val="11"/>
        <color theme="1"/>
        <rFont val="Times New Roman"/>
        <family val="1"/>
      </rPr>
      <t>#</t>
    </r>
  </si>
  <si>
    <r>
      <rPr>
        <sz val="11"/>
        <color theme="1"/>
        <rFont val="Times New Roman"/>
        <family val="1"/>
      </rPr>
      <t>rs11967262</t>
    </r>
    <r>
      <rPr>
        <vertAlign val="superscript"/>
        <sz val="11"/>
        <color theme="1"/>
        <rFont val="Times New Roman"/>
        <family val="1"/>
      </rPr>
      <t>#</t>
    </r>
  </si>
  <si>
    <r>
      <rPr>
        <sz val="11"/>
        <color theme="1"/>
        <rFont val="Times New Roman"/>
        <family val="1"/>
      </rPr>
      <t>rs1796330</t>
    </r>
    <r>
      <rPr>
        <vertAlign val="superscript"/>
        <sz val="11"/>
        <color theme="1"/>
        <rFont val="Times New Roman"/>
        <family val="1"/>
      </rPr>
      <t>#</t>
    </r>
  </si>
  <si>
    <t>TSPAN8/LGR5</t>
  </si>
  <si>
    <r>
      <rPr>
        <sz val="11"/>
        <color theme="1"/>
        <rFont val="Times New Roman"/>
        <family val="1"/>
      </rPr>
      <t>rs6070625</t>
    </r>
    <r>
      <rPr>
        <vertAlign val="superscript"/>
        <sz val="11"/>
        <color theme="1"/>
        <rFont val="Times New Roman"/>
        <family val="1"/>
      </rPr>
      <t>#</t>
    </r>
  </si>
  <si>
    <t>GNAS</t>
  </si>
  <si>
    <r>
      <rPr>
        <sz val="11"/>
        <color theme="1"/>
        <rFont val="Times New Roman"/>
        <family val="1"/>
      </rPr>
      <t>rs703972</t>
    </r>
    <r>
      <rPr>
        <vertAlign val="superscript"/>
        <sz val="11"/>
        <color theme="1"/>
        <rFont val="Times New Roman"/>
        <family val="1"/>
      </rPr>
      <t>#</t>
    </r>
  </si>
  <si>
    <t>ZMIZ1</t>
  </si>
  <si>
    <r>
      <rPr>
        <sz val="11"/>
        <color theme="1"/>
        <rFont val="Times New Roman"/>
        <family val="1"/>
      </rPr>
      <t>rs8037894</t>
    </r>
    <r>
      <rPr>
        <vertAlign val="superscript"/>
        <sz val="11"/>
        <color theme="1"/>
        <rFont val="Times New Roman"/>
        <family val="1"/>
      </rPr>
      <t>#</t>
    </r>
  </si>
  <si>
    <t>C2CD4A/B</t>
  </si>
  <si>
    <t>rs11257655*</t>
  </si>
  <si>
    <t>RN7SL232P</t>
  </si>
  <si>
    <t>rs4977213*</t>
  </si>
  <si>
    <t>BOP1</t>
  </si>
  <si>
    <t>rs96844*</t>
  </si>
  <si>
    <t>MAP3K1</t>
  </si>
  <si>
    <t>Total</t>
  </si>
  <si>
    <t>IV, instrumental variable; T2D, type 2 diabetes; Chr, chromosome; EA, effect allele;NEA, non-effect allele; EAF, effect allele frequency; SE, standard error; SNP, single nucleotide polymorphism.</t>
  </si>
  <si>
    <r>
      <rPr>
        <vertAlign val="superscript"/>
        <sz val="11"/>
        <color theme="1"/>
        <rFont val="Times New Roman"/>
        <family val="1"/>
      </rPr>
      <t>a</t>
    </r>
    <r>
      <rPr>
        <i/>
        <sz val="11"/>
        <color theme="1"/>
        <rFont val="Times New Roman"/>
        <family val="1"/>
      </rPr>
      <t>R</t>
    </r>
    <r>
      <rPr>
        <i/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were calculated using the following formula: 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)/[(2×EAF×(1-EAF)×beta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+ (2×EAF×(1-EAF)×N×SE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)], where EAF is the effect allele frequency, beta is the estimated effect on type 2 diabetes, Ν is the sample size of the GWAS for the SNP-type 2 diabetes association and SE is the standard error of the estimated effect.</t>
    </r>
  </si>
  <si>
    <r>
      <t>b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-statistic were calculated using the following formula: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(N-2)/(1-R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), where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is the proportion of variance in type 2 diabetes explained by each instrument and N is the sample size of the GWAS for the SNP-type 2 diabetes association.</t>
    </r>
  </si>
  <si>
    <r>
      <t>#</t>
    </r>
    <r>
      <rPr>
        <sz val="11"/>
        <color theme="1"/>
        <rFont val="Times New Roman"/>
        <family val="1"/>
      </rPr>
      <t>Removing the SNPs for being palindromic with intermediate allele frequencies.</t>
    </r>
  </si>
  <si>
    <r>
      <t>*Removing the SNPs that showed pleiotropic associations at genome-wide significance (</t>
    </r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&lt;5 × 10</t>
    </r>
    <r>
      <rPr>
        <vertAlign val="superscript"/>
        <sz val="11"/>
        <color theme="1"/>
        <rFont val="Times New Roman"/>
        <family val="1"/>
      </rPr>
      <t>-8</t>
    </r>
    <r>
      <rPr>
        <sz val="11"/>
        <color theme="1"/>
        <rFont val="Times New Roman"/>
        <family val="1"/>
      </rPr>
      <t>).</t>
    </r>
  </si>
  <si>
    <t>Supplementary Table 2 Characteristics of the SNPs used as IVs for fasting glucose in the MR analysis.</t>
  </si>
  <si>
    <t>rs11603334</t>
  </si>
  <si>
    <t>ARAP1</t>
  </si>
  <si>
    <t>rs13179048</t>
  </si>
  <si>
    <t>PCSK1</t>
  </si>
  <si>
    <t>rs1371614</t>
  </si>
  <si>
    <t>DPYSL5</t>
  </si>
  <si>
    <t>rs1483121</t>
  </si>
  <si>
    <t>OR4S1</t>
  </si>
  <si>
    <t>rs2293941</t>
  </si>
  <si>
    <t>PDX1</t>
  </si>
  <si>
    <t>rs4841132</t>
  </si>
  <si>
    <t>PPP1R3B</t>
  </si>
  <si>
    <t>rs6048205</t>
  </si>
  <si>
    <t>FOXA2</t>
  </si>
  <si>
    <t>IV, instrumental variable; Chr, chromosome; EA, effect allele;NEA, non-effect allele; EAF, effect allele frequency; SE, standard error; SNP, single nucleotide polymorphism.</t>
  </si>
  <si>
    <r>
      <rPr>
        <vertAlign val="superscript"/>
        <sz val="11"/>
        <color theme="1"/>
        <rFont val="Times New Roman"/>
        <family val="1"/>
      </rPr>
      <t>a</t>
    </r>
    <r>
      <rPr>
        <i/>
        <sz val="11"/>
        <color theme="1"/>
        <rFont val="Times New Roman"/>
        <family val="1"/>
      </rPr>
      <t>R</t>
    </r>
    <r>
      <rPr>
        <i/>
        <vertAlign val="super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were calculated using the following formula:(2×EAF×(1-EAF)×beta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)/[(2×EAF×(1-EAF)×beta</t>
    </r>
    <r>
      <rPr>
        <vertAlign val="superscript"/>
        <sz val="11"/>
        <color theme="1"/>
        <rFont val="Times New Roman"/>
        <family val="1"/>
      </rPr>
      <t>2)</t>
    </r>
    <r>
      <rPr>
        <sz val="11"/>
        <color theme="1"/>
        <rFont val="Times New Roman"/>
        <family val="1"/>
      </rPr>
      <t xml:space="preserve"> + (2×EAF×(1-EAF)×N×SE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)], where EAF is the effect allele frequency, beta is the estimated effect on faasting glucose, Ν is the sample size of the GWAS for the SNP-</t>
    </r>
    <r>
      <rPr>
        <sz val="11"/>
        <color theme="1"/>
        <rFont val="等线"/>
        <charset val="134"/>
      </rPr>
      <t>fasting glucose</t>
    </r>
    <r>
      <rPr>
        <sz val="11"/>
        <color theme="1"/>
        <rFont val="Times New Roman"/>
        <family val="1"/>
      </rPr>
      <t xml:space="preserve"> association and SE is the standard error of the estimated effect.</t>
    </r>
  </si>
  <si>
    <r>
      <t>b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-statistic were calculated using the following formula: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(N-2)/(1-R</t>
    </r>
    <r>
      <rPr>
        <vertAlign val="superscript"/>
        <sz val="11"/>
        <color theme="1"/>
        <rFont val="Times New Roman"/>
        <family val="1"/>
      </rPr>
      <t>2)</t>
    </r>
    <r>
      <rPr>
        <sz val="11"/>
        <color theme="1"/>
        <rFont val="Times New Roman"/>
        <family val="1"/>
      </rPr>
      <t>, where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is the proportion of variance in fasting glucose explained by each instrument and N is the sample size of the GWAS for the fasting glucose association.</t>
    </r>
  </si>
  <si>
    <t>Supplementary Table 3 Characteristics of the SNPs used as IVs for fasting insulin in the MR analysis.</t>
  </si>
  <si>
    <t>rs2785980</t>
  </si>
  <si>
    <t>RP11-95P13.2</t>
  </si>
  <si>
    <t>rs4646949</t>
  </si>
  <si>
    <t>UHRF1BP1</t>
  </si>
  <si>
    <t>rs7607980</t>
  </si>
  <si>
    <t>COBLL1</t>
  </si>
  <si>
    <t>RP11-115J16.1</t>
  </si>
  <si>
    <t>rs4691380</t>
  </si>
  <si>
    <t>PDGFC</t>
  </si>
  <si>
    <t>rs2943634</t>
  </si>
  <si>
    <t>IV, instrumental variable; Chr, chromosome; EA, effect allele; NEA, non-effect allele; EAF, effect allele frequency; SE, standard error; SNP, single nucleotide polymorphism.</t>
  </si>
  <si>
    <r>
      <rPr>
        <vertAlign val="superscript"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>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were calculated using the following formula: 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)/[(2×EAF×(1-EAF)×beta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+ (2×EAF×(1-EAF)×N×SE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)], where EAF is the effect allele frequency, beta is the estimated effect on fasting insulin, Ν is the sample size of the GWAS for the SNP-</t>
    </r>
    <r>
      <rPr>
        <sz val="11"/>
        <color theme="1"/>
        <rFont val="等线"/>
        <charset val="134"/>
      </rPr>
      <t>fasting insulin</t>
    </r>
    <r>
      <rPr>
        <sz val="11"/>
        <color theme="1"/>
        <rFont val="Times New Roman"/>
        <family val="1"/>
      </rPr>
      <t xml:space="preserve"> association and SE is the standard error of the estimated effect.</t>
    </r>
  </si>
  <si>
    <r>
      <t>b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-statistic were calculated using the following formula: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(N-2)/(1-R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), where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is the proportion of variance in fasting glucose explained by each instrument and N is the sample size of the GWAS for the fasting glucose association.</t>
    </r>
  </si>
  <si>
    <t>Supplementary Table 4 Characteristics of the SNPs used as IVs for HbA1C in the MR analysis.</t>
  </si>
  <si>
    <t>rs267738</t>
  </si>
  <si>
    <t>CERS2</t>
  </si>
  <si>
    <t>rs857691</t>
  </si>
  <si>
    <t>SPTA1</t>
  </si>
  <si>
    <t>rs17509001</t>
  </si>
  <si>
    <t>ATAD2B</t>
  </si>
  <si>
    <t>rs12621844</t>
  </si>
  <si>
    <t>AC079807.4</t>
  </si>
  <si>
    <t>rs560887</t>
  </si>
  <si>
    <t>G6PC2</t>
  </si>
  <si>
    <t>rs7616006</t>
  </si>
  <si>
    <t>LINC00690</t>
  </si>
  <si>
    <t>rs9818758</t>
  </si>
  <si>
    <t>USP4</t>
  </si>
  <si>
    <t>rs8192675</t>
  </si>
  <si>
    <t>rs13134327</t>
  </si>
  <si>
    <t>RP13-578N3.3</t>
  </si>
  <si>
    <t>rs1800562</t>
  </si>
  <si>
    <t>HFE</t>
  </si>
  <si>
    <t>rs198846</t>
  </si>
  <si>
    <t>HIST1H1T</t>
  </si>
  <si>
    <t>rs11964178</t>
  </si>
  <si>
    <t>CCDC162P</t>
  </si>
  <si>
    <t>rs1154792</t>
  </si>
  <si>
    <t>snoU13</t>
  </si>
  <si>
    <t>rs592423</t>
  </si>
  <si>
    <t>AL356739.1</t>
  </si>
  <si>
    <t>rs4607517</t>
  </si>
  <si>
    <t>YKT6</t>
  </si>
  <si>
    <t>rs3824065</t>
  </si>
  <si>
    <t>rs6474359</t>
  </si>
  <si>
    <t>rs4737009</t>
  </si>
  <si>
    <t>rs6980507</t>
  </si>
  <si>
    <t>SLC20A2</t>
  </si>
  <si>
    <t>rs11558471</t>
  </si>
  <si>
    <t>rs2383208</t>
  </si>
  <si>
    <t>CDKN2B-AS1</t>
  </si>
  <si>
    <t>rs7040409</t>
  </si>
  <si>
    <t>PCNPP2</t>
  </si>
  <si>
    <t>rs579459</t>
  </si>
  <si>
    <t>ABO</t>
  </si>
  <si>
    <t>rs4745982</t>
  </si>
  <si>
    <t>HK1</t>
  </si>
  <si>
    <t>rs10823343</t>
  </si>
  <si>
    <t>rs17747324</t>
  </si>
  <si>
    <t>rs3782123</t>
  </si>
  <si>
    <t>BET1L</t>
  </si>
  <si>
    <t>rs2110073</t>
  </si>
  <si>
    <t>PHB2</t>
  </si>
  <si>
    <t>rs2408955</t>
  </si>
  <si>
    <t>PFKM</t>
  </si>
  <si>
    <t>rs10774625</t>
  </si>
  <si>
    <t>ATXN2</t>
  </si>
  <si>
    <t>rs282587</t>
  </si>
  <si>
    <t>ATP11A</t>
  </si>
  <si>
    <t>rs9604573</t>
  </si>
  <si>
    <t>GAS6</t>
  </si>
  <si>
    <t>rs11248914</t>
  </si>
  <si>
    <t>FAM234A</t>
  </si>
  <si>
    <t>rs1558902</t>
  </si>
  <si>
    <t>rs837763</t>
  </si>
  <si>
    <t>PIEZO1</t>
  </si>
  <si>
    <t>rs9914988</t>
  </si>
  <si>
    <t>ERAL1</t>
  </si>
  <si>
    <t>rs1046896</t>
  </si>
  <si>
    <t>FN3KRP</t>
  </si>
  <si>
    <t>rs17533903</t>
  </si>
  <si>
    <t>MYO9B</t>
  </si>
  <si>
    <t>rs4820268</t>
  </si>
  <si>
    <t>TMPRSS6</t>
  </si>
  <si>
    <t>IV, instrumental variable; HbA1c, hemoglobinA1c; Chr, chromosome; EA, effect allele; NEA, non-effect allele; EAF, effect allele frequency; SE, standard error; SNP, single nucleotide polymorphism.</t>
  </si>
  <si>
    <r>
      <t>a</t>
    </r>
    <r>
      <rPr>
        <i/>
        <sz val="11"/>
        <color theme="1"/>
        <rFont val="Times New Roman"/>
        <family val="1"/>
      </rPr>
      <t>R</t>
    </r>
    <r>
      <rPr>
        <i/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were calculated using the following formula: 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)/[(2×EAF×(1-EAF)×beta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+ (2×EAF×(1-EAF)×N×SE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)], where EAF is the effect allele frequency, beta is the estimated effect on HbA1C, Ν is the sample size of the GWAS for the SNP-</t>
    </r>
    <r>
      <rPr>
        <sz val="11"/>
        <color theme="1"/>
        <rFont val="等线"/>
        <charset val="134"/>
      </rPr>
      <t>HbA1C</t>
    </r>
    <r>
      <rPr>
        <sz val="11"/>
        <color theme="1"/>
        <rFont val="Times New Roman"/>
        <family val="1"/>
      </rPr>
      <t xml:space="preserve"> association and SE is the standard error of the estimated effect.</t>
    </r>
  </si>
  <si>
    <r>
      <t>b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-statistic were calculated using the following formula: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(N-2)/(1-R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), where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is the proportion of variance in HbA1C explained by each instrument and N is the sample size of the GWAS for the HbA1C association.</t>
    </r>
  </si>
  <si>
    <t>Supplementary Table 5 Characteristics of the SNPs used as IVs for fasting proinsulin in the MR analysis.</t>
  </si>
  <si>
    <t>rs10501320</t>
  </si>
  <si>
    <t>MADD</t>
  </si>
  <si>
    <t>rs1549318</t>
  </si>
  <si>
    <t>LARP6</t>
  </si>
  <si>
    <t>rs4502156</t>
  </si>
  <si>
    <t xml:space="preserve">VPS13C </t>
  </si>
  <si>
    <t>rs4790333</t>
  </si>
  <si>
    <t>SGSM2</t>
  </si>
  <si>
    <t>rs6235</t>
  </si>
  <si>
    <r>
      <t>a</t>
    </r>
    <r>
      <rPr>
        <i/>
        <sz val="11"/>
        <color theme="1"/>
        <rFont val="Times New Roman"/>
        <family val="1"/>
      </rPr>
      <t>R</t>
    </r>
    <r>
      <rPr>
        <i/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were calculated using the following formula: 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)/[(2×EAF×(1-EAF)×beta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+ (2×EAF×(1-EAF)×N×SE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)], where EAF is the effect allele frequency, beta is the estimated effect on fasting proinsulin, Ν is the sample size of the GWAS for the SNP-</t>
    </r>
    <r>
      <rPr>
        <sz val="11"/>
        <color theme="1"/>
        <rFont val="等线"/>
        <charset val="134"/>
      </rPr>
      <t>fasting proinsulin</t>
    </r>
    <r>
      <rPr>
        <sz val="11"/>
        <color theme="1"/>
        <rFont val="Times New Roman"/>
        <family val="1"/>
      </rPr>
      <t xml:space="preserve"> association and SE is the standard error of the estimated effect.</t>
    </r>
  </si>
  <si>
    <r>
      <t>b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-statistic were calculated using the following formula: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(N-2)/(1-R</t>
    </r>
    <r>
      <rPr>
        <vertAlign val="superscript"/>
        <sz val="11"/>
        <color theme="1"/>
        <rFont val="Times New Roman"/>
        <family val="1"/>
      </rPr>
      <t>2)</t>
    </r>
    <r>
      <rPr>
        <sz val="11"/>
        <color theme="1"/>
        <rFont val="Times New Roman"/>
        <family val="1"/>
      </rPr>
      <t>, where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is the proportion of variance in fasting proinsulin explained by each instrument and N is the sample size of the GWAS for the fasting proinsulin association.</t>
    </r>
  </si>
  <si>
    <t>Supplementary Table 6 Characteristics of the SNPs used as IVs for FEV1 in the MR analysis.</t>
  </si>
  <si>
    <t>P-value</t>
  </si>
  <si>
    <t>rs10041013</t>
  </si>
  <si>
    <t>LINC02201</t>
  </si>
  <si>
    <t>rs1012242</t>
  </si>
  <si>
    <t>TASP1</t>
  </si>
  <si>
    <t>rs10141786</t>
  </si>
  <si>
    <t>VRTN</t>
  </si>
  <si>
    <t>rs10202052</t>
  </si>
  <si>
    <t>NOP58</t>
  </si>
  <si>
    <t>rs10283100</t>
  </si>
  <si>
    <t>ENPP2</t>
  </si>
  <si>
    <t>rs10461050</t>
  </si>
  <si>
    <t>DLG1</t>
  </si>
  <si>
    <t>rs1046934</t>
  </si>
  <si>
    <t>TSEN15</t>
  </si>
  <si>
    <t>rs10475282</t>
  </si>
  <si>
    <t>SLC9A3</t>
  </si>
  <si>
    <t>rs10771750</t>
  </si>
  <si>
    <t>IPO8</t>
  </si>
  <si>
    <t>rs10888385</t>
  </si>
  <si>
    <t>ENSA</t>
  </si>
  <si>
    <t>rs11049381</t>
  </si>
  <si>
    <t>CCDC91</t>
  </si>
  <si>
    <t>rs11062596</t>
  </si>
  <si>
    <t>-</t>
  </si>
  <si>
    <t>rs11075744</t>
  </si>
  <si>
    <t>WWP2</t>
  </si>
  <si>
    <t>rs11085744</t>
  </si>
  <si>
    <t>QTRT1</t>
  </si>
  <si>
    <t>rs11107119</t>
  </si>
  <si>
    <t>SOCS2</t>
  </si>
  <si>
    <t>rs11118683</t>
  </si>
  <si>
    <t>C1orf140</t>
  </si>
  <si>
    <t>rs111251222</t>
  </si>
  <si>
    <t>MXD3</t>
  </si>
  <si>
    <t>rs11191243</t>
  </si>
  <si>
    <t>PITX3</t>
  </si>
  <si>
    <t>rs112759862</t>
  </si>
  <si>
    <t>rs1129012</t>
  </si>
  <si>
    <t>rs113252144</t>
  </si>
  <si>
    <t>POLG2</t>
  </si>
  <si>
    <t>rs11651123</t>
  </si>
  <si>
    <t>CASC17</t>
  </si>
  <si>
    <t>rs11689727</t>
  </si>
  <si>
    <t>DNMT3A</t>
  </si>
  <si>
    <t>rs11698277</t>
  </si>
  <si>
    <t>RP1-66N13.4</t>
  </si>
  <si>
    <t>rs11707746</t>
  </si>
  <si>
    <t>rs11732618</t>
  </si>
  <si>
    <t>CPE</t>
  </si>
  <si>
    <t>rs117372259</t>
  </si>
  <si>
    <t>CREB3L1</t>
  </si>
  <si>
    <t>rs11764404</t>
  </si>
  <si>
    <t>AC006026.9</t>
  </si>
  <si>
    <t>rs11784052</t>
  </si>
  <si>
    <t>MFHAS1</t>
  </si>
  <si>
    <t>rs1187115</t>
  </si>
  <si>
    <t>KRT18P9</t>
  </si>
  <si>
    <t>rs11909473</t>
  </si>
  <si>
    <t>AP000472.3</t>
  </si>
  <si>
    <t>rs11938781</t>
  </si>
  <si>
    <t>LCORL</t>
  </si>
  <si>
    <t>rs11967850</t>
  </si>
  <si>
    <t>TIAM2</t>
  </si>
  <si>
    <t>rs12036042</t>
  </si>
  <si>
    <t>PIK3C2B</t>
  </si>
  <si>
    <t>rs12216687</t>
  </si>
  <si>
    <t>C1GALT1</t>
  </si>
  <si>
    <t>rs1240293</t>
  </si>
  <si>
    <t>MYRFL</t>
  </si>
  <si>
    <t>rs12441130</t>
  </si>
  <si>
    <t>LOXL1</t>
  </si>
  <si>
    <t>rs1247940</t>
  </si>
  <si>
    <t>RP11-139B1.1</t>
  </si>
  <si>
    <t>rs12571363</t>
  </si>
  <si>
    <t>HTRA1</t>
  </si>
  <si>
    <t>rs12631704</t>
  </si>
  <si>
    <t>RSRC1</t>
  </si>
  <si>
    <t>rs12684650</t>
  </si>
  <si>
    <t>QSOX2</t>
  </si>
  <si>
    <t>rs12698403</t>
  </si>
  <si>
    <t>RP11-362B23.1</t>
  </si>
  <si>
    <t>rs12894780</t>
  </si>
  <si>
    <t>ITPK1</t>
  </si>
  <si>
    <t>rs12924903</t>
  </si>
  <si>
    <t>FBXL19-AS1</t>
  </si>
  <si>
    <t>rs13042148</t>
  </si>
  <si>
    <t>PXMP4</t>
  </si>
  <si>
    <t>rs13245206</t>
  </si>
  <si>
    <t>HDAC9</t>
  </si>
  <si>
    <t>rs140988776</t>
  </si>
  <si>
    <t>SKI</t>
  </si>
  <si>
    <t>rs1415701</t>
  </si>
  <si>
    <t>L3MBTL3</t>
  </si>
  <si>
    <t>rs147110934</t>
  </si>
  <si>
    <t>ZNF628</t>
  </si>
  <si>
    <t>rs1474647</t>
  </si>
  <si>
    <t>WNT4</t>
  </si>
  <si>
    <t>rs147568678</t>
  </si>
  <si>
    <t>PCGF5</t>
  </si>
  <si>
    <t>rs1490384</t>
  </si>
  <si>
    <t>RP11-394G3.2</t>
  </si>
  <si>
    <t>rs1516890</t>
  </si>
  <si>
    <t>LINC01505</t>
  </si>
  <si>
    <t>rs1530555</t>
  </si>
  <si>
    <t>ACMSD</t>
  </si>
  <si>
    <t>rs1555211</t>
  </si>
  <si>
    <t>RP11-1042B17.3</t>
  </si>
  <si>
    <t>rs1573891</t>
  </si>
  <si>
    <t>RP11-35O15.1</t>
  </si>
  <si>
    <t>rs1668091</t>
  </si>
  <si>
    <t>RP11-449D8.5</t>
  </si>
  <si>
    <t>rs16843629</t>
  </si>
  <si>
    <t>NOP14</t>
  </si>
  <si>
    <t>rs1701704</t>
  </si>
  <si>
    <t>IKZF4</t>
  </si>
  <si>
    <t>rs17109082</t>
  </si>
  <si>
    <t>LINC01362</t>
  </si>
  <si>
    <t>rs17232687</t>
  </si>
  <si>
    <t>AC092657.2</t>
  </si>
  <si>
    <t>rs17400325</t>
  </si>
  <si>
    <t>PDE11A</t>
  </si>
  <si>
    <t>rs17448715</t>
  </si>
  <si>
    <t>CSE1L</t>
  </si>
  <si>
    <t>rs17721822</t>
  </si>
  <si>
    <t>CASC20</t>
  </si>
  <si>
    <t>rs17855988</t>
  </si>
  <si>
    <t>ELN</t>
  </si>
  <si>
    <t>rs17884312</t>
  </si>
  <si>
    <t>UHRF1</t>
  </si>
  <si>
    <t>rs1805155</t>
  </si>
  <si>
    <t>PTCH1</t>
  </si>
  <si>
    <t>rs1829935</t>
  </si>
  <si>
    <t>RNU6-461P</t>
  </si>
  <si>
    <t>rs183587141</t>
  </si>
  <si>
    <t>NEU2</t>
  </si>
  <si>
    <t>rs1867265</t>
  </si>
  <si>
    <t>CHRM3</t>
  </si>
  <si>
    <t>rs1991431</t>
  </si>
  <si>
    <t>ZBTB38</t>
  </si>
  <si>
    <t>rs2079147</t>
  </si>
  <si>
    <t>CDK6</t>
  </si>
  <si>
    <t>rs2099364</t>
  </si>
  <si>
    <t>RP11-495L19.1</t>
  </si>
  <si>
    <t>rs2149109</t>
  </si>
  <si>
    <t>rs2167734</t>
  </si>
  <si>
    <t>AC105242.1</t>
  </si>
  <si>
    <t>rs2219320</t>
  </si>
  <si>
    <t>HMGN2</t>
  </si>
  <si>
    <t>rs225646</t>
  </si>
  <si>
    <t>VTA1</t>
  </si>
  <si>
    <t>rs2294214</t>
  </si>
  <si>
    <t>CASC15</t>
  </si>
  <si>
    <t>rs2412771</t>
  </si>
  <si>
    <t>DPP3P1</t>
  </si>
  <si>
    <t>rs2526625</t>
  </si>
  <si>
    <t>rs2532111</t>
  </si>
  <si>
    <t>SCN4A</t>
  </si>
  <si>
    <t>rs2544535</t>
  </si>
  <si>
    <t>LINC01804</t>
  </si>
  <si>
    <t>rs2579762</t>
  </si>
  <si>
    <t>C10orf11</t>
  </si>
  <si>
    <t>rs2678408</t>
  </si>
  <si>
    <t>AC018717.1</t>
  </si>
  <si>
    <t>rs2740510</t>
  </si>
  <si>
    <t>DLEU1</t>
  </si>
  <si>
    <t>rs2812208</t>
  </si>
  <si>
    <t>rs2833</t>
  </si>
  <si>
    <t>ZHX2</t>
  </si>
  <si>
    <t>rs28361039</t>
  </si>
  <si>
    <t>C4B</t>
  </si>
  <si>
    <t>rs28391281</t>
  </si>
  <si>
    <t>INPP5B</t>
  </si>
  <si>
    <t>rs2885697</t>
  </si>
  <si>
    <t>SCMH1</t>
  </si>
  <si>
    <t>rs2929525</t>
  </si>
  <si>
    <t>MYO9A</t>
  </si>
  <si>
    <t>rs2974389</t>
  </si>
  <si>
    <t>LINC00620</t>
  </si>
  <si>
    <t>rs3019022</t>
  </si>
  <si>
    <t>RP11-643G5.6</t>
  </si>
  <si>
    <t>rs30232</t>
  </si>
  <si>
    <t>MIR193BHG</t>
  </si>
  <si>
    <t>rs3138499</t>
  </si>
  <si>
    <t>GADD45G</t>
  </si>
  <si>
    <t>rs3253</t>
  </si>
  <si>
    <t>THBS2</t>
  </si>
  <si>
    <t>rs34158769</t>
  </si>
  <si>
    <t>ZFP57</t>
  </si>
  <si>
    <t>rs34712979</t>
  </si>
  <si>
    <t>NPNT</t>
  </si>
  <si>
    <t>rs35943760</t>
  </si>
  <si>
    <t>RP11-333I13.1</t>
  </si>
  <si>
    <t>rs36226649</t>
  </si>
  <si>
    <t>NFATC4</t>
  </si>
  <si>
    <t>rs367805</t>
  </si>
  <si>
    <t>SLC22A5</t>
  </si>
  <si>
    <t>rs3757230</t>
  </si>
  <si>
    <t>CD164</t>
  </si>
  <si>
    <t>rs3761123</t>
  </si>
  <si>
    <t>ZGPAT</t>
  </si>
  <si>
    <t>rs3791679</t>
  </si>
  <si>
    <t>EFEMP1</t>
  </si>
  <si>
    <t>rs4121165</t>
  </si>
  <si>
    <t>MIGA1</t>
  </si>
  <si>
    <t>rs41281623</t>
  </si>
  <si>
    <t>MTMR3</t>
  </si>
  <si>
    <t>rs41311445</t>
  </si>
  <si>
    <t>SNU13</t>
  </si>
  <si>
    <t>rs425102</t>
  </si>
  <si>
    <t>AP3B1</t>
  </si>
  <si>
    <t>rs4284505</t>
  </si>
  <si>
    <t>MIR17HG</t>
  </si>
  <si>
    <t>rs4320932</t>
  </si>
  <si>
    <t>INS-IGF2</t>
  </si>
  <si>
    <t>rs4331881</t>
  </si>
  <si>
    <t>ADAM19</t>
  </si>
  <si>
    <t>rs4478172</t>
  </si>
  <si>
    <t>AFAP1</t>
  </si>
  <si>
    <t>rs4511740</t>
  </si>
  <si>
    <t>STK25</t>
  </si>
  <si>
    <t>rs4667585</t>
  </si>
  <si>
    <t>CERS6</t>
  </si>
  <si>
    <t>rs4700662</t>
  </si>
  <si>
    <t>AC010376.1</t>
  </si>
  <si>
    <t>rs4733728</t>
  </si>
  <si>
    <t>MTRF1LP2</t>
  </si>
  <si>
    <t>rs4836528</t>
  </si>
  <si>
    <t>LMNB1</t>
  </si>
  <si>
    <t>rs4909912</t>
  </si>
  <si>
    <t>ZFAT</t>
  </si>
  <si>
    <t>rs513953</t>
  </si>
  <si>
    <t>MTCL1</t>
  </si>
  <si>
    <t>rs516451</t>
  </si>
  <si>
    <t>CTD-2197M16.1</t>
  </si>
  <si>
    <t>rs520461</t>
  </si>
  <si>
    <t>RP11-50B3.2</t>
  </si>
  <si>
    <t>rs56218291</t>
  </si>
  <si>
    <t>AL359546.1</t>
  </si>
  <si>
    <t>rs56291455</t>
  </si>
  <si>
    <t>DCC</t>
  </si>
  <si>
    <t>rs56332326</t>
  </si>
  <si>
    <t>AFF3</t>
  </si>
  <si>
    <t>rs571799</t>
  </si>
  <si>
    <t>SUZ12</t>
  </si>
  <si>
    <t>rs5742643</t>
  </si>
  <si>
    <t>IGF1</t>
  </si>
  <si>
    <t>rs6107892</t>
  </si>
  <si>
    <t>RP5-971N18.3</t>
  </si>
  <si>
    <t>rs61966248</t>
  </si>
  <si>
    <t>KLF5</t>
  </si>
  <si>
    <t>rs62088172</t>
  </si>
  <si>
    <t>SERPINF1</t>
  </si>
  <si>
    <t>rs62126405</t>
  </si>
  <si>
    <t>KCNS3</t>
  </si>
  <si>
    <t>rs62175435</t>
  </si>
  <si>
    <t>ITGB6</t>
  </si>
  <si>
    <t>rs62275653</t>
  </si>
  <si>
    <t>SPTSSB</t>
  </si>
  <si>
    <t>rs62621197</t>
  </si>
  <si>
    <t>ADAMTS10</t>
  </si>
  <si>
    <t>rs644570</t>
  </si>
  <si>
    <t>rs6445932</t>
  </si>
  <si>
    <t>SLMAP</t>
  </si>
  <si>
    <t>rs6579167</t>
  </si>
  <si>
    <t>ITCH</t>
  </si>
  <si>
    <t>rs663378</t>
  </si>
  <si>
    <t>BAMBI</t>
  </si>
  <si>
    <t>rs6671370</t>
  </si>
  <si>
    <t>TGFB2</t>
  </si>
  <si>
    <t>rs6686129</t>
  </si>
  <si>
    <t>RP11-306I1.2</t>
  </si>
  <si>
    <t>rs6729308</t>
  </si>
  <si>
    <t>TNS1</t>
  </si>
  <si>
    <t>rs6762578</t>
  </si>
  <si>
    <t>COPG1</t>
  </si>
  <si>
    <t>rs681397</t>
  </si>
  <si>
    <t>OR5AZ1P</t>
  </si>
  <si>
    <t>rs68168878</t>
  </si>
  <si>
    <t>SCUBE2</t>
  </si>
  <si>
    <t>rs6859171</t>
  </si>
  <si>
    <t>ITGA1</t>
  </si>
  <si>
    <t>rs6907284</t>
  </si>
  <si>
    <t>EPB41L2</t>
  </si>
  <si>
    <t>rs6919321</t>
  </si>
  <si>
    <t>TBC1D22B</t>
  </si>
  <si>
    <t>rs6923431</t>
  </si>
  <si>
    <t>LAMA2</t>
  </si>
  <si>
    <t>rs7068966</t>
  </si>
  <si>
    <t>CDC123</t>
  </si>
  <si>
    <t>rs7075773</t>
  </si>
  <si>
    <t>EGR2</t>
  </si>
  <si>
    <t>rs7086293</t>
  </si>
  <si>
    <t>PPIF</t>
  </si>
  <si>
    <t>rs7091346</t>
  </si>
  <si>
    <t>SH3PXD2A</t>
  </si>
  <si>
    <t>rs71427097</t>
  </si>
  <si>
    <t>SEMA4C</t>
  </si>
  <si>
    <t>rs71482070</t>
  </si>
  <si>
    <t>MPPED2</t>
  </si>
  <si>
    <t>rs71490394</t>
  </si>
  <si>
    <t>EML3</t>
  </si>
  <si>
    <t>rs7208573</t>
  </si>
  <si>
    <t>MIR4734</t>
  </si>
  <si>
    <t>rs723588</t>
  </si>
  <si>
    <t>BCKDHB</t>
  </si>
  <si>
    <t>rs72613804</t>
  </si>
  <si>
    <t>RP11-111J6.2</t>
  </si>
  <si>
    <t>rs72643433</t>
  </si>
  <si>
    <t>EBF1</t>
  </si>
  <si>
    <t>rs72666766</t>
  </si>
  <si>
    <t>C8orf34</t>
  </si>
  <si>
    <t>rs72721197</t>
  </si>
  <si>
    <t>DNM3</t>
  </si>
  <si>
    <t>rs72755233</t>
  </si>
  <si>
    <t>ADAMTS17</t>
  </si>
  <si>
    <t>rs72907878</t>
  </si>
  <si>
    <t>LINC01876</t>
  </si>
  <si>
    <t>rs72976986</t>
  </si>
  <si>
    <t>ZBTB7A</t>
  </si>
  <si>
    <t>rs73175572</t>
  </si>
  <si>
    <t>rs735830</t>
  </si>
  <si>
    <t>DNASE1</t>
  </si>
  <si>
    <t>rs7359156</t>
  </si>
  <si>
    <t>SLC25A21</t>
  </si>
  <si>
    <t>rs741593</t>
  </si>
  <si>
    <t>WWOX</t>
  </si>
  <si>
    <t>rs75216331</t>
  </si>
  <si>
    <t>LINC02050</t>
  </si>
  <si>
    <t>rs75301758</t>
  </si>
  <si>
    <t>NNT</t>
  </si>
  <si>
    <t>rs7546750</t>
  </si>
  <si>
    <t>RALGPS2</t>
  </si>
  <si>
    <t>rs7558918</t>
  </si>
  <si>
    <t>rs7663740</t>
  </si>
  <si>
    <t>FHDC1</t>
  </si>
  <si>
    <t>rs769657</t>
  </si>
  <si>
    <t>MAML3</t>
  </si>
  <si>
    <t>rs76993203</t>
  </si>
  <si>
    <t>BOK</t>
  </si>
  <si>
    <t>rs7707008</t>
  </si>
  <si>
    <t>HMP19</t>
  </si>
  <si>
    <t>rs77156651</t>
  </si>
  <si>
    <t>SUSD5</t>
  </si>
  <si>
    <t>rs7733410</t>
  </si>
  <si>
    <t>HTR4</t>
  </si>
  <si>
    <t>rs7753558</t>
  </si>
  <si>
    <t>TRMT11</t>
  </si>
  <si>
    <t>rs78101726</t>
  </si>
  <si>
    <t>MECOM</t>
  </si>
  <si>
    <t>rs78304176</t>
  </si>
  <si>
    <t>GSK3A</t>
  </si>
  <si>
    <t>rs78378222</t>
  </si>
  <si>
    <t>TP53</t>
  </si>
  <si>
    <t>rs7870193</t>
  </si>
  <si>
    <t>rs78956703</t>
  </si>
  <si>
    <t>SPRED1</t>
  </si>
  <si>
    <t>rs79262430</t>
  </si>
  <si>
    <t>PPP6R3</t>
  </si>
  <si>
    <t>rs79409628</t>
  </si>
  <si>
    <t>FER</t>
  </si>
  <si>
    <t>rs7952436</t>
  </si>
  <si>
    <t>KDM2A</t>
  </si>
  <si>
    <t>rs7968682</t>
  </si>
  <si>
    <t>rs79772576</t>
  </si>
  <si>
    <t>rs8028898</t>
  </si>
  <si>
    <t>THSD4</t>
  </si>
  <si>
    <t>rs8037367</t>
  </si>
  <si>
    <t>rs803909</t>
  </si>
  <si>
    <t>ASTN2</t>
  </si>
  <si>
    <t>rs820077</t>
  </si>
  <si>
    <t>ANKS1A</t>
  </si>
  <si>
    <t>rs841216</t>
  </si>
  <si>
    <t>ANKS3</t>
  </si>
  <si>
    <t>rs879098</t>
  </si>
  <si>
    <t>TMEM14C</t>
  </si>
  <si>
    <t>rs879394</t>
  </si>
  <si>
    <t>rs9295</t>
  </si>
  <si>
    <t>CRIM1</t>
  </si>
  <si>
    <t>rs9310389</t>
  </si>
  <si>
    <t>VGLL4</t>
  </si>
  <si>
    <t>rs9322332</t>
  </si>
  <si>
    <t>ESR1</t>
  </si>
  <si>
    <t>rs9542595</t>
  </si>
  <si>
    <t>LINC00348</t>
  </si>
  <si>
    <t>rs984399</t>
  </si>
  <si>
    <t>MEF2C-AS1</t>
  </si>
  <si>
    <t>rs9884482</t>
  </si>
  <si>
    <t>TET2</t>
  </si>
  <si>
    <t>rs9886260</t>
  </si>
  <si>
    <t>CCT4P1</t>
  </si>
  <si>
    <t>rs9912553</t>
  </si>
  <si>
    <t>ASPSCR1</t>
  </si>
  <si>
    <t>rs9970286</t>
  </si>
  <si>
    <t>DENND2D</t>
  </si>
  <si>
    <r>
      <rPr>
        <sz val="11"/>
        <color theme="1"/>
        <rFont val="Times New Roman"/>
        <family val="1"/>
      </rPr>
      <t>rs1011400</t>
    </r>
    <r>
      <rPr>
        <vertAlign val="superscript"/>
        <sz val="11"/>
        <color theme="1"/>
        <rFont val="Times New Roman"/>
        <family val="1"/>
      </rPr>
      <t>#</t>
    </r>
  </si>
  <si>
    <t>ABLIM3</t>
  </si>
  <si>
    <r>
      <rPr>
        <sz val="11"/>
        <color theme="1"/>
        <rFont val="Times New Roman"/>
        <family val="1"/>
      </rPr>
      <t>rs10490551</t>
    </r>
    <r>
      <rPr>
        <vertAlign val="superscript"/>
        <sz val="11"/>
        <color theme="1"/>
        <rFont val="Times New Roman"/>
        <family val="1"/>
      </rPr>
      <t>#</t>
    </r>
  </si>
  <si>
    <t>EML4</t>
  </si>
  <si>
    <r>
      <rPr>
        <sz val="11"/>
        <color theme="1"/>
        <rFont val="Times New Roman"/>
        <family val="1"/>
      </rPr>
      <t>rs11621587</t>
    </r>
    <r>
      <rPr>
        <vertAlign val="superscript"/>
        <sz val="11"/>
        <color theme="1"/>
        <rFont val="Times New Roman"/>
        <family val="1"/>
      </rPr>
      <t>#</t>
    </r>
  </si>
  <si>
    <t>RIN3</t>
  </si>
  <si>
    <r>
      <rPr>
        <sz val="11"/>
        <color theme="1"/>
        <rFont val="Times New Roman"/>
        <family val="1"/>
      </rPr>
      <t>rs12413039</t>
    </r>
    <r>
      <rPr>
        <vertAlign val="superscript"/>
        <sz val="11"/>
        <color theme="1"/>
        <rFont val="Times New Roman"/>
        <family val="1"/>
      </rPr>
      <t>#</t>
    </r>
  </si>
  <si>
    <t>SEC24C</t>
  </si>
  <si>
    <r>
      <rPr>
        <sz val="11"/>
        <color theme="1"/>
        <rFont val="Times New Roman"/>
        <family val="1"/>
      </rPr>
      <t>rs12792817</t>
    </r>
    <r>
      <rPr>
        <vertAlign val="superscript"/>
        <sz val="11"/>
        <color theme="1"/>
        <rFont val="Times New Roman"/>
        <family val="1"/>
      </rPr>
      <t>#</t>
    </r>
  </si>
  <si>
    <t>PRDM11</t>
  </si>
  <si>
    <r>
      <rPr>
        <sz val="11"/>
        <color theme="1"/>
        <rFont val="Times New Roman"/>
        <family val="1"/>
      </rPr>
      <t>rs13101469</t>
    </r>
    <r>
      <rPr>
        <vertAlign val="superscript"/>
        <sz val="11"/>
        <color theme="1"/>
        <rFont val="Times New Roman"/>
        <family val="1"/>
      </rPr>
      <t>#</t>
    </r>
  </si>
  <si>
    <t>LINC01091</t>
  </si>
  <si>
    <r>
      <rPr>
        <sz val="11"/>
        <color theme="1"/>
        <rFont val="Times New Roman"/>
        <family val="1"/>
      </rPr>
      <t>rs17058252</t>
    </r>
    <r>
      <rPr>
        <vertAlign val="superscript"/>
        <sz val="11"/>
        <color theme="1"/>
        <rFont val="Times New Roman"/>
        <family val="1"/>
      </rPr>
      <t>#</t>
    </r>
  </si>
  <si>
    <t>SCARA5</t>
  </si>
  <si>
    <r>
      <rPr>
        <sz val="11"/>
        <color theme="1"/>
        <rFont val="Times New Roman"/>
        <family val="1"/>
      </rPr>
      <t>rs17099139</t>
    </r>
    <r>
      <rPr>
        <vertAlign val="superscript"/>
        <sz val="11"/>
        <color theme="1"/>
        <rFont val="Times New Roman"/>
        <family val="1"/>
      </rPr>
      <t>#</t>
    </r>
  </si>
  <si>
    <t>BAG3</t>
  </si>
  <si>
    <r>
      <rPr>
        <sz val="11"/>
        <color theme="1"/>
        <rFont val="Times New Roman"/>
        <family val="1"/>
      </rPr>
      <t>rs1786812</t>
    </r>
    <r>
      <rPr>
        <vertAlign val="superscript"/>
        <sz val="11"/>
        <color theme="1"/>
        <rFont val="Times New Roman"/>
        <family val="1"/>
      </rPr>
      <t>#</t>
    </r>
  </si>
  <si>
    <t>CELF4</t>
  </si>
  <si>
    <r>
      <rPr>
        <sz val="11"/>
        <color theme="1"/>
        <rFont val="Times New Roman"/>
        <family val="1"/>
      </rPr>
      <t>rs1892525</t>
    </r>
    <r>
      <rPr>
        <vertAlign val="superscript"/>
        <sz val="11"/>
        <color theme="1"/>
        <rFont val="Times New Roman"/>
        <family val="1"/>
      </rPr>
      <t>#</t>
    </r>
  </si>
  <si>
    <t>GNG12-AS1</t>
  </si>
  <si>
    <r>
      <rPr>
        <sz val="11"/>
        <color theme="1"/>
        <rFont val="Times New Roman"/>
        <family val="1"/>
      </rPr>
      <t>rs2236610</t>
    </r>
    <r>
      <rPr>
        <vertAlign val="superscript"/>
        <sz val="11"/>
        <color theme="1"/>
        <rFont val="Times New Roman"/>
        <family val="1"/>
      </rPr>
      <t>#</t>
    </r>
  </si>
  <si>
    <t>CLIC6</t>
  </si>
  <si>
    <r>
      <rPr>
        <sz val="11"/>
        <color theme="1"/>
        <rFont val="Times New Roman"/>
        <family val="1"/>
      </rPr>
      <t>rs2284746</t>
    </r>
    <r>
      <rPr>
        <vertAlign val="superscript"/>
        <sz val="11"/>
        <color theme="1"/>
        <rFont val="Times New Roman"/>
        <family val="1"/>
      </rPr>
      <t>#</t>
    </r>
  </si>
  <si>
    <t>MFAP2</t>
  </si>
  <si>
    <r>
      <rPr>
        <sz val="11"/>
        <color theme="1"/>
        <rFont val="Times New Roman"/>
        <family val="1"/>
      </rPr>
      <t>rs262827</t>
    </r>
    <r>
      <rPr>
        <vertAlign val="superscript"/>
        <sz val="11"/>
        <color theme="1"/>
        <rFont val="Times New Roman"/>
        <family val="1"/>
      </rPr>
      <t>#</t>
    </r>
  </si>
  <si>
    <t>TULP4</t>
  </si>
  <si>
    <r>
      <rPr>
        <sz val="11"/>
        <color theme="1"/>
        <rFont val="Times New Roman"/>
        <family val="1"/>
      </rPr>
      <t>rs28446901</t>
    </r>
    <r>
      <rPr>
        <vertAlign val="superscript"/>
        <sz val="11"/>
        <color theme="1"/>
        <rFont val="Times New Roman"/>
        <family val="1"/>
      </rPr>
      <t>#</t>
    </r>
  </si>
  <si>
    <t>ADAMTS13</t>
  </si>
  <si>
    <r>
      <rPr>
        <sz val="11"/>
        <color theme="1"/>
        <rFont val="Times New Roman"/>
        <family val="1"/>
      </rPr>
      <t>rs34563869</t>
    </r>
    <r>
      <rPr>
        <vertAlign val="superscript"/>
        <sz val="11"/>
        <color theme="1"/>
        <rFont val="Times New Roman"/>
        <family val="1"/>
      </rPr>
      <t>#</t>
    </r>
  </si>
  <si>
    <t>RP11-140I16.2</t>
  </si>
  <si>
    <r>
      <rPr>
        <sz val="11"/>
        <color theme="1"/>
        <rFont val="Times New Roman"/>
        <family val="1"/>
      </rPr>
      <t>rs35506</t>
    </r>
    <r>
      <rPr>
        <vertAlign val="superscript"/>
        <sz val="11"/>
        <color theme="1"/>
        <rFont val="Times New Roman"/>
        <family val="1"/>
      </rPr>
      <t>#</t>
    </r>
  </si>
  <si>
    <t>RP11-25E2.1</t>
  </si>
  <si>
    <r>
      <rPr>
        <sz val="11"/>
        <color theme="1"/>
        <rFont val="Times New Roman"/>
        <family val="1"/>
      </rPr>
      <t>rs3790141</t>
    </r>
    <r>
      <rPr>
        <vertAlign val="superscript"/>
        <sz val="11"/>
        <color theme="1"/>
        <rFont val="Times New Roman"/>
        <family val="1"/>
      </rPr>
      <t>#</t>
    </r>
  </si>
  <si>
    <t>KIZ</t>
  </si>
  <si>
    <r>
      <rPr>
        <sz val="11"/>
        <color theme="1"/>
        <rFont val="Times New Roman"/>
        <family val="1"/>
      </rPr>
      <t>rs4800123</t>
    </r>
    <r>
      <rPr>
        <vertAlign val="superscript"/>
        <sz val="11"/>
        <color theme="1"/>
        <rFont val="Times New Roman"/>
        <family val="1"/>
      </rPr>
      <t>#</t>
    </r>
  </si>
  <si>
    <t>RP11-863N1.4</t>
  </si>
  <si>
    <r>
      <rPr>
        <sz val="11"/>
        <color theme="1"/>
        <rFont val="Times New Roman"/>
        <family val="1"/>
      </rPr>
      <t>rs4909034</t>
    </r>
    <r>
      <rPr>
        <vertAlign val="superscript"/>
        <sz val="11"/>
        <color theme="1"/>
        <rFont val="Times New Roman"/>
        <family val="1"/>
      </rPr>
      <t>#</t>
    </r>
  </si>
  <si>
    <t>TRIM71</t>
  </si>
  <si>
    <r>
      <rPr>
        <sz val="11"/>
        <color theme="1"/>
        <rFont val="Times New Roman"/>
        <family val="1"/>
      </rPr>
      <t>rs5992930</t>
    </r>
    <r>
      <rPr>
        <vertAlign val="superscript"/>
        <sz val="11"/>
        <color theme="1"/>
        <rFont val="Times New Roman"/>
        <family val="1"/>
      </rPr>
      <t>#</t>
    </r>
  </si>
  <si>
    <t>MICAL3</t>
  </si>
  <si>
    <r>
      <rPr>
        <sz val="11"/>
        <color theme="1"/>
        <rFont val="Times New Roman"/>
        <family val="1"/>
      </rPr>
      <t>rs60084210</t>
    </r>
    <r>
      <rPr>
        <vertAlign val="superscript"/>
        <sz val="11"/>
        <color theme="1"/>
        <rFont val="Times New Roman"/>
        <family val="1"/>
      </rPr>
      <t>#</t>
    </r>
  </si>
  <si>
    <t>RP11-154H23.4</t>
  </si>
  <si>
    <r>
      <rPr>
        <sz val="11"/>
        <color theme="1"/>
        <rFont val="Times New Roman"/>
        <family val="1"/>
      </rPr>
      <t>rs7162542</t>
    </r>
    <r>
      <rPr>
        <vertAlign val="superscript"/>
        <sz val="11"/>
        <color theme="1"/>
        <rFont val="Times New Roman"/>
        <family val="1"/>
      </rPr>
      <t>#</t>
    </r>
  </si>
  <si>
    <t>ADAMTSL3</t>
  </si>
  <si>
    <r>
      <rPr>
        <sz val="11"/>
        <color theme="1"/>
        <rFont val="Times New Roman"/>
        <family val="1"/>
      </rPr>
      <t>rs7506068</t>
    </r>
    <r>
      <rPr>
        <vertAlign val="superscript"/>
        <sz val="11"/>
        <color theme="1"/>
        <rFont val="Times New Roman"/>
        <family val="1"/>
      </rPr>
      <t>#</t>
    </r>
  </si>
  <si>
    <t>DYM</t>
  </si>
  <si>
    <r>
      <rPr>
        <sz val="11"/>
        <color theme="1"/>
        <rFont val="Times New Roman"/>
        <family val="1"/>
      </rPr>
      <t>rs7854962</t>
    </r>
    <r>
      <rPr>
        <vertAlign val="superscript"/>
        <sz val="11"/>
        <color theme="1"/>
        <rFont val="Times New Roman"/>
        <family val="1"/>
      </rPr>
      <t>#</t>
    </r>
  </si>
  <si>
    <t>RP11-2B6.3</t>
  </si>
  <si>
    <r>
      <rPr>
        <sz val="11"/>
        <color theme="1"/>
        <rFont val="Times New Roman"/>
        <family val="1"/>
      </rPr>
      <t>rs9701805</t>
    </r>
    <r>
      <rPr>
        <vertAlign val="superscript"/>
        <sz val="11"/>
        <color theme="1"/>
        <rFont val="Times New Roman"/>
        <family val="1"/>
      </rPr>
      <t>#</t>
    </r>
  </si>
  <si>
    <t>rs7124681*</t>
  </si>
  <si>
    <t>CELF1</t>
  </si>
  <si>
    <r>
      <rPr>
        <sz val="11"/>
        <color theme="1"/>
        <rFont val="Times New Roman"/>
        <family val="1"/>
      </rPr>
      <t>rs9824092</t>
    </r>
    <r>
      <rPr>
        <vertAlign val="superscript"/>
        <sz val="11"/>
        <color theme="1"/>
        <rFont val="Times New Roman"/>
        <family val="1"/>
      </rPr>
      <t>#</t>
    </r>
  </si>
  <si>
    <t>BSN</t>
  </si>
  <si>
    <t>IV, instrumental variable; FEV1, forced expiratory volume in 1; Chr, chromosome; EA, effect allele; NEA, non-effect allele; EAF, effect allele frequency; SE, standard error; SNP, single nucleotide polymorphism.</t>
  </si>
  <si>
    <r>
      <t>a</t>
    </r>
    <r>
      <rPr>
        <i/>
        <sz val="11"/>
        <color theme="1"/>
        <rFont val="Times New Roman"/>
        <family val="1"/>
      </rPr>
      <t>R</t>
    </r>
    <r>
      <rPr>
        <i/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were calculated using the following formula: 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)/[(2×EAF×(1-EAF)×beta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+ (2×EAF×(1-EAF)×N×SE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)], where EAF is the effect allele frequency, beta is the estimated effect on FEV1, Ν is the sample size of the GWAS for the SNP-FEV1 association and SE is the standard error of the estimated effect.</t>
    </r>
  </si>
  <si>
    <r>
      <t>b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-statistic were calculated using the following formula: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(N-2)/(1-R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), where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is the proportion of variance in FEV1 explained by each instrument and N is the sample size of the GWAS for the FEV1 association.</t>
    </r>
  </si>
  <si>
    <r>
      <rPr>
        <vertAlign val="superscript"/>
        <sz val="11"/>
        <color theme="1"/>
        <rFont val="Times New Roman"/>
        <family val="1"/>
      </rPr>
      <t>#</t>
    </r>
    <r>
      <rPr>
        <sz val="11"/>
        <color theme="1"/>
        <rFont val="Times New Roman"/>
        <family val="1"/>
      </rPr>
      <t>Removing the SNPs for being palindromic with intermediate allele frequencies.</t>
    </r>
  </si>
  <si>
    <t>Supplementary Table 7 Characteristics of the SNPs used as IVs for FVC in the MR analysis.</t>
  </si>
  <si>
    <t>rs10202701</t>
  </si>
  <si>
    <t>NCL</t>
  </si>
  <si>
    <t>rs10239195</t>
  </si>
  <si>
    <t>KPNA7</t>
  </si>
  <si>
    <t>rs10410606</t>
  </si>
  <si>
    <t>LTBP4</t>
  </si>
  <si>
    <t>rs1054661</t>
  </si>
  <si>
    <t>DOK7</t>
  </si>
  <si>
    <t>rs10760999</t>
  </si>
  <si>
    <t>ZNF367</t>
  </si>
  <si>
    <t>rs10761495</t>
  </si>
  <si>
    <t>ANK3</t>
  </si>
  <si>
    <t>rs10789246</t>
  </si>
  <si>
    <t>rs10848442</t>
  </si>
  <si>
    <t>ERC1</t>
  </si>
  <si>
    <t>rs10861686</t>
  </si>
  <si>
    <t>MTERF2</t>
  </si>
  <si>
    <t>rs10866823</t>
  </si>
  <si>
    <t>XPO7</t>
  </si>
  <si>
    <t>rs10916137</t>
  </si>
  <si>
    <t>LINC01641</t>
  </si>
  <si>
    <t>rs10932775</t>
  </si>
  <si>
    <t>PNKD</t>
  </si>
  <si>
    <t>rs11049230</t>
  </si>
  <si>
    <t>RP11-993B23.1</t>
  </si>
  <si>
    <t>rs11060406</t>
  </si>
  <si>
    <t>HIP1R</t>
  </si>
  <si>
    <t>rs111281369</t>
  </si>
  <si>
    <t>MROH1</t>
  </si>
  <si>
    <t>rs111365325</t>
  </si>
  <si>
    <t>FGF18</t>
  </si>
  <si>
    <t>rs11191818</t>
  </si>
  <si>
    <t>rs11259936</t>
  </si>
  <si>
    <t>rs11623779</t>
  </si>
  <si>
    <t>rs11637681</t>
  </si>
  <si>
    <t>BMF</t>
  </si>
  <si>
    <t>rs11721111</t>
  </si>
  <si>
    <t>rs11769042</t>
  </si>
  <si>
    <t>BRAF</t>
  </si>
  <si>
    <t>rs11877758</t>
  </si>
  <si>
    <t>rs12051245</t>
  </si>
  <si>
    <t>rs12052537</t>
  </si>
  <si>
    <t>AC007969.5</t>
  </si>
  <si>
    <t>rs12152266</t>
  </si>
  <si>
    <t>rs12256103</t>
  </si>
  <si>
    <t>ZSWIM8</t>
  </si>
  <si>
    <t>rs12273776</t>
  </si>
  <si>
    <t>GTF2H1</t>
  </si>
  <si>
    <t>rs12290257</t>
  </si>
  <si>
    <t>rs12348592</t>
  </si>
  <si>
    <t>CCL21</t>
  </si>
  <si>
    <t>rs12385976</t>
  </si>
  <si>
    <t>ACAN</t>
  </si>
  <si>
    <t>rs12445607</t>
  </si>
  <si>
    <t>ZFP1</t>
  </si>
  <si>
    <t>rs12452590</t>
  </si>
  <si>
    <t>MRC2</t>
  </si>
  <si>
    <t>rs12497779</t>
  </si>
  <si>
    <t>rs12509305</t>
  </si>
  <si>
    <t>FAM13A</t>
  </si>
  <si>
    <t>rs12607758</t>
  </si>
  <si>
    <t>rs12641030</t>
  </si>
  <si>
    <t>REST</t>
  </si>
  <si>
    <t>rs12713685</t>
  </si>
  <si>
    <t>PCBP1-AS1</t>
  </si>
  <si>
    <t>rs12908472</t>
  </si>
  <si>
    <t>VPS13C</t>
  </si>
  <si>
    <t>rs13108218</t>
  </si>
  <si>
    <t>HGFAC</t>
  </si>
  <si>
    <t>rs13112742</t>
  </si>
  <si>
    <t>RP11-404I7.1</t>
  </si>
  <si>
    <t>rs13146142</t>
  </si>
  <si>
    <t>rs1362800</t>
  </si>
  <si>
    <t>DAB2</t>
  </si>
  <si>
    <t>rs1366594</t>
  </si>
  <si>
    <t>rs13723</t>
  </si>
  <si>
    <t>CORO6</t>
  </si>
  <si>
    <t>rs1417488</t>
  </si>
  <si>
    <t>rs143723559</t>
  </si>
  <si>
    <t>rs1438909</t>
  </si>
  <si>
    <t>rs1456031</t>
  </si>
  <si>
    <t>FOXP2</t>
  </si>
  <si>
    <t>rs1458831</t>
  </si>
  <si>
    <t>KDR</t>
  </si>
  <si>
    <t>rs146715278</t>
  </si>
  <si>
    <t>PDCD11</t>
  </si>
  <si>
    <t>rs1473527</t>
  </si>
  <si>
    <t>rs1557271</t>
  </si>
  <si>
    <t>rs1561006</t>
  </si>
  <si>
    <t>FBN2</t>
  </si>
  <si>
    <t>rs1662835</t>
  </si>
  <si>
    <t>RP11-576N17.4</t>
  </si>
  <si>
    <t>rs1679178</t>
  </si>
  <si>
    <t>ESYT3</t>
  </si>
  <si>
    <t>rs16905190</t>
  </si>
  <si>
    <t>rs17163588</t>
  </si>
  <si>
    <t>PDIK1L</t>
  </si>
  <si>
    <t>rs17177255</t>
  </si>
  <si>
    <t>RP11-1003J3.1</t>
  </si>
  <si>
    <t>rs17387279</t>
  </si>
  <si>
    <t>rs1966265</t>
  </si>
  <si>
    <t>FGFR4</t>
  </si>
  <si>
    <t>rs1983753</t>
  </si>
  <si>
    <t>rs2005172</t>
  </si>
  <si>
    <t>GH1</t>
  </si>
  <si>
    <t>rs2007530</t>
  </si>
  <si>
    <t>ARHGAP27P1-BPTFP1-KPNA2P3</t>
  </si>
  <si>
    <t>rs2052478</t>
  </si>
  <si>
    <t>rs2073963</t>
  </si>
  <si>
    <t>rs2093210</t>
  </si>
  <si>
    <t>C14orf39</t>
  </si>
  <si>
    <t>rs2102418</t>
  </si>
  <si>
    <t>RNU6-1213P</t>
  </si>
  <si>
    <t>rs2131354</t>
  </si>
  <si>
    <t>HHIP</t>
  </si>
  <si>
    <t>rs2131371</t>
  </si>
  <si>
    <t>RP11-96H19.1</t>
  </si>
  <si>
    <t>rs2165241</t>
  </si>
  <si>
    <t>rs2194411</t>
  </si>
  <si>
    <t>rs2307207</t>
  </si>
  <si>
    <t>rs2311313</t>
  </si>
  <si>
    <t>rs2337984</t>
  </si>
  <si>
    <t>PRELID2</t>
  </si>
  <si>
    <t>rs2345725</t>
  </si>
  <si>
    <t>rs2355595</t>
  </si>
  <si>
    <t>RP11-32K4.1</t>
  </si>
  <si>
    <t>rs2399796</t>
  </si>
  <si>
    <t>rs246185</t>
  </si>
  <si>
    <t>rs2610986</t>
  </si>
  <si>
    <t>MTCO3P44</t>
  </si>
  <si>
    <t>rs2631676</t>
  </si>
  <si>
    <t>rs2663548</t>
  </si>
  <si>
    <t>CTD-2378E12.1</t>
  </si>
  <si>
    <t>rs2717329</t>
  </si>
  <si>
    <t>TWIST1</t>
  </si>
  <si>
    <t>rs2780226</t>
  </si>
  <si>
    <t>rs278064</t>
  </si>
  <si>
    <t>rs2807339</t>
  </si>
  <si>
    <t>MIR4418</t>
  </si>
  <si>
    <t>rs28457693</t>
  </si>
  <si>
    <t>rs2871960</t>
  </si>
  <si>
    <t>rs2881019</t>
  </si>
  <si>
    <t>AC004869.2</t>
  </si>
  <si>
    <t>rs28821528</t>
  </si>
  <si>
    <t>HLA-DRB6</t>
  </si>
  <si>
    <t>rs28925904</t>
  </si>
  <si>
    <t>GAB1</t>
  </si>
  <si>
    <t>rs28929474</t>
  </si>
  <si>
    <t>SERPINA1</t>
  </si>
  <si>
    <t>rs3116600</t>
  </si>
  <si>
    <t>rs329923</t>
  </si>
  <si>
    <t>BBX</t>
  </si>
  <si>
    <t>rs34104813</t>
  </si>
  <si>
    <t>rs34278882</t>
  </si>
  <si>
    <t>rs34517439</t>
  </si>
  <si>
    <t>DNAJB4</t>
  </si>
  <si>
    <t>rs34545616</t>
  </si>
  <si>
    <t>SMO</t>
  </si>
  <si>
    <t>rs34564665</t>
  </si>
  <si>
    <t>rs34810766</t>
  </si>
  <si>
    <t>UTRN</t>
  </si>
  <si>
    <t>rs35142265</t>
  </si>
  <si>
    <t>RP11-749I16.3</t>
  </si>
  <si>
    <t>rs35344761</t>
  </si>
  <si>
    <t>PCSK5</t>
  </si>
  <si>
    <t>rs35608354</t>
  </si>
  <si>
    <t>RPL7L1P4</t>
  </si>
  <si>
    <t>rs35810656</t>
  </si>
  <si>
    <t>rs3734254</t>
  </si>
  <si>
    <t>PPARD</t>
  </si>
  <si>
    <t>rs3774219</t>
  </si>
  <si>
    <t>LMCD1</t>
  </si>
  <si>
    <t>rs3790085</t>
  </si>
  <si>
    <t>rs3806443</t>
  </si>
  <si>
    <t>RHOC</t>
  </si>
  <si>
    <t>rs3828559</t>
  </si>
  <si>
    <t>WWC2</t>
  </si>
  <si>
    <t>rs3858603</t>
  </si>
  <si>
    <t>CRADD</t>
  </si>
  <si>
    <t>rs3898135</t>
  </si>
  <si>
    <t>FAM171B</t>
  </si>
  <si>
    <t>rs3959716</t>
  </si>
  <si>
    <t>ADPGK-AS1</t>
  </si>
  <si>
    <t>rs4244808</t>
  </si>
  <si>
    <t>IGF2</t>
  </si>
  <si>
    <t>rs4282339</t>
  </si>
  <si>
    <t>SLIT3</t>
  </si>
  <si>
    <t>rs4319605</t>
  </si>
  <si>
    <t>SLC7A1</t>
  </si>
  <si>
    <t>rs4355095</t>
  </si>
  <si>
    <t>rs4471723</t>
  </si>
  <si>
    <t>KANSL1</t>
  </si>
  <si>
    <t>rs4549685</t>
  </si>
  <si>
    <t>POU6F2</t>
  </si>
  <si>
    <t>rs4674203</t>
  </si>
  <si>
    <t>DIRC3</t>
  </si>
  <si>
    <t>rs480640</t>
  </si>
  <si>
    <t>rs480958</t>
  </si>
  <si>
    <t>AP002954.4</t>
  </si>
  <si>
    <t>rs4852252</t>
  </si>
  <si>
    <t>ZNF638</t>
  </si>
  <si>
    <t>rs4876399</t>
  </si>
  <si>
    <t>EXT1</t>
  </si>
  <si>
    <t>rs4888165</t>
  </si>
  <si>
    <t>rs4959021</t>
  </si>
  <si>
    <t>rs4969409</t>
  </si>
  <si>
    <t>AATK</t>
  </si>
  <si>
    <t>rs5010229</t>
  </si>
  <si>
    <t>RNU7-145P</t>
  </si>
  <si>
    <t>rs555554</t>
  </si>
  <si>
    <t>U8</t>
  </si>
  <si>
    <t>rs55681913</t>
  </si>
  <si>
    <t>GHR</t>
  </si>
  <si>
    <t>rs55758152</t>
  </si>
  <si>
    <t>FBXW11</t>
  </si>
  <si>
    <t>rs55775505</t>
  </si>
  <si>
    <t>rs55786114</t>
  </si>
  <si>
    <t>ARIH2</t>
  </si>
  <si>
    <t>rs56353224</t>
  </si>
  <si>
    <t>C5orf66</t>
  </si>
  <si>
    <t>rs575837</t>
  </si>
  <si>
    <t>DSE</t>
  </si>
  <si>
    <t>rs5763821</t>
  </si>
  <si>
    <t>rs6000889</t>
  </si>
  <si>
    <t>rs602051</t>
  </si>
  <si>
    <t>ATP5G1</t>
  </si>
  <si>
    <t>rs6066105</t>
  </si>
  <si>
    <t>rs60745172</t>
  </si>
  <si>
    <t>rs60839038</t>
  </si>
  <si>
    <t>CABLES1</t>
  </si>
  <si>
    <t>rs61037750</t>
  </si>
  <si>
    <t>RP11-472I20.4</t>
  </si>
  <si>
    <t>rs6140000</t>
  </si>
  <si>
    <t>rs61732778</t>
  </si>
  <si>
    <t>BCL6</t>
  </si>
  <si>
    <t>rs62018872</t>
  </si>
  <si>
    <t>TMEM114</t>
  </si>
  <si>
    <t>rs62194733</t>
  </si>
  <si>
    <t>RN7SL423P</t>
  </si>
  <si>
    <t>rs62276616</t>
  </si>
  <si>
    <t>rs62515437</t>
  </si>
  <si>
    <t>rs62576695</t>
  </si>
  <si>
    <t>rs6570503</t>
  </si>
  <si>
    <t>rs6571778</t>
  </si>
  <si>
    <t>rs659418</t>
  </si>
  <si>
    <t>SERPINH1</t>
  </si>
  <si>
    <t>rs66746153</t>
  </si>
  <si>
    <t>rs6709833</t>
  </si>
  <si>
    <t>rs6810039</t>
  </si>
  <si>
    <t>rs6878780</t>
  </si>
  <si>
    <t>rs6886191</t>
  </si>
  <si>
    <t>TBCA</t>
  </si>
  <si>
    <t>rs6887350</t>
  </si>
  <si>
    <t>CEP120</t>
  </si>
  <si>
    <t>rs6902771</t>
  </si>
  <si>
    <t>rs6977081</t>
  </si>
  <si>
    <t>rs7033487</t>
  </si>
  <si>
    <t>PAPPA</t>
  </si>
  <si>
    <t>rs7172622</t>
  </si>
  <si>
    <t>RP11-382A20.4</t>
  </si>
  <si>
    <t>rs72656010</t>
  </si>
  <si>
    <t>PLAG1</t>
  </si>
  <si>
    <t>rs72721175</t>
  </si>
  <si>
    <t>rs7302902</t>
  </si>
  <si>
    <t>DRAM1</t>
  </si>
  <si>
    <t>rs73046792</t>
  </si>
  <si>
    <t>SNRNP70</t>
  </si>
  <si>
    <t>rs73048979</t>
  </si>
  <si>
    <t>TSPAN9</t>
  </si>
  <si>
    <t>rs739454</t>
  </si>
  <si>
    <t>PLCD3</t>
  </si>
  <si>
    <t>rs7443323</t>
  </si>
  <si>
    <t>rs74796687</t>
  </si>
  <si>
    <t>rs7503332</t>
  </si>
  <si>
    <t>CTD-2535L24.2</t>
  </si>
  <si>
    <t>rs75166711</t>
  </si>
  <si>
    <t>RP11-702F3.3</t>
  </si>
  <si>
    <t>rs7582299</t>
  </si>
  <si>
    <t>rs76785101</t>
  </si>
  <si>
    <t>NRG1</t>
  </si>
  <si>
    <t>rs773652</t>
  </si>
  <si>
    <t>CS</t>
  </si>
  <si>
    <t>rs7781021</t>
  </si>
  <si>
    <t>TBXAS1</t>
  </si>
  <si>
    <t>rs78579285</t>
  </si>
  <si>
    <t>rs7873096</t>
  </si>
  <si>
    <t>rs79073127</t>
  </si>
  <si>
    <t>FOXN2</t>
  </si>
  <si>
    <t>rs7920127</t>
  </si>
  <si>
    <t>rs7977418</t>
  </si>
  <si>
    <t>rs79802978</t>
  </si>
  <si>
    <t>BRWD1P3</t>
  </si>
  <si>
    <t>rs798490</t>
  </si>
  <si>
    <t>GNA12</t>
  </si>
  <si>
    <t>rs8001781</t>
  </si>
  <si>
    <t>rs80236851</t>
  </si>
  <si>
    <t>AC116606.1</t>
  </si>
  <si>
    <t>rs8041080</t>
  </si>
  <si>
    <t>rs8107719</t>
  </si>
  <si>
    <t>ILF3</t>
  </si>
  <si>
    <t>rs830643</t>
  </si>
  <si>
    <t>rs859306</t>
  </si>
  <si>
    <t>C16orf71</t>
  </si>
  <si>
    <t>rs9431040</t>
  </si>
  <si>
    <t>HLX</t>
  </si>
  <si>
    <t>rs9435733</t>
  </si>
  <si>
    <t>rs9442580</t>
  </si>
  <si>
    <t>Z98044.1</t>
  </si>
  <si>
    <t>rs9590507</t>
  </si>
  <si>
    <t>UPF3A</t>
  </si>
  <si>
    <t>rs9745989</t>
  </si>
  <si>
    <t>ZNF423</t>
  </si>
  <si>
    <t>rs9809116</t>
  </si>
  <si>
    <t>rs9988728</t>
  </si>
  <si>
    <t>PRKG1</t>
  </si>
  <si>
    <t>IV, instrumental variable; FVC,  forced vital capacity; Chr, chromosome; EA, effect allele;NEA, non-effect allele; EAF, effect allele frequency; SE, standard error; SNP, single nucleotide polymorphism.</t>
  </si>
  <si>
    <r>
      <rPr>
        <vertAlign val="superscript"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>R2 were calculated using the following formula: 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)/[(2×EAF×(1-EAF)×beta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+ (2×EAF×(1-EAF)×N×SE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)], where EAF is the effect allele frequency, beta is the estimated effect on FVC, Ν is the sample size of the GWAS for the SNP-FVC association and SE is the standard error of the estimated effect.</t>
    </r>
  </si>
  <si>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F-statistic were calculated using the following formula: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(N-2)/(1-R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), where R</t>
    </r>
    <r>
      <rPr>
        <vertAlign val="superscript"/>
        <sz val="11"/>
        <color theme="1"/>
        <rFont val="Times New Roman"/>
        <family val="1"/>
      </rPr>
      <t xml:space="preserve">2 </t>
    </r>
    <r>
      <rPr>
        <sz val="11"/>
        <color theme="1"/>
        <rFont val="Times New Roman"/>
        <family val="1"/>
      </rPr>
      <t>is the proportion of variance in FVC explained by each instrument and N is the sample size of the GWAS for the FVC association.</t>
    </r>
  </si>
  <si>
    <r>
      <rPr>
        <vertAlign val="superscript"/>
        <sz val="11"/>
        <color theme="1"/>
        <rFont val="Times New Roman"/>
        <family val="1"/>
      </rPr>
      <t>#</t>
    </r>
    <r>
      <rPr>
        <sz val="11"/>
        <color theme="1"/>
        <rFont val="Times New Roman"/>
        <family val="1"/>
      </rPr>
      <t xml:space="preserve">Removing the following SNPs for being palindromic with intermediate allele frequencies. </t>
    </r>
  </si>
  <si>
    <t>Supplementary Table 8 Characteristics of the SNPs used as IVs for FEV1/FVC in the MR analysis.</t>
  </si>
  <si>
    <t>rs10041997</t>
  </si>
  <si>
    <t xml:space="preserve">     </t>
  </si>
  <si>
    <t>rs10059996</t>
  </si>
  <si>
    <t>rs10102857</t>
  </si>
  <si>
    <t>MTUS1</t>
  </si>
  <si>
    <t>rs10175428</t>
  </si>
  <si>
    <t>LINC01798</t>
  </si>
  <si>
    <t>rs1028655</t>
  </si>
  <si>
    <t>RP11-92C4.4</t>
  </si>
  <si>
    <t>rs10750866</t>
  </si>
  <si>
    <t>AP000662.4</t>
  </si>
  <si>
    <t>rs10974339</t>
  </si>
  <si>
    <t>rs11088268</t>
  </si>
  <si>
    <t>PCP4</t>
  </si>
  <si>
    <t>rs11134789</t>
  </si>
  <si>
    <t>rs11149815</t>
  </si>
  <si>
    <t>rs115503647</t>
  </si>
  <si>
    <t>RP11-431M7.3</t>
  </si>
  <si>
    <t>rs11607392</t>
  </si>
  <si>
    <t>CTD-2005H7.2</t>
  </si>
  <si>
    <t>rs11648508</t>
  </si>
  <si>
    <t>MMP15</t>
  </si>
  <si>
    <t>rs11657101</t>
  </si>
  <si>
    <t>TLK2</t>
  </si>
  <si>
    <t>rs11658500</t>
  </si>
  <si>
    <t>CISD3</t>
  </si>
  <si>
    <t>rs116959973</t>
  </si>
  <si>
    <t>BHMG1</t>
  </si>
  <si>
    <t>rs117436522</t>
  </si>
  <si>
    <t>RNU6-305P</t>
  </si>
  <si>
    <t>rs11759102</t>
  </si>
  <si>
    <t>ID4</t>
  </si>
  <si>
    <t>rs11856837</t>
  </si>
  <si>
    <t>rs1192419</t>
  </si>
  <si>
    <t>RP11-91I11.1</t>
  </si>
  <si>
    <t>rs12202314</t>
  </si>
  <si>
    <t>RUNX2</t>
  </si>
  <si>
    <t>rs12470864</t>
  </si>
  <si>
    <t>IL1RL1</t>
  </si>
  <si>
    <t>rs12522114</t>
  </si>
  <si>
    <t>rs12820313</t>
  </si>
  <si>
    <t>SNRPF</t>
  </si>
  <si>
    <t>rs1286647</t>
  </si>
  <si>
    <t>RARB</t>
  </si>
  <si>
    <t>rs12914385</t>
  </si>
  <si>
    <t>CHRNA3</t>
  </si>
  <si>
    <t>rs13018626</t>
  </si>
  <si>
    <t>AC009474.2</t>
  </si>
  <si>
    <t>rs13141641</t>
  </si>
  <si>
    <t>rs13332450</t>
  </si>
  <si>
    <t>FAM65A</t>
  </si>
  <si>
    <t>rs1367228</t>
  </si>
  <si>
    <t>rs140110</t>
  </si>
  <si>
    <t>ZMAT5</t>
  </si>
  <si>
    <t>rs1420472</t>
  </si>
  <si>
    <t>rs143470463</t>
  </si>
  <si>
    <t>RAPGEFL1</t>
  </si>
  <si>
    <t>ATT</t>
  </si>
  <si>
    <t>rs143498544</t>
  </si>
  <si>
    <t>DTWD1</t>
  </si>
  <si>
    <t>rs1570227</t>
  </si>
  <si>
    <t>SLC1A2</t>
  </si>
  <si>
    <t>rs1636247</t>
  </si>
  <si>
    <t>rs16909904</t>
  </si>
  <si>
    <t>rs17666332</t>
  </si>
  <si>
    <t>RBMS3</t>
  </si>
  <si>
    <t>rs17759204</t>
  </si>
  <si>
    <t>FEZF2</t>
  </si>
  <si>
    <t>rs1874903</t>
  </si>
  <si>
    <t>RP11-1028N23.3</t>
  </si>
  <si>
    <t>rs1896797</t>
  </si>
  <si>
    <t>SH3GL3</t>
  </si>
  <si>
    <t>rs200994949</t>
  </si>
  <si>
    <t>HOXC4</t>
  </si>
  <si>
    <t>AT</t>
  </si>
  <si>
    <t>rs2022210</t>
  </si>
  <si>
    <t>rs2070600</t>
  </si>
  <si>
    <t>AGER</t>
  </si>
  <si>
    <t>rs2076295</t>
  </si>
  <si>
    <t>DSP</t>
  </si>
  <si>
    <t>rs2096468</t>
  </si>
  <si>
    <t>AP000318.2</t>
  </si>
  <si>
    <t>rs2165489</t>
  </si>
  <si>
    <t>rs2297379</t>
  </si>
  <si>
    <t>RPAP1</t>
  </si>
  <si>
    <t>rs2516491</t>
  </si>
  <si>
    <t>PPIAP9</t>
  </si>
  <si>
    <t>rs2544531</t>
  </si>
  <si>
    <t>rs2609264</t>
  </si>
  <si>
    <t>rs2774943</t>
  </si>
  <si>
    <t>FAM69A</t>
  </si>
  <si>
    <t>rs2799098</t>
  </si>
  <si>
    <t>rs2806356</t>
  </si>
  <si>
    <t>ARMC2</t>
  </si>
  <si>
    <t>rs28418633</t>
  </si>
  <si>
    <t>HLA-DQA1</t>
  </si>
  <si>
    <t>rs28576874</t>
  </si>
  <si>
    <t>EFCAB5</t>
  </si>
  <si>
    <t>rs2909</t>
  </si>
  <si>
    <t>TSHZ3</t>
  </si>
  <si>
    <t>rs2991970</t>
  </si>
  <si>
    <t>AKR1A1</t>
  </si>
  <si>
    <t>rs2999090</t>
  </si>
  <si>
    <t>EEFSEC</t>
  </si>
  <si>
    <t>rs330939</t>
  </si>
  <si>
    <t>RP11-10A14.4</t>
  </si>
  <si>
    <t>rs34086083</t>
  </si>
  <si>
    <t>CPD</t>
  </si>
  <si>
    <t>rs34325208</t>
  </si>
  <si>
    <t>RPL19P11</t>
  </si>
  <si>
    <t>TA</t>
  </si>
  <si>
    <t>rs35305377</t>
  </si>
  <si>
    <t>STAG3L5P-PVRIG2P-PILRB</t>
  </si>
  <si>
    <t>rs35585926</t>
  </si>
  <si>
    <t>SLC30A10</t>
  </si>
  <si>
    <t>CT</t>
  </si>
  <si>
    <t>rs36084521</t>
  </si>
  <si>
    <t>rs3903013</t>
  </si>
  <si>
    <t>RP11-478K15.6</t>
  </si>
  <si>
    <t>rs4308141</t>
  </si>
  <si>
    <t>rs4318980</t>
  </si>
  <si>
    <t>rs4444235</t>
  </si>
  <si>
    <t>MIR5580</t>
  </si>
  <si>
    <t>rs4672084</t>
  </si>
  <si>
    <t>RP11-481J13.1</t>
  </si>
  <si>
    <t>rs4837585</t>
  </si>
  <si>
    <t>rs4904145</t>
  </si>
  <si>
    <t>RP11-353P15.1</t>
  </si>
  <si>
    <t>rs4934170</t>
  </si>
  <si>
    <t>FAM213A</t>
  </si>
  <si>
    <t>rs56353819</t>
  </si>
  <si>
    <t>BACH2</t>
  </si>
  <si>
    <t>rs57062879</t>
  </si>
  <si>
    <t>rs59041913</t>
  </si>
  <si>
    <t>C5orf56</t>
  </si>
  <si>
    <t>rs59768436</t>
  </si>
  <si>
    <t>GA</t>
  </si>
  <si>
    <t>rs631126</t>
  </si>
  <si>
    <t>rs6597255</t>
  </si>
  <si>
    <t>rs6781704</t>
  </si>
  <si>
    <t>rs6823809</t>
  </si>
  <si>
    <t>rs71498912</t>
  </si>
  <si>
    <t>rs72659200</t>
  </si>
  <si>
    <t>BTC</t>
  </si>
  <si>
    <t>rs72698179</t>
  </si>
  <si>
    <t>UBE2Q1</t>
  </si>
  <si>
    <t>rs72855749</t>
  </si>
  <si>
    <t>LINC01818</t>
  </si>
  <si>
    <t>rs73187250</t>
  </si>
  <si>
    <t>TRABD</t>
  </si>
  <si>
    <t>rs73554677</t>
  </si>
  <si>
    <t>ARHGAP20</t>
  </si>
  <si>
    <t>rs74053118</t>
  </si>
  <si>
    <t>AL162759.1</t>
  </si>
  <si>
    <t>rs7583863</t>
  </si>
  <si>
    <t>TEX41</t>
  </si>
  <si>
    <t>rs7596327</t>
  </si>
  <si>
    <t>AC012363.4</t>
  </si>
  <si>
    <t>rs76259984</t>
  </si>
  <si>
    <t>rs76877325</t>
  </si>
  <si>
    <t>RP11-392O17.2</t>
  </si>
  <si>
    <t>rs7753012</t>
  </si>
  <si>
    <t>ADGRG6</t>
  </si>
  <si>
    <t>rs77714938</t>
  </si>
  <si>
    <t>LINC01748</t>
  </si>
  <si>
    <t>rs78442819</t>
  </si>
  <si>
    <t>TEKT5</t>
  </si>
  <si>
    <t>rs79898473</t>
  </si>
  <si>
    <t>RASGEF1C</t>
  </si>
  <si>
    <t>rs8039637</t>
  </si>
  <si>
    <t>TTC23</t>
  </si>
  <si>
    <t>rs9273105</t>
  </si>
  <si>
    <t>rs9435731</t>
  </si>
  <si>
    <t>rs955277</t>
  </si>
  <si>
    <t>RP11-734K21.4</t>
  </si>
  <si>
    <t>rs9605475</t>
  </si>
  <si>
    <t>rs9819463</t>
  </si>
  <si>
    <t>CACNA1D</t>
  </si>
  <si>
    <t>rs9912501</t>
  </si>
  <si>
    <t>LINC01975</t>
  </si>
  <si>
    <r>
      <rPr>
        <sz val="11"/>
        <color theme="1"/>
        <rFont val="Times New Roman"/>
        <family val="1"/>
      </rPr>
      <t>rs10857859</t>
    </r>
    <r>
      <rPr>
        <vertAlign val="superscript"/>
        <sz val="11"/>
        <color theme="1"/>
        <rFont val="Times New Roman"/>
        <family val="1"/>
      </rPr>
      <t>#</t>
    </r>
  </si>
  <si>
    <r>
      <rPr>
        <sz val="11"/>
        <color theme="1"/>
        <rFont val="Times New Roman"/>
        <family val="1"/>
      </rPr>
      <t>rs13033579</t>
    </r>
    <r>
      <rPr>
        <vertAlign val="superscript"/>
        <sz val="11"/>
        <color theme="1"/>
        <rFont val="Times New Roman"/>
        <family val="1"/>
      </rPr>
      <t>#</t>
    </r>
  </si>
  <si>
    <r>
      <rPr>
        <sz val="11"/>
        <color theme="1"/>
        <rFont val="Times New Roman"/>
        <family val="1"/>
      </rPr>
      <t>rs1854577</t>
    </r>
    <r>
      <rPr>
        <vertAlign val="superscript"/>
        <sz val="11"/>
        <color theme="1"/>
        <rFont val="Times New Roman"/>
        <family val="1"/>
      </rPr>
      <t>#</t>
    </r>
  </si>
  <si>
    <r>
      <rPr>
        <sz val="11"/>
        <color theme="1"/>
        <rFont val="Times New Roman"/>
        <family val="1"/>
      </rPr>
      <t>rs2047408</t>
    </r>
    <r>
      <rPr>
        <vertAlign val="superscript"/>
        <sz val="11"/>
        <color theme="1"/>
        <rFont val="Times New Roman"/>
        <family val="1"/>
      </rPr>
      <t>#</t>
    </r>
  </si>
  <si>
    <r>
      <rPr>
        <sz val="11"/>
        <color theme="1"/>
        <rFont val="Times New Roman"/>
        <family val="1"/>
      </rPr>
      <t>rs2575708</t>
    </r>
    <r>
      <rPr>
        <vertAlign val="superscript"/>
        <sz val="11"/>
        <color theme="1"/>
        <rFont val="Times New Roman"/>
        <family val="1"/>
      </rPr>
      <t>#</t>
    </r>
  </si>
  <si>
    <t>SDC2</t>
  </si>
  <si>
    <r>
      <rPr>
        <sz val="11"/>
        <color theme="1"/>
        <rFont val="Times New Roman"/>
        <family val="1"/>
      </rPr>
      <t>rs2896630</t>
    </r>
    <r>
      <rPr>
        <vertAlign val="superscript"/>
        <sz val="11"/>
        <color theme="1"/>
        <rFont val="Times New Roman"/>
        <family val="1"/>
      </rPr>
      <t>#</t>
    </r>
  </si>
  <si>
    <t>RP11-413N13.1</t>
  </si>
  <si>
    <r>
      <rPr>
        <sz val="11"/>
        <color theme="1"/>
        <rFont val="Times New Roman"/>
        <family val="1"/>
      </rPr>
      <t>rs594476</t>
    </r>
    <r>
      <rPr>
        <vertAlign val="superscript"/>
        <sz val="11"/>
        <color theme="1"/>
        <rFont val="Times New Roman"/>
        <family val="1"/>
      </rPr>
      <t>#</t>
    </r>
  </si>
  <si>
    <t>RN7SL222P</t>
  </si>
  <si>
    <r>
      <rPr>
        <sz val="11"/>
        <color theme="1"/>
        <rFont val="Times New Roman"/>
        <family val="1"/>
      </rPr>
      <t>rs73158393</t>
    </r>
    <r>
      <rPr>
        <vertAlign val="superscript"/>
        <sz val="11"/>
        <color theme="1"/>
        <rFont val="Times New Roman"/>
        <family val="1"/>
      </rPr>
      <t>#</t>
    </r>
  </si>
  <si>
    <t>SYN3</t>
  </si>
  <si>
    <r>
      <rPr>
        <sz val="11"/>
        <color theme="1"/>
        <rFont val="Times New Roman"/>
        <family val="1"/>
      </rPr>
      <t>rs7968719</t>
    </r>
    <r>
      <rPr>
        <vertAlign val="superscript"/>
        <sz val="11"/>
        <color theme="1"/>
        <rFont val="Times New Roman"/>
        <family val="1"/>
      </rPr>
      <t>#</t>
    </r>
  </si>
  <si>
    <t>LRP1</t>
  </si>
  <si>
    <r>
      <rPr>
        <sz val="11"/>
        <color theme="1"/>
        <rFont val="Times New Roman"/>
        <family val="1"/>
      </rPr>
      <t>rs912056</t>
    </r>
    <r>
      <rPr>
        <vertAlign val="superscript"/>
        <sz val="11"/>
        <color theme="1"/>
        <rFont val="Times New Roman"/>
        <family val="1"/>
      </rPr>
      <t>#</t>
    </r>
  </si>
  <si>
    <r>
      <rPr>
        <sz val="11"/>
        <color theme="1"/>
        <rFont val="Times New Roman"/>
        <family val="1"/>
      </rPr>
      <t>rs9351958</t>
    </r>
    <r>
      <rPr>
        <vertAlign val="superscript"/>
        <sz val="11"/>
        <color theme="1"/>
        <rFont val="Times New Roman"/>
        <family val="1"/>
      </rPr>
      <t>#</t>
    </r>
  </si>
  <si>
    <t>KCNQ5</t>
  </si>
  <si>
    <r>
      <rPr>
        <sz val="11"/>
        <color theme="1"/>
        <rFont val="Times New Roman"/>
        <family val="1"/>
      </rPr>
      <t>rs987068</t>
    </r>
    <r>
      <rPr>
        <vertAlign val="superscript"/>
        <sz val="11"/>
        <color theme="1"/>
        <rFont val="Times New Roman"/>
        <family val="1"/>
      </rPr>
      <t>#</t>
    </r>
  </si>
  <si>
    <t>SPATA9</t>
  </si>
  <si>
    <t>IV, instrumental variable; FEV1, forced expiratory volume in 1; FVC,  forced vital capacity; Chr, chromosome; EA, effect allele;NEA, non-effect allele; EAF, effect allele frequency; SE, standard error; SNP, single nucleotide polymorphism.</t>
  </si>
  <si>
    <r>
      <t>a</t>
    </r>
    <r>
      <rPr>
        <i/>
        <sz val="11"/>
        <color theme="1"/>
        <rFont val="Times New Roman"/>
        <family val="1"/>
      </rPr>
      <t>R</t>
    </r>
    <r>
      <rPr>
        <i/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were calculated using the following formula: 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)/[(2×EAF×(1-EAF)×beta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+ (2×EAF×(1-EAF)×N×SE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)], where EAF is the effect allele frequency, beta is the estimated effect on FEV1/FVC is the sample size of the GWAS for the SNP-fev1/fvc association and SE is the standard error of the estimated effect.</t>
    </r>
  </si>
  <si>
    <r>
      <t>b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-statistic were calculated using the following formula: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(N-2)/(1-R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), where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is the proportion of variance in FEV1/FVC explained by each instrument and N is the sample size of the GWAS for the FEV1/FVC association.</t>
    </r>
  </si>
  <si>
    <t>Supplementary Table 9 Priori power calculation for the association estimates in MR analyses.</t>
  </si>
  <si>
    <t>Exposure</t>
  </si>
  <si>
    <r>
      <rPr>
        <i/>
        <sz val="11"/>
        <color theme="1"/>
        <rFont val="Times New Roman"/>
        <family val="1"/>
      </rPr>
      <t>R</t>
    </r>
    <r>
      <rPr>
        <i/>
        <vertAlign val="superscript"/>
        <sz val="11"/>
        <color theme="1"/>
        <rFont val="Times New Roman"/>
        <family val="1"/>
      </rPr>
      <t>2</t>
    </r>
  </si>
  <si>
    <t>Outcome</t>
  </si>
  <si>
    <t>Sample size of outcome GWAS  (controls vs cases,)</t>
  </si>
  <si>
    <t>Power to detect OR/β of following magnitude</t>
  </si>
  <si>
    <t>OR=0.95, β=-0.051</t>
  </si>
  <si>
    <t>OR=0.90, β=-0.105</t>
  </si>
  <si>
    <t>OR=0.85, β=-0.163</t>
  </si>
  <si>
    <t>OR=0.8, β=-0.223</t>
  </si>
  <si>
    <t>OR=0.75, β=-0.288</t>
  </si>
  <si>
    <t>T2D</t>
  </si>
  <si>
    <t>FEV1</t>
  </si>
  <si>
    <t>FVC</t>
  </si>
  <si>
    <t>FEV1/FVC</t>
  </si>
  <si>
    <t>353315(5.32)</t>
  </si>
  <si>
    <t>Fasting glucose</t>
  </si>
  <si>
    <t>Fasting insulin</t>
  </si>
  <si>
    <t>HbA1c</t>
  </si>
  <si>
    <t>Fasting proinsulin</t>
  </si>
  <si>
    <t>807,553(11.12)</t>
  </si>
  <si>
    <r>
      <rPr>
        <sz val="11"/>
        <color theme="1"/>
        <rFont val="Times New Roman"/>
        <family val="1"/>
      </rPr>
      <t>GWAS, genome-wide association study; HbA1c, hemoglobinA1c; HOMA-IR, homeostasis model assessment of insulin resistance; OR, odds ratio; β, beta; 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, variance in exposure traits explained by single nucleotide polymorphisms; T2D, type 2 diabetes; FEV1, forced expiratory volume in 1; FVC,  forced vital capacity.</t>
    </r>
  </si>
  <si>
    <t>Supplementary Table 10 MR results of association between fasting glucose and pulmonary function.</t>
  </si>
  <si>
    <t>95%CI-lower</t>
  </si>
  <si>
    <t>95%CI-upper</t>
  </si>
  <si>
    <t>P</t>
  </si>
  <si>
    <t xml:space="preserve">  FEV1</t>
  </si>
  <si>
    <t>MR Egger</t>
  </si>
  <si>
    <t xml:space="preserve">Weighted median </t>
  </si>
  <si>
    <t>IVW</t>
  </si>
  <si>
    <t>MR-RAPS</t>
  </si>
  <si>
    <t>MR PRESSO</t>
  </si>
  <si>
    <t>MVMR</t>
  </si>
  <si>
    <t xml:space="preserve">  FVC</t>
  </si>
  <si>
    <t xml:space="preserve">  FEV1/FVC</t>
  </si>
  <si>
    <t>CI, confidence interval; IVW, Inverse variance weighted; MR, Mendelian randomization; MR-RAPS, MR robust adjusted profile score; MR PRESSO, MR Pleiotropy RESidual Sum and Outlier; MVMR, multivariable MR; SNP, single nucleotide polymorphism; FEV1, forced expiratory volume in 1; FVC, forced vital capacity; FEV1/FVC, FEV1/FVC ratio; P, P-value.</t>
  </si>
  <si>
    <t>Supplementary Table 11 MR results of association between fasting insulin and pulmonary function.</t>
  </si>
  <si>
    <t>Supplementary Table 12 MR results of association between HbA1C and pulmonary function.</t>
  </si>
  <si>
    <t>HbA1c, glycated hemoglobinA1c; CI, confidence interval; IVW, Inverse variance weighted; MR, Mendelian randomization; MR-RAPS, MR robust adjusted profile score; MR PRESSO, MR Pleiotropy RESidual Sum and Outlier; MVMR, multivariable MR; SNP, single nucleotide polymorphism; FEV1, forced expiratory volume in 1; FVC, forced vital capacity; FEV1/FVC, FEV1/FVC ratio; P, P-value.</t>
  </si>
  <si>
    <t>Supplementary Table 13 MR results of association between fasting proinsulin and pulmonary function.</t>
  </si>
  <si>
    <t xml:space="preserve">  </t>
  </si>
  <si>
    <t>Supplementary Table 14 MR results of association between FEV1 and glycemic traits.</t>
  </si>
  <si>
    <t>HbA1C</t>
  </si>
  <si>
    <t>HbA1c, glycated hemoglobinA1c; CI, confidence interval; IVW, Inverse variance weighted; MR, Mendelian randomization; MR-RAPS, MR robust adjusted profile score; MR PRESSO, MR Pleiotropy RESidual Sum and Outlier; MVMR, multivariable MR; SNP, single nucleotide polymorphism; FEV1, forced expiratory volume in 1; FVC, forced vital capacity; P, P-value;T2D, type 2 diabetes.</t>
  </si>
  <si>
    <t>Supplementary Table 15 MR results of association between FVC and glycemic traits.</t>
  </si>
  <si>
    <t>HbA1c, glycated hemoglobinA1c; CI, confidence interval; IVW, Inverse variance weighted; MR, Mendelian randomization; MR-RAPS, MR robust adjusted profile score; MR PRESSO, MR Pleiotropy RESidual Sum and Outlier; MVMR, multivariable MR; SNP, single nucleotide polymorphism; FVC, forced vital capacity; P, P-value;T2D, type 2 diabetes.</t>
  </si>
  <si>
    <t>Supplementary Table 16 MR results of association between FEV1/FVC and glycemic traits.</t>
  </si>
  <si>
    <t>HbA1c, glycated hemoglobinA1c; CI, confidence interval; IVW, Inverse variance weighted; MR, Mendelian randomization; MR-RAPS, MR robust adjusted profile score; MR PRESSO, MR Pleiotropy RESidual Sum and Outlier; MVMR, multivariable MR; SNP, single nucleotide polymorphism;  FEV1, forced expiratory volume in 1; FVC, forced vital capacity;FEV1/FVC, FEV1/FVC ratio; P, P-value;T2D, type 2 diabetes.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</si>
</sst>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8" formatCode="0_);[Red]\(0\)"/>
    <numFmt numFmtId="179" formatCode="0.000_ "/>
    <numFmt numFmtId="180" formatCode="0.000"/>
    <numFmt numFmtId="181" formatCode="0.000000"/>
    <numFmt numFmtId="182" formatCode="0.000000_);[Red]\(0.000000\)"/>
    <numFmt numFmtId="183" formatCode="0.0000_);[Red]\(0.0000\)"/>
    <numFmt numFmtId="184" formatCode="0.000_);[Red]\(0.000\)"/>
  </numFmts>
  <fonts count="14" x14ac:knownFonts="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.5"/>
      <color theme="1"/>
      <name val="等线"/>
      <charset val="134"/>
      <scheme val="minor"/>
    </font>
    <font>
      <sz val="11"/>
      <color rgb="FF212529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0.5"/>
      <color theme="1"/>
      <name val="等线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charset val="134"/>
      <scheme val="minor"/>
    </font>
    <font>
      <i/>
      <vertAlign val="superscript"/>
      <sz val="11"/>
      <color theme="1"/>
      <name val="Times New Roman"/>
      <family val="1"/>
    </font>
    <font>
      <sz val="11"/>
      <color theme="1"/>
      <name val="等线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180" fontId="1" fillId="0" borderId="1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1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1" fontId="1" fillId="2" borderId="0" xfId="0" applyNumberFormat="1" applyFont="1" applyFill="1">
      <alignment vertical="center"/>
    </xf>
    <xf numFmtId="180" fontId="1" fillId="2" borderId="0" xfId="0" applyNumberFormat="1" applyFont="1" applyFill="1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178" fontId="1" fillId="0" borderId="2" xfId="0" applyNumberFormat="1" applyFont="1" applyBorder="1" applyAlignment="1">
      <alignment horizontal="left" vertical="center" wrapText="1"/>
    </xf>
    <xf numFmtId="11" fontId="1" fillId="0" borderId="0" xfId="0" applyNumberFormat="1" applyFont="1">
      <alignment vertical="center"/>
    </xf>
    <xf numFmtId="182" fontId="1" fillId="0" borderId="3" xfId="0" applyNumberFormat="1" applyFont="1" applyBorder="1" applyAlignment="1">
      <alignment horizontal="right" vertical="center"/>
    </xf>
    <xf numFmtId="178" fontId="1" fillId="0" borderId="3" xfId="0" applyNumberFormat="1" applyFont="1" applyBorder="1">
      <alignment vertical="center"/>
    </xf>
    <xf numFmtId="182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Border="1">
      <alignment vertical="center"/>
    </xf>
    <xf numFmtId="0" fontId="4" fillId="0" borderId="0" xfId="0" applyFont="1">
      <alignment vertical="center"/>
    </xf>
    <xf numFmtId="11" fontId="1" fillId="2" borderId="0" xfId="0" applyNumberFormat="1" applyFont="1" applyFill="1">
      <alignment vertical="center"/>
    </xf>
    <xf numFmtId="0" fontId="5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1" fontId="1" fillId="0" borderId="1" xfId="0" applyNumberFormat="1" applyFont="1" applyBorder="1">
      <alignment vertical="center"/>
    </xf>
    <xf numFmtId="180" fontId="1" fillId="0" borderId="1" xfId="0" applyNumberFormat="1" applyFont="1" applyBorder="1">
      <alignment vertical="center"/>
    </xf>
    <xf numFmtId="0" fontId="1" fillId="0" borderId="0" xfId="0" applyFont="1" applyBorder="1">
      <alignment vertical="center"/>
    </xf>
    <xf numFmtId="1" fontId="1" fillId="0" borderId="0" xfId="0" applyNumberFormat="1" applyFont="1" applyBorder="1">
      <alignment vertical="center"/>
    </xf>
    <xf numFmtId="180" fontId="1" fillId="0" borderId="0" xfId="0" applyNumberFormat="1" applyFont="1" applyBorder="1">
      <alignment vertical="center"/>
    </xf>
    <xf numFmtId="0" fontId="6" fillId="0" borderId="0" xfId="0" applyFont="1">
      <alignment vertical="center"/>
    </xf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80" fontId="1" fillId="0" borderId="2" xfId="0" applyNumberFormat="1" applyFont="1" applyBorder="1" applyAlignment="1">
      <alignment horizontal="left" vertical="center"/>
    </xf>
    <xf numFmtId="182" fontId="1" fillId="0" borderId="0" xfId="0" applyNumberFormat="1" applyFont="1" applyBorder="1">
      <alignment vertical="center"/>
    </xf>
    <xf numFmtId="11" fontId="1" fillId="0" borderId="1" xfId="0" applyNumberFormat="1" applyFont="1" applyBorder="1">
      <alignment vertical="center"/>
    </xf>
    <xf numFmtId="178" fontId="0" fillId="0" borderId="1" xfId="0" applyNumberFormat="1" applyBorder="1">
      <alignment vertical="center"/>
    </xf>
    <xf numFmtId="10" fontId="1" fillId="0" borderId="1" xfId="1" applyNumberFormat="1" applyFont="1" applyBorder="1" applyAlignment="1">
      <alignment horizontal="right" vertical="center"/>
    </xf>
    <xf numFmtId="178" fontId="1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11" fontId="1" fillId="0" borderId="0" xfId="0" applyNumberFormat="1" applyFont="1" applyBorder="1">
      <alignment vertical="center"/>
    </xf>
    <xf numFmtId="182" fontId="1" fillId="0" borderId="0" xfId="0" applyNumberFormat="1" applyFont="1" applyAlignment="1">
      <alignment horizontal="right" vertical="center"/>
    </xf>
    <xf numFmtId="178" fontId="1" fillId="0" borderId="0" xfId="0" applyNumberFormat="1" applyFont="1">
      <alignment vertical="center"/>
    </xf>
    <xf numFmtId="0" fontId="7" fillId="0" borderId="0" xfId="0" applyFont="1">
      <alignment vertical="center"/>
    </xf>
    <xf numFmtId="182" fontId="1" fillId="0" borderId="1" xfId="0" applyNumberFormat="1" applyFont="1" applyBorder="1" applyAlignment="1">
      <alignment horizontal="right" vertical="center"/>
    </xf>
    <xf numFmtId="10" fontId="1" fillId="0" borderId="1" xfId="1" applyNumberFormat="1" applyFont="1" applyBorder="1" applyAlignment="1">
      <alignment horizontal="right" vertical="center"/>
    </xf>
    <xf numFmtId="10" fontId="1" fillId="0" borderId="0" xfId="1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81" fontId="1" fillId="0" borderId="0" xfId="0" applyNumberFormat="1" applyFont="1" applyAlignment="1">
      <alignment horizontal="right" vertical="center"/>
    </xf>
    <xf numFmtId="181" fontId="1" fillId="0" borderId="1" xfId="0" applyNumberFormat="1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0" fontId="1" fillId="0" borderId="1" xfId="0" applyFont="1" applyBorder="1">
      <alignment vertical="center"/>
    </xf>
    <xf numFmtId="1" fontId="1" fillId="0" borderId="1" xfId="0" applyNumberFormat="1" applyFont="1" applyBorder="1">
      <alignment vertical="center"/>
    </xf>
    <xf numFmtId="180" fontId="1" fillId="0" borderId="1" xfId="0" applyNumberFormat="1" applyFont="1" applyBorder="1">
      <alignment vertical="center"/>
    </xf>
    <xf numFmtId="0" fontId="6" fillId="0" borderId="0" xfId="0" applyFont="1" applyBorder="1">
      <alignment vertical="center"/>
    </xf>
    <xf numFmtId="178" fontId="1" fillId="0" borderId="1" xfId="0" applyNumberFormat="1" applyFont="1" applyBorder="1">
      <alignment vertical="center"/>
    </xf>
    <xf numFmtId="1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11" fontId="1" fillId="0" borderId="1" xfId="0" applyNumberFormat="1" applyFont="1" applyBorder="1">
      <alignment vertical="center"/>
    </xf>
    <xf numFmtId="16" fontId="3" fillId="0" borderId="0" xfId="0" applyNumberFormat="1" applyFont="1" applyAlignment="1">
      <alignment horizontal="left" vertical="center"/>
    </xf>
    <xf numFmtId="181" fontId="1" fillId="0" borderId="0" xfId="0" applyNumberFormat="1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2" xfId="0" applyFont="1" applyBorder="1">
      <alignment vertical="center"/>
    </xf>
    <xf numFmtId="1" fontId="1" fillId="0" borderId="2" xfId="0" applyNumberFormat="1" applyFont="1" applyBorder="1">
      <alignment vertical="center"/>
    </xf>
    <xf numFmtId="180" fontId="1" fillId="0" borderId="2" xfId="0" applyNumberFormat="1" applyFont="1" applyBorder="1">
      <alignment vertical="center"/>
    </xf>
    <xf numFmtId="0" fontId="3" fillId="0" borderId="2" xfId="0" applyFont="1" applyBorder="1" applyAlignment="1">
      <alignment horizontal="right" vertical="center" wrapText="1"/>
    </xf>
    <xf numFmtId="178" fontId="1" fillId="0" borderId="2" xfId="0" applyNumberFormat="1" applyFont="1" applyBorder="1" applyAlignment="1">
      <alignment horizontal="justify" vertical="center" wrapText="1"/>
    </xf>
    <xf numFmtId="182" fontId="1" fillId="0" borderId="0" xfId="0" applyNumberFormat="1" applyFo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183" fontId="1" fillId="0" borderId="0" xfId="0" applyNumberFormat="1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3" fontId="1" fillId="0" borderId="0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justify" vertical="center" wrapText="1"/>
    </xf>
    <xf numFmtId="183" fontId="1" fillId="0" borderId="1" xfId="0" applyNumberFormat="1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justify" vertical="center" wrapText="1"/>
    </xf>
    <xf numFmtId="179" fontId="1" fillId="0" borderId="2" xfId="0" applyNumberFormat="1" applyFont="1" applyBorder="1">
      <alignment vertical="center"/>
    </xf>
    <xf numFmtId="184" fontId="3" fillId="0" borderId="2" xfId="0" applyNumberFormat="1" applyFont="1" applyBorder="1">
      <alignment vertical="center"/>
    </xf>
    <xf numFmtId="180" fontId="0" fillId="0" borderId="0" xfId="0" applyNumberFormat="1" applyBorder="1">
      <alignment vertical="center"/>
    </xf>
    <xf numFmtId="0" fontId="1" fillId="0" borderId="0" xfId="0" applyFont="1" applyAlignment="1">
      <alignment horizontal="left" vertical="center"/>
    </xf>
    <xf numFmtId="179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79" fontId="1" fillId="0" borderId="1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  <xf numFmtId="1" fontId="0" fillId="0" borderId="0" xfId="0" applyNumberFormat="1" applyBorder="1">
      <alignment vertical="center"/>
    </xf>
    <xf numFmtId="0" fontId="3" fillId="0" borderId="2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/>
    </xf>
    <xf numFmtId="178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02"/>
  <sheetViews>
    <sheetView tabSelected="1" workbookViewId="0">
      <selection sqref="A1:XFD1"/>
    </sheetView>
  </sheetViews>
  <sheetFormatPr defaultColWidth="9" defaultRowHeight="14" x14ac:dyDescent="0.3"/>
  <cols>
    <col min="1" max="1" width="16.58203125" customWidth="1"/>
    <col min="2" max="2" width="16.4140625" customWidth="1"/>
    <col min="3" max="3" width="15.25" style="6" customWidth="1"/>
    <col min="4" max="4" width="14.9140625" customWidth="1"/>
    <col min="5" max="5" width="9.4140625" customWidth="1"/>
    <col min="6" max="6" width="9" customWidth="1"/>
    <col min="7" max="7" width="7.75" style="7" customWidth="1"/>
    <col min="8" max="8" width="7.33203125" style="7" customWidth="1"/>
    <col min="9" max="9" width="8.58203125" style="7" customWidth="1"/>
    <col min="10" max="10" width="14.25" customWidth="1"/>
    <col min="11" max="11" width="12.08203125" style="8" customWidth="1"/>
    <col min="12" max="12" width="12.75" style="9" customWidth="1"/>
  </cols>
  <sheetData>
    <row r="1" spans="1:15" s="121" customFormat="1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19"/>
      <c r="L1" s="120"/>
    </row>
    <row r="2" spans="1:15" ht="16" x14ac:dyDescent="0.3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2" t="s">
        <v>7</v>
      </c>
      <c r="H2" s="12" t="s">
        <v>8</v>
      </c>
      <c r="I2" s="12" t="s">
        <v>9</v>
      </c>
      <c r="J2" s="10" t="s">
        <v>10</v>
      </c>
      <c r="K2" s="21" t="s">
        <v>11</v>
      </c>
      <c r="L2" s="22" t="s">
        <v>12</v>
      </c>
    </row>
    <row r="3" spans="1:15" x14ac:dyDescent="0.3">
      <c r="A3" s="4" t="s">
        <v>13</v>
      </c>
      <c r="B3" s="13" t="s">
        <v>14</v>
      </c>
      <c r="C3" s="14">
        <v>15</v>
      </c>
      <c r="D3" s="4">
        <v>77818128</v>
      </c>
      <c r="E3" s="4" t="s">
        <v>15</v>
      </c>
      <c r="F3" s="4" t="s">
        <v>16</v>
      </c>
      <c r="G3" s="15">
        <v>0.72</v>
      </c>
      <c r="H3" s="15">
        <v>0.03</v>
      </c>
      <c r="I3" s="15">
        <v>4.0000000000000001E-3</v>
      </c>
      <c r="J3" s="23">
        <v>1.4E-21</v>
      </c>
      <c r="K3" s="24">
        <f t="shared" ref="K3:K34" si="0">2*G3*(1-G3)*H3^2/((2*G3*(1-G3)*H3^2)+(2*G3*(1-G3)*807553*I3^2))</f>
        <v>6.9650019486527679E-5</v>
      </c>
      <c r="L3" s="25">
        <f t="shared" ref="L3:L34" si="1">K3*(807553-2)/(1-K3)</f>
        <v>56.24986069025811</v>
      </c>
    </row>
    <row r="4" spans="1:15" x14ac:dyDescent="0.3">
      <c r="A4" s="4" t="s">
        <v>17</v>
      </c>
      <c r="B4" s="13" t="s">
        <v>18</v>
      </c>
      <c r="C4" s="14">
        <v>8</v>
      </c>
      <c r="D4" s="4">
        <v>19830921</v>
      </c>
      <c r="E4" s="4" t="s">
        <v>16</v>
      </c>
      <c r="F4" s="4" t="s">
        <v>19</v>
      </c>
      <c r="G4" s="15">
        <v>0.88</v>
      </c>
      <c r="H4" s="15">
        <v>0.03</v>
      </c>
      <c r="I4" s="15">
        <v>4.0000000000000001E-3</v>
      </c>
      <c r="J4" s="23">
        <v>2.8999999999999999E-9</v>
      </c>
      <c r="K4" s="26">
        <f t="shared" si="0"/>
        <v>6.9650019486527679E-5</v>
      </c>
      <c r="L4" s="27">
        <f t="shared" si="1"/>
        <v>56.24986069025811</v>
      </c>
      <c r="O4" s="28" t="s">
        <v>20</v>
      </c>
    </row>
    <row r="5" spans="1:15" x14ac:dyDescent="0.3">
      <c r="A5" s="4" t="s">
        <v>21</v>
      </c>
      <c r="B5" s="13" t="s">
        <v>22</v>
      </c>
      <c r="C5" s="14">
        <v>8</v>
      </c>
      <c r="D5" s="4">
        <v>95961626</v>
      </c>
      <c r="E5" s="4" t="s">
        <v>19</v>
      </c>
      <c r="F5" s="4" t="s">
        <v>16</v>
      </c>
      <c r="G5" s="15">
        <v>0.48</v>
      </c>
      <c r="H5" s="15">
        <v>0.02</v>
      </c>
      <c r="I5" s="15">
        <v>4.0000000000000001E-3</v>
      </c>
      <c r="J5" s="23">
        <v>5.6000000000000004E-12</v>
      </c>
      <c r="K5" s="26">
        <f t="shared" si="0"/>
        <v>3.0956762071279812E-5</v>
      </c>
      <c r="L5" s="27">
        <f t="shared" si="1"/>
        <v>24.999938084559165</v>
      </c>
    </row>
    <row r="6" spans="1:15" x14ac:dyDescent="0.3">
      <c r="A6" s="4" t="s">
        <v>23</v>
      </c>
      <c r="B6" s="13" t="s">
        <v>24</v>
      </c>
      <c r="C6" s="14">
        <v>2</v>
      </c>
      <c r="D6" s="4">
        <v>58981064</v>
      </c>
      <c r="E6" s="4" t="s">
        <v>19</v>
      </c>
      <c r="F6" s="4" t="s">
        <v>25</v>
      </c>
      <c r="G6" s="15">
        <v>0.61</v>
      </c>
      <c r="H6" s="15">
        <v>0.02</v>
      </c>
      <c r="I6" s="15">
        <v>2E-3</v>
      </c>
      <c r="J6" s="23">
        <v>2.5000000000000001E-9</v>
      </c>
      <c r="K6" s="26">
        <f t="shared" si="0"/>
        <v>1.2381554949959946E-4</v>
      </c>
      <c r="L6" s="27">
        <f t="shared" si="1"/>
        <v>99.999752338236632</v>
      </c>
    </row>
    <row r="7" spans="1:15" x14ac:dyDescent="0.3">
      <c r="A7" s="4" t="s">
        <v>26</v>
      </c>
      <c r="B7" s="13" t="s">
        <v>27</v>
      </c>
      <c r="C7" s="14">
        <v>2</v>
      </c>
      <c r="D7" s="4">
        <v>165513091</v>
      </c>
      <c r="E7" s="4" t="s">
        <v>19</v>
      </c>
      <c r="F7" s="4" t="s">
        <v>16</v>
      </c>
      <c r="G7" s="15">
        <v>0.59</v>
      </c>
      <c r="H7" s="15">
        <v>0.03</v>
      </c>
      <c r="I7" s="15">
        <v>2E-3</v>
      </c>
      <c r="J7" s="23">
        <v>7.4000000000000007E-18</v>
      </c>
      <c r="K7" s="26">
        <f t="shared" si="0"/>
        <v>2.7854187660471068E-4</v>
      </c>
      <c r="L7" s="27">
        <f t="shared" si="1"/>
        <v>224.99944276103238</v>
      </c>
    </row>
    <row r="8" spans="1:15" x14ac:dyDescent="0.3">
      <c r="A8" s="4" t="s">
        <v>28</v>
      </c>
      <c r="B8" s="13" t="s">
        <v>29</v>
      </c>
      <c r="C8" s="14">
        <v>7</v>
      </c>
      <c r="D8" s="4">
        <v>15063569</v>
      </c>
      <c r="E8" s="4" t="s">
        <v>19</v>
      </c>
      <c r="F8" s="4" t="s">
        <v>16</v>
      </c>
      <c r="G8" s="15">
        <v>0.54</v>
      </c>
      <c r="H8" s="15">
        <v>0.03</v>
      </c>
      <c r="I8" s="15">
        <v>4.0000000000000001E-3</v>
      </c>
      <c r="J8" s="23">
        <v>2.9E-21</v>
      </c>
      <c r="K8" s="26">
        <f t="shared" si="0"/>
        <v>6.9650019486527679E-5</v>
      </c>
      <c r="L8" s="27">
        <f t="shared" si="1"/>
        <v>56.24986069025811</v>
      </c>
    </row>
    <row r="9" spans="1:15" x14ac:dyDescent="0.3">
      <c r="A9" s="4" t="s">
        <v>30</v>
      </c>
      <c r="B9" s="13" t="s">
        <v>31</v>
      </c>
      <c r="C9" s="14">
        <v>19</v>
      </c>
      <c r="D9" s="4">
        <v>46157019</v>
      </c>
      <c r="E9" s="4" t="s">
        <v>15</v>
      </c>
      <c r="F9" s="4" t="s">
        <v>25</v>
      </c>
      <c r="G9" s="15">
        <v>0.56000000000000005</v>
      </c>
      <c r="H9" s="15">
        <v>0.03</v>
      </c>
      <c r="I9" s="15">
        <v>4.0000000000000001E-3</v>
      </c>
      <c r="J9" s="23">
        <v>8.2000000000000001E-17</v>
      </c>
      <c r="K9" s="26">
        <f t="shared" si="0"/>
        <v>6.9650019486527665E-5</v>
      </c>
      <c r="L9" s="27">
        <f t="shared" si="1"/>
        <v>56.249860690258096</v>
      </c>
    </row>
    <row r="10" spans="1:15" x14ac:dyDescent="0.3">
      <c r="A10" s="4" t="s">
        <v>32</v>
      </c>
      <c r="B10" s="13" t="s">
        <v>33</v>
      </c>
      <c r="C10" s="14">
        <v>12</v>
      </c>
      <c r="D10" s="4">
        <v>66358347</v>
      </c>
      <c r="E10" s="4" t="s">
        <v>19</v>
      </c>
      <c r="F10" s="4" t="s">
        <v>16</v>
      </c>
      <c r="G10" s="15">
        <v>0.49</v>
      </c>
      <c r="H10" s="15">
        <v>0.03</v>
      </c>
      <c r="I10" s="15">
        <v>2E-3</v>
      </c>
      <c r="J10" s="23">
        <v>8.0000000000000006E-15</v>
      </c>
      <c r="K10" s="26">
        <f t="shared" si="0"/>
        <v>2.7854187660471068E-4</v>
      </c>
      <c r="L10" s="27">
        <f t="shared" si="1"/>
        <v>224.99944276103238</v>
      </c>
    </row>
    <row r="11" spans="1:15" x14ac:dyDescent="0.3">
      <c r="A11" s="4" t="s">
        <v>34</v>
      </c>
      <c r="B11" s="13" t="s">
        <v>35</v>
      </c>
      <c r="C11" s="14">
        <v>17</v>
      </c>
      <c r="D11" s="4">
        <v>3828086</v>
      </c>
      <c r="E11" s="4" t="s">
        <v>25</v>
      </c>
      <c r="F11" s="4" t="s">
        <v>16</v>
      </c>
      <c r="G11" s="15">
        <v>0.16</v>
      </c>
      <c r="H11" s="15">
        <v>0.03</v>
      </c>
      <c r="I11" s="15">
        <v>4.0000000000000001E-3</v>
      </c>
      <c r="J11" s="23">
        <v>7.8999999999999999E-12</v>
      </c>
      <c r="K11" s="26">
        <f t="shared" si="0"/>
        <v>6.9650019486527679E-5</v>
      </c>
      <c r="L11" s="27">
        <f t="shared" si="1"/>
        <v>56.24986069025811</v>
      </c>
    </row>
    <row r="12" spans="1:15" x14ac:dyDescent="0.3">
      <c r="A12" s="4" t="s">
        <v>36</v>
      </c>
      <c r="B12" s="13" t="s">
        <v>37</v>
      </c>
      <c r="C12" s="14">
        <v>11</v>
      </c>
      <c r="D12" s="4">
        <v>43877934</v>
      </c>
      <c r="E12" s="4" t="s">
        <v>15</v>
      </c>
      <c r="F12" s="4" t="s">
        <v>16</v>
      </c>
      <c r="G12" s="15">
        <v>0.28999999999999998</v>
      </c>
      <c r="H12" s="15">
        <v>0.02</v>
      </c>
      <c r="I12" s="15">
        <v>2E-3</v>
      </c>
      <c r="J12" s="23">
        <v>3.9000000000000002E-9</v>
      </c>
      <c r="K12" s="26">
        <f t="shared" si="0"/>
        <v>1.2381554949959946E-4</v>
      </c>
      <c r="L12" s="27">
        <f t="shared" si="1"/>
        <v>99.999752338236632</v>
      </c>
      <c r="N12" t="s">
        <v>20</v>
      </c>
    </row>
    <row r="13" spans="1:15" x14ac:dyDescent="0.3">
      <c r="A13" s="4" t="s">
        <v>38</v>
      </c>
      <c r="B13" s="13" t="s">
        <v>39</v>
      </c>
      <c r="C13" s="14">
        <v>11</v>
      </c>
      <c r="D13" s="4">
        <v>128234144</v>
      </c>
      <c r="E13" s="4" t="s">
        <v>15</v>
      </c>
      <c r="F13" s="4" t="s">
        <v>25</v>
      </c>
      <c r="G13" s="15">
        <v>0.28000000000000003</v>
      </c>
      <c r="H13" s="15">
        <v>0.02</v>
      </c>
      <c r="I13" s="15">
        <v>2E-3</v>
      </c>
      <c r="J13" s="23">
        <v>1.9000000000000001E-8</v>
      </c>
      <c r="K13" s="26">
        <f t="shared" si="0"/>
        <v>1.2381554949959946E-4</v>
      </c>
      <c r="L13" s="27">
        <f t="shared" si="1"/>
        <v>99.999752338236632</v>
      </c>
    </row>
    <row r="14" spans="1:15" x14ac:dyDescent="0.3">
      <c r="A14" s="4" t="s">
        <v>40</v>
      </c>
      <c r="B14" s="13" t="s">
        <v>41</v>
      </c>
      <c r="C14" s="14">
        <v>9</v>
      </c>
      <c r="D14" s="4">
        <v>22134068</v>
      </c>
      <c r="E14" s="4" t="s">
        <v>25</v>
      </c>
      <c r="F14" s="4" t="s">
        <v>15</v>
      </c>
      <c r="G14" s="15">
        <v>0.83</v>
      </c>
      <c r="H14" s="15">
        <v>7.0000000000000007E-2</v>
      </c>
      <c r="I14" s="15">
        <v>4.0000000000000001E-3</v>
      </c>
      <c r="J14" s="23">
        <v>2.2000000000000001E-61</v>
      </c>
      <c r="K14" s="26">
        <f t="shared" si="0"/>
        <v>3.7908831272279181E-4</v>
      </c>
      <c r="L14" s="27">
        <f t="shared" si="1"/>
        <v>306.24924153584971</v>
      </c>
    </row>
    <row r="15" spans="1:15" x14ac:dyDescent="0.3">
      <c r="A15" s="4" t="s">
        <v>42</v>
      </c>
      <c r="B15" s="13" t="s">
        <v>43</v>
      </c>
      <c r="C15" s="14">
        <v>11</v>
      </c>
      <c r="D15" s="4">
        <v>92708710</v>
      </c>
      <c r="E15" s="4" t="s">
        <v>25</v>
      </c>
      <c r="F15" s="4" t="s">
        <v>16</v>
      </c>
      <c r="G15" s="15">
        <v>0.28000000000000003</v>
      </c>
      <c r="H15" s="15">
        <v>0.05</v>
      </c>
      <c r="I15" s="15">
        <v>4.0000000000000001E-3</v>
      </c>
      <c r="J15" s="23">
        <v>1.6999999999999999E-40</v>
      </c>
      <c r="K15" s="26">
        <f t="shared" si="0"/>
        <v>1.9344832314350746E-4</v>
      </c>
      <c r="L15" s="27">
        <f t="shared" si="1"/>
        <v>156.24961302849479</v>
      </c>
    </row>
    <row r="16" spans="1:15" x14ac:dyDescent="0.3">
      <c r="A16" s="4" t="s">
        <v>44</v>
      </c>
      <c r="B16" s="13" t="s">
        <v>45</v>
      </c>
      <c r="C16" s="14">
        <v>12</v>
      </c>
      <c r="D16" s="4">
        <v>27965150</v>
      </c>
      <c r="E16" s="4" t="s">
        <v>16</v>
      </c>
      <c r="F16" s="4" t="s">
        <v>19</v>
      </c>
      <c r="G16" s="15">
        <v>0.81</v>
      </c>
      <c r="H16" s="15">
        <v>0.03</v>
      </c>
      <c r="I16" s="15">
        <v>4.0000000000000001E-3</v>
      </c>
      <c r="J16" s="23">
        <v>2.4999999999999999E-17</v>
      </c>
      <c r="K16" s="26">
        <f t="shared" si="0"/>
        <v>6.9650019486527665E-5</v>
      </c>
      <c r="L16" s="27">
        <f t="shared" si="1"/>
        <v>56.249860690258096</v>
      </c>
    </row>
    <row r="17" spans="1:12" x14ac:dyDescent="0.3">
      <c r="A17" s="4" t="s">
        <v>46</v>
      </c>
      <c r="B17" s="13" t="s">
        <v>47</v>
      </c>
      <c r="C17" s="14">
        <v>10</v>
      </c>
      <c r="D17" s="4">
        <v>94462427</v>
      </c>
      <c r="E17" s="4" t="s">
        <v>19</v>
      </c>
      <c r="F17" s="4" t="s">
        <v>16</v>
      </c>
      <c r="G17" s="15">
        <v>0.59</v>
      </c>
      <c r="H17" s="15">
        <v>0.05</v>
      </c>
      <c r="I17" s="15">
        <v>2E-3</v>
      </c>
      <c r="J17" s="23">
        <v>5.5999999999999996E-50</v>
      </c>
      <c r="K17" s="26">
        <f t="shared" si="0"/>
        <v>7.7334448599194745E-4</v>
      </c>
      <c r="L17" s="27">
        <f t="shared" si="1"/>
        <v>624.99845211397906</v>
      </c>
    </row>
    <row r="18" spans="1:12" x14ac:dyDescent="0.3">
      <c r="A18" s="4" t="s">
        <v>48</v>
      </c>
      <c r="B18" s="13" t="s">
        <v>39</v>
      </c>
      <c r="C18" s="14">
        <v>11</v>
      </c>
      <c r="D18" s="4">
        <v>128042575</v>
      </c>
      <c r="E18" s="4" t="s">
        <v>19</v>
      </c>
      <c r="F18" s="4" t="s">
        <v>16</v>
      </c>
      <c r="G18" s="15">
        <v>0.85</v>
      </c>
      <c r="H18" s="15">
        <v>0.03</v>
      </c>
      <c r="I18" s="15">
        <v>4.0000000000000001E-3</v>
      </c>
      <c r="J18" s="23">
        <v>5.1000000000000002E-9</v>
      </c>
      <c r="K18" s="26">
        <f t="shared" si="0"/>
        <v>6.9650019486527665E-5</v>
      </c>
      <c r="L18" s="27">
        <f t="shared" si="1"/>
        <v>56.249860690258096</v>
      </c>
    </row>
    <row r="19" spans="1:12" x14ac:dyDescent="0.3">
      <c r="A19" s="4" t="s">
        <v>49</v>
      </c>
      <c r="B19" s="13" t="s">
        <v>50</v>
      </c>
      <c r="C19" s="14">
        <v>4</v>
      </c>
      <c r="D19" s="4">
        <v>6306763</v>
      </c>
      <c r="E19" s="4" t="s">
        <v>16</v>
      </c>
      <c r="F19" s="4" t="s">
        <v>25</v>
      </c>
      <c r="G19" s="15">
        <v>0.59</v>
      </c>
      <c r="H19" s="15">
        <v>0.04</v>
      </c>
      <c r="I19" s="15">
        <v>4.0000000000000001E-3</v>
      </c>
      <c r="J19" s="23">
        <v>1.3E-33</v>
      </c>
      <c r="K19" s="26">
        <f t="shared" si="0"/>
        <v>1.2381554949959943E-4</v>
      </c>
      <c r="L19" s="27">
        <f t="shared" si="1"/>
        <v>99.999752338236604</v>
      </c>
    </row>
    <row r="20" spans="1:12" x14ac:dyDescent="0.3">
      <c r="A20" s="4" t="s">
        <v>51</v>
      </c>
      <c r="B20" s="13" t="s">
        <v>52</v>
      </c>
      <c r="C20" s="14">
        <v>17</v>
      </c>
      <c r="D20" s="4">
        <v>36046451</v>
      </c>
      <c r="E20" s="4" t="s">
        <v>16</v>
      </c>
      <c r="F20" s="4" t="s">
        <v>25</v>
      </c>
      <c r="G20" s="15">
        <v>0.23</v>
      </c>
      <c r="H20" s="15">
        <v>0.02</v>
      </c>
      <c r="I20" s="15">
        <v>4.0000000000000001E-3</v>
      </c>
      <c r="J20" s="23">
        <v>4.3999999999999997E-8</v>
      </c>
      <c r="K20" s="26">
        <f t="shared" si="0"/>
        <v>3.0956762071279805E-5</v>
      </c>
      <c r="L20" s="27">
        <f t="shared" si="1"/>
        <v>24.999938084559158</v>
      </c>
    </row>
    <row r="21" spans="1:12" x14ac:dyDescent="0.3">
      <c r="A21" s="4" t="s">
        <v>53</v>
      </c>
      <c r="B21" s="13" t="s">
        <v>54</v>
      </c>
      <c r="C21" s="14">
        <v>9</v>
      </c>
      <c r="D21" s="4">
        <v>4291928</v>
      </c>
      <c r="E21" s="4" t="s">
        <v>16</v>
      </c>
      <c r="F21" s="4" t="s">
        <v>15</v>
      </c>
      <c r="G21" s="15">
        <v>0.36</v>
      </c>
      <c r="H21" s="15">
        <v>0.03</v>
      </c>
      <c r="I21" s="15">
        <v>2E-3</v>
      </c>
      <c r="J21" s="23">
        <v>1.7000000000000001E-13</v>
      </c>
      <c r="K21" s="26">
        <f t="shared" si="0"/>
        <v>2.7854187660471068E-4</v>
      </c>
      <c r="L21" s="27">
        <f t="shared" si="1"/>
        <v>224.99944276103238</v>
      </c>
    </row>
    <row r="22" spans="1:12" x14ac:dyDescent="0.3">
      <c r="A22" s="4" t="s">
        <v>55</v>
      </c>
      <c r="B22" s="13" t="s">
        <v>56</v>
      </c>
      <c r="C22" s="14">
        <v>15</v>
      </c>
      <c r="D22" s="4">
        <v>41809205</v>
      </c>
      <c r="E22" s="4" t="s">
        <v>15</v>
      </c>
      <c r="F22" s="4" t="s">
        <v>25</v>
      </c>
      <c r="G22" s="15">
        <v>0.36</v>
      </c>
      <c r="H22" s="15">
        <v>0.02</v>
      </c>
      <c r="I22" s="15">
        <v>4.0000000000000001E-3</v>
      </c>
      <c r="J22" s="23">
        <v>9.3999999999999995E-12</v>
      </c>
      <c r="K22" s="26">
        <f t="shared" si="0"/>
        <v>3.0956762071279805E-5</v>
      </c>
      <c r="L22" s="27">
        <f t="shared" si="1"/>
        <v>24.999938084559158</v>
      </c>
    </row>
    <row r="23" spans="1:12" x14ac:dyDescent="0.3">
      <c r="A23" s="4" t="s">
        <v>57</v>
      </c>
      <c r="B23" s="13" t="s">
        <v>47</v>
      </c>
      <c r="C23" s="14">
        <v>10</v>
      </c>
      <c r="D23" s="4">
        <v>94479107</v>
      </c>
      <c r="E23" s="4" t="s">
        <v>15</v>
      </c>
      <c r="F23" s="4" t="s">
        <v>25</v>
      </c>
      <c r="G23" s="15">
        <v>0.6</v>
      </c>
      <c r="H23" s="15">
        <v>0.05</v>
      </c>
      <c r="I23" s="15">
        <v>4.0000000000000001E-3</v>
      </c>
      <c r="J23" s="23">
        <v>2.6999999999999998E-47</v>
      </c>
      <c r="K23" s="26">
        <f t="shared" si="0"/>
        <v>1.9344832314350743E-4</v>
      </c>
      <c r="L23" s="27">
        <f t="shared" si="1"/>
        <v>156.24961302849476</v>
      </c>
    </row>
    <row r="24" spans="1:12" x14ac:dyDescent="0.3">
      <c r="A24" s="4" t="s">
        <v>58</v>
      </c>
      <c r="B24" s="13" t="s">
        <v>59</v>
      </c>
      <c r="C24" s="14">
        <v>10</v>
      </c>
      <c r="D24" s="4">
        <v>89769340</v>
      </c>
      <c r="E24" s="4" t="s">
        <v>19</v>
      </c>
      <c r="F24" s="4" t="s">
        <v>16</v>
      </c>
      <c r="G24" s="15">
        <v>0.15</v>
      </c>
      <c r="H24" s="15">
        <v>0.03</v>
      </c>
      <c r="I24" s="15">
        <v>4.0000000000000001E-3</v>
      </c>
      <c r="J24" s="23">
        <v>2E-8</v>
      </c>
      <c r="K24" s="26">
        <f t="shared" si="0"/>
        <v>6.9650019486527665E-5</v>
      </c>
      <c r="L24" s="27">
        <f t="shared" si="1"/>
        <v>56.249860690258096</v>
      </c>
    </row>
    <row r="25" spans="1:12" x14ac:dyDescent="0.3">
      <c r="A25" s="4" t="s">
        <v>60</v>
      </c>
      <c r="B25" s="13" t="s">
        <v>61</v>
      </c>
      <c r="C25" s="14">
        <v>6</v>
      </c>
      <c r="D25" s="4">
        <v>7035734</v>
      </c>
      <c r="E25" s="4" t="s">
        <v>16</v>
      </c>
      <c r="F25" s="4" t="s">
        <v>15</v>
      </c>
      <c r="G25" s="15">
        <v>0.41</v>
      </c>
      <c r="H25" s="15">
        <v>0.02</v>
      </c>
      <c r="I25" s="15">
        <v>2E-3</v>
      </c>
      <c r="J25" s="23">
        <v>3.9E-10</v>
      </c>
      <c r="K25" s="26">
        <f t="shared" si="0"/>
        <v>1.2381554949959946E-4</v>
      </c>
      <c r="L25" s="27">
        <f t="shared" si="1"/>
        <v>99.999752338236632</v>
      </c>
    </row>
    <row r="26" spans="1:12" x14ac:dyDescent="0.3">
      <c r="A26" s="4" t="s">
        <v>62</v>
      </c>
      <c r="B26" s="13" t="s">
        <v>63</v>
      </c>
      <c r="C26" s="14">
        <v>1</v>
      </c>
      <c r="D26" s="4">
        <v>117532790</v>
      </c>
      <c r="E26" s="4" t="s">
        <v>16</v>
      </c>
      <c r="F26" s="4" t="s">
        <v>19</v>
      </c>
      <c r="G26" s="15">
        <v>0.57999999999999996</v>
      </c>
      <c r="H26" s="15">
        <v>0.02</v>
      </c>
      <c r="I26" s="15">
        <v>2E-3</v>
      </c>
      <c r="J26" s="23">
        <v>5.1E-10</v>
      </c>
      <c r="K26" s="26">
        <f t="shared" si="0"/>
        <v>1.2381554949959946E-4</v>
      </c>
      <c r="L26" s="27">
        <f t="shared" si="1"/>
        <v>99.999752338236632</v>
      </c>
    </row>
    <row r="27" spans="1:12" x14ac:dyDescent="0.3">
      <c r="A27" s="4" t="s">
        <v>64</v>
      </c>
      <c r="B27" s="13" t="s">
        <v>65</v>
      </c>
      <c r="C27" s="14">
        <v>5</v>
      </c>
      <c r="D27" s="4">
        <v>102422968</v>
      </c>
      <c r="E27" s="4" t="s">
        <v>19</v>
      </c>
      <c r="F27" s="4" t="s">
        <v>16</v>
      </c>
      <c r="G27" s="15">
        <v>0.05</v>
      </c>
      <c r="H27" s="15">
        <v>0.08</v>
      </c>
      <c r="I27" s="15">
        <v>8.9999999999999993E-3</v>
      </c>
      <c r="J27" s="23">
        <v>1.1E-24</v>
      </c>
      <c r="K27" s="26">
        <f t="shared" si="0"/>
        <v>9.783211223825765E-5</v>
      </c>
      <c r="L27" s="27">
        <f t="shared" si="1"/>
        <v>79.012149995643767</v>
      </c>
    </row>
    <row r="28" spans="1:12" x14ac:dyDescent="0.3">
      <c r="A28" s="4" t="s">
        <v>66</v>
      </c>
      <c r="B28" s="13" t="s">
        <v>67</v>
      </c>
      <c r="C28" s="14">
        <v>2</v>
      </c>
      <c r="D28" s="4">
        <v>121347612</v>
      </c>
      <c r="E28" s="4" t="s">
        <v>25</v>
      </c>
      <c r="F28" s="4" t="s">
        <v>16</v>
      </c>
      <c r="G28" s="15">
        <v>0.73</v>
      </c>
      <c r="H28" s="15">
        <v>0.03</v>
      </c>
      <c r="I28" s="15">
        <v>4.0000000000000001E-3</v>
      </c>
      <c r="J28" s="23">
        <v>5.3999999999999996E-12</v>
      </c>
      <c r="K28" s="26">
        <f t="shared" si="0"/>
        <v>6.9650019486527665E-5</v>
      </c>
      <c r="L28" s="27">
        <f t="shared" si="1"/>
        <v>56.249860690258096</v>
      </c>
    </row>
    <row r="29" spans="1:12" x14ac:dyDescent="0.3">
      <c r="A29" s="4" t="s">
        <v>68</v>
      </c>
      <c r="B29" s="13" t="s">
        <v>67</v>
      </c>
      <c r="C29" s="14">
        <v>2</v>
      </c>
      <c r="D29" s="4">
        <v>121318166</v>
      </c>
      <c r="E29" s="4" t="s">
        <v>16</v>
      </c>
      <c r="F29" s="4" t="s">
        <v>25</v>
      </c>
      <c r="G29" s="15">
        <v>0.85</v>
      </c>
      <c r="H29" s="15">
        <v>0.03</v>
      </c>
      <c r="I29" s="15">
        <v>4.0000000000000001E-3</v>
      </c>
      <c r="J29" s="23">
        <v>2.1999999999999998E-9</v>
      </c>
      <c r="K29" s="26">
        <f t="shared" si="0"/>
        <v>6.9650019486527665E-5</v>
      </c>
      <c r="L29" s="27">
        <f t="shared" si="1"/>
        <v>56.249860690258096</v>
      </c>
    </row>
    <row r="30" spans="1:12" x14ac:dyDescent="0.3">
      <c r="A30" s="4" t="s">
        <v>69</v>
      </c>
      <c r="B30" s="13" t="s">
        <v>70</v>
      </c>
      <c r="C30" s="14">
        <v>20</v>
      </c>
      <c r="D30" s="4">
        <v>48832135</v>
      </c>
      <c r="E30" s="4" t="s">
        <v>16</v>
      </c>
      <c r="F30" s="4" t="s">
        <v>19</v>
      </c>
      <c r="G30" s="15">
        <v>0.54</v>
      </c>
      <c r="H30" s="15">
        <v>0.02</v>
      </c>
      <c r="I30" s="15">
        <v>4.0000000000000001E-3</v>
      </c>
      <c r="J30" s="23">
        <v>1.7E-12</v>
      </c>
      <c r="K30" s="26">
        <f t="shared" si="0"/>
        <v>3.0956762071279805E-5</v>
      </c>
      <c r="L30" s="27">
        <f t="shared" si="1"/>
        <v>24.999938084559158</v>
      </c>
    </row>
    <row r="31" spans="1:12" x14ac:dyDescent="0.3">
      <c r="A31" s="4" t="s">
        <v>71</v>
      </c>
      <c r="B31" s="13" t="s">
        <v>72</v>
      </c>
      <c r="C31" s="14">
        <v>22</v>
      </c>
      <c r="D31" s="4">
        <v>32348841</v>
      </c>
      <c r="E31" s="4" t="s">
        <v>16</v>
      </c>
      <c r="F31" s="4" t="s">
        <v>19</v>
      </c>
      <c r="G31" s="15">
        <v>0.91</v>
      </c>
      <c r="H31" s="15">
        <v>0.03</v>
      </c>
      <c r="I31" s="15">
        <v>6.0000000000000001E-3</v>
      </c>
      <c r="J31" s="23">
        <v>4.8E-8</v>
      </c>
      <c r="K31" s="26">
        <f t="shared" si="0"/>
        <v>3.0956762071279805E-5</v>
      </c>
      <c r="L31" s="27">
        <f t="shared" si="1"/>
        <v>24.999938084559158</v>
      </c>
    </row>
    <row r="32" spans="1:12" x14ac:dyDescent="0.3">
      <c r="A32" s="4" t="s">
        <v>73</v>
      </c>
      <c r="B32" s="13" t="s">
        <v>74</v>
      </c>
      <c r="C32" s="14">
        <v>3</v>
      </c>
      <c r="D32" s="4">
        <v>123065778</v>
      </c>
      <c r="E32" s="4" t="s">
        <v>15</v>
      </c>
      <c r="F32" s="4" t="s">
        <v>25</v>
      </c>
      <c r="G32" s="15">
        <v>0.77</v>
      </c>
      <c r="H32" s="15">
        <v>0.04</v>
      </c>
      <c r="I32" s="15">
        <v>4.0000000000000001E-3</v>
      </c>
      <c r="J32" s="23">
        <v>9.3000000000000002E-28</v>
      </c>
      <c r="K32" s="26">
        <f t="shared" si="0"/>
        <v>1.2381554949959946E-4</v>
      </c>
      <c r="L32" s="27">
        <f t="shared" si="1"/>
        <v>99.999752338236632</v>
      </c>
    </row>
    <row r="33" spans="1:12" x14ac:dyDescent="0.3">
      <c r="A33" s="4" t="s">
        <v>75</v>
      </c>
      <c r="B33" s="13" t="s">
        <v>76</v>
      </c>
      <c r="C33" s="14">
        <v>3</v>
      </c>
      <c r="D33" s="4">
        <v>12336507</v>
      </c>
      <c r="E33" s="4" t="s">
        <v>25</v>
      </c>
      <c r="F33" s="4" t="s">
        <v>15</v>
      </c>
      <c r="G33" s="15">
        <v>0.88</v>
      </c>
      <c r="H33" s="15">
        <v>0.04</v>
      </c>
      <c r="I33" s="15">
        <v>4.0000000000000001E-3</v>
      </c>
      <c r="J33" s="23">
        <v>8.9999999999999999E-18</v>
      </c>
      <c r="K33" s="26">
        <f t="shared" si="0"/>
        <v>1.2381554949959946E-4</v>
      </c>
      <c r="L33" s="27">
        <f t="shared" si="1"/>
        <v>99.999752338236632</v>
      </c>
    </row>
    <row r="34" spans="1:12" x14ac:dyDescent="0.3">
      <c r="A34" s="4" t="s">
        <v>77</v>
      </c>
      <c r="B34" s="13" t="s">
        <v>78</v>
      </c>
      <c r="C34" s="14">
        <v>6</v>
      </c>
      <c r="D34" s="4">
        <v>126792095</v>
      </c>
      <c r="E34" s="4" t="s">
        <v>25</v>
      </c>
      <c r="F34" s="4" t="s">
        <v>15</v>
      </c>
      <c r="G34" s="15">
        <v>0.23</v>
      </c>
      <c r="H34" s="15">
        <v>0.03</v>
      </c>
      <c r="I34" s="15">
        <v>4.0000000000000001E-3</v>
      </c>
      <c r="J34" s="23">
        <v>6.1000000000000005E-14</v>
      </c>
      <c r="K34" s="26">
        <f t="shared" si="0"/>
        <v>6.9650019486527679E-5</v>
      </c>
      <c r="L34" s="27">
        <f t="shared" si="1"/>
        <v>56.24986069025811</v>
      </c>
    </row>
    <row r="35" spans="1:12" x14ac:dyDescent="0.3">
      <c r="A35" s="4" t="s">
        <v>79</v>
      </c>
      <c r="B35" s="13" t="s">
        <v>22</v>
      </c>
      <c r="C35" s="14">
        <v>8</v>
      </c>
      <c r="D35" s="4">
        <v>95685147</v>
      </c>
      <c r="E35" s="4" t="s">
        <v>15</v>
      </c>
      <c r="F35" s="4" t="s">
        <v>16</v>
      </c>
      <c r="G35" s="15">
        <v>0.64</v>
      </c>
      <c r="H35" s="15">
        <v>0.02</v>
      </c>
      <c r="I35" s="15">
        <v>4.0000000000000001E-3</v>
      </c>
      <c r="J35" s="23">
        <v>3.8000000000000003E-8</v>
      </c>
      <c r="K35" s="26">
        <f t="shared" ref="K35:K66" si="2">2*G35*(1-G35)*H35^2/((2*G35*(1-G35)*H35^2)+(2*G35*(1-G35)*807553*I35^2))</f>
        <v>3.0956762071279805E-5</v>
      </c>
      <c r="L35" s="27">
        <f t="shared" ref="L35:L66" si="3">K35*(807553-2)/(1-K35)</f>
        <v>24.999938084559158</v>
      </c>
    </row>
    <row r="36" spans="1:12" x14ac:dyDescent="0.3">
      <c r="A36" s="4" t="s">
        <v>80</v>
      </c>
      <c r="B36" s="13" t="s">
        <v>81</v>
      </c>
      <c r="C36" s="14">
        <v>11</v>
      </c>
      <c r="D36" s="4">
        <v>69448758</v>
      </c>
      <c r="E36" s="4" t="s">
        <v>19</v>
      </c>
      <c r="F36" s="4" t="s">
        <v>16</v>
      </c>
      <c r="G36" s="15">
        <v>0.97</v>
      </c>
      <c r="H36" s="15">
        <v>0.06</v>
      </c>
      <c r="I36" s="15">
        <v>8.9999999999999993E-3</v>
      </c>
      <c r="J36" s="23">
        <v>9.1000000000000004E-9</v>
      </c>
      <c r="K36" s="26">
        <f t="shared" si="2"/>
        <v>5.5032918628188943E-5</v>
      </c>
      <c r="L36" s="27">
        <f t="shared" si="3"/>
        <v>44.444334372549619</v>
      </c>
    </row>
    <row r="37" spans="1:12" x14ac:dyDescent="0.3">
      <c r="A37" s="4" t="s">
        <v>82</v>
      </c>
      <c r="B37" s="13" t="s">
        <v>83</v>
      </c>
      <c r="C37" s="14">
        <v>3</v>
      </c>
      <c r="D37" s="4">
        <v>46925539</v>
      </c>
      <c r="E37" s="4" t="s">
        <v>16</v>
      </c>
      <c r="F37" s="4" t="s">
        <v>19</v>
      </c>
      <c r="G37" s="15">
        <v>0.63</v>
      </c>
      <c r="H37" s="15">
        <v>0.02</v>
      </c>
      <c r="I37" s="15">
        <v>4.0000000000000001E-3</v>
      </c>
      <c r="J37" s="23">
        <v>4.3999999999999997E-8</v>
      </c>
      <c r="K37" s="26">
        <f t="shared" si="2"/>
        <v>3.0956762071279805E-5</v>
      </c>
      <c r="L37" s="27">
        <f t="shared" si="3"/>
        <v>24.999938084559158</v>
      </c>
    </row>
    <row r="38" spans="1:12" x14ac:dyDescent="0.3">
      <c r="A38" s="4" t="s">
        <v>84</v>
      </c>
      <c r="B38" s="13" t="s">
        <v>85</v>
      </c>
      <c r="C38" s="14">
        <v>9</v>
      </c>
      <c r="D38" s="4">
        <v>34074476</v>
      </c>
      <c r="E38" s="4" t="s">
        <v>16</v>
      </c>
      <c r="F38" s="4" t="s">
        <v>19</v>
      </c>
      <c r="G38" s="15">
        <v>0.37</v>
      </c>
      <c r="H38" s="15">
        <v>0.02</v>
      </c>
      <c r="I38" s="15">
        <v>4.0000000000000001E-3</v>
      </c>
      <c r="J38" s="23">
        <v>2.4999999999999999E-8</v>
      </c>
      <c r="K38" s="26">
        <f t="shared" si="2"/>
        <v>3.0956762071279805E-5</v>
      </c>
      <c r="L38" s="27">
        <f t="shared" si="3"/>
        <v>24.999938084559158</v>
      </c>
    </row>
    <row r="39" spans="1:12" x14ac:dyDescent="0.3">
      <c r="A39" s="4" t="s">
        <v>86</v>
      </c>
      <c r="B39" s="13" t="s">
        <v>87</v>
      </c>
      <c r="C39" s="14">
        <v>1</v>
      </c>
      <c r="D39" s="4">
        <v>62579891</v>
      </c>
      <c r="E39" s="4" t="s">
        <v>25</v>
      </c>
      <c r="F39" s="4" t="s">
        <v>19</v>
      </c>
      <c r="G39" s="15">
        <v>0.91</v>
      </c>
      <c r="H39" s="15">
        <v>0.03</v>
      </c>
      <c r="I39" s="15">
        <v>4.0000000000000001E-3</v>
      </c>
      <c r="J39" s="23">
        <v>1.2E-8</v>
      </c>
      <c r="K39" s="26">
        <f t="shared" si="2"/>
        <v>6.9650019486527679E-5</v>
      </c>
      <c r="L39" s="27">
        <f t="shared" si="3"/>
        <v>56.24986069025811</v>
      </c>
    </row>
    <row r="40" spans="1:12" x14ac:dyDescent="0.3">
      <c r="A40" s="4" t="s">
        <v>88</v>
      </c>
      <c r="B40" s="13" t="s">
        <v>89</v>
      </c>
      <c r="C40" s="14">
        <v>18</v>
      </c>
      <c r="D40" s="4">
        <v>60845884</v>
      </c>
      <c r="E40" s="4" t="s">
        <v>19</v>
      </c>
      <c r="F40" s="4" t="s">
        <v>16</v>
      </c>
      <c r="G40" s="15">
        <v>0.61</v>
      </c>
      <c r="H40" s="15">
        <v>0.03</v>
      </c>
      <c r="I40" s="15">
        <v>2E-3</v>
      </c>
      <c r="J40" s="23">
        <v>4.7000000000000002E-13</v>
      </c>
      <c r="K40" s="26">
        <f t="shared" si="2"/>
        <v>2.7854187660471068E-4</v>
      </c>
      <c r="L40" s="27">
        <f t="shared" si="3"/>
        <v>224.99944276103238</v>
      </c>
    </row>
    <row r="41" spans="1:12" x14ac:dyDescent="0.3">
      <c r="A41" s="4" t="s">
        <v>90</v>
      </c>
      <c r="B41" s="13" t="s">
        <v>91</v>
      </c>
      <c r="C41" s="14">
        <v>2</v>
      </c>
      <c r="D41" s="4">
        <v>27730940</v>
      </c>
      <c r="E41" s="4" t="s">
        <v>16</v>
      </c>
      <c r="F41" s="4" t="s">
        <v>19</v>
      </c>
      <c r="G41" s="15">
        <v>0.61</v>
      </c>
      <c r="H41" s="15">
        <v>0.03</v>
      </c>
      <c r="I41" s="15">
        <v>2E-3</v>
      </c>
      <c r="J41" s="23">
        <v>9.6000000000000004E-25</v>
      </c>
      <c r="K41" s="26">
        <f t="shared" si="2"/>
        <v>2.7854187660471068E-4</v>
      </c>
      <c r="L41" s="27">
        <f t="shared" si="3"/>
        <v>224.99944276103238</v>
      </c>
    </row>
    <row r="42" spans="1:12" s="1" customFormat="1" x14ac:dyDescent="0.3">
      <c r="A42" s="16" t="s">
        <v>92</v>
      </c>
      <c r="B42" s="17" t="s">
        <v>93</v>
      </c>
      <c r="C42" s="18">
        <v>4</v>
      </c>
      <c r="D42" s="16">
        <v>83578271</v>
      </c>
      <c r="E42" s="16" t="s">
        <v>15</v>
      </c>
      <c r="F42" s="16" t="s">
        <v>25</v>
      </c>
      <c r="G42" s="19">
        <v>0.34</v>
      </c>
      <c r="H42" s="19">
        <v>0.02</v>
      </c>
      <c r="I42" s="19">
        <v>2E-3</v>
      </c>
      <c r="J42" s="29">
        <v>2.5000000000000001E-9</v>
      </c>
      <c r="K42" s="26">
        <f t="shared" si="2"/>
        <v>1.2381554949959946E-4</v>
      </c>
      <c r="L42" s="27">
        <f t="shared" si="3"/>
        <v>99.999752338236632</v>
      </c>
    </row>
    <row r="43" spans="1:12" x14ac:dyDescent="0.3">
      <c r="A43" s="4" t="s">
        <v>94</v>
      </c>
      <c r="B43" s="13" t="s">
        <v>95</v>
      </c>
      <c r="C43" s="14">
        <v>12</v>
      </c>
      <c r="D43" s="4">
        <v>133069698</v>
      </c>
      <c r="E43" s="4" t="s">
        <v>15</v>
      </c>
      <c r="F43" s="4" t="s">
        <v>25</v>
      </c>
      <c r="G43" s="15">
        <v>0.33</v>
      </c>
      <c r="H43" s="15">
        <v>0.02</v>
      </c>
      <c r="I43" s="15">
        <v>4.0000000000000001E-3</v>
      </c>
      <c r="J43" s="23">
        <v>2.4E-10</v>
      </c>
      <c r="K43" s="26">
        <f t="shared" si="2"/>
        <v>3.0956762071279805E-5</v>
      </c>
      <c r="L43" s="27">
        <f t="shared" si="3"/>
        <v>24.999938084559158</v>
      </c>
    </row>
    <row r="44" spans="1:12" x14ac:dyDescent="0.3">
      <c r="A44" s="4" t="s">
        <v>96</v>
      </c>
      <c r="B44" s="13" t="s">
        <v>97</v>
      </c>
      <c r="C44" s="14">
        <v>15</v>
      </c>
      <c r="D44" s="4">
        <v>91511260</v>
      </c>
      <c r="E44" s="4" t="s">
        <v>25</v>
      </c>
      <c r="F44" s="4" t="s">
        <v>15</v>
      </c>
      <c r="G44" s="15">
        <v>0.36</v>
      </c>
      <c r="H44" s="15">
        <v>0.03</v>
      </c>
      <c r="I44" s="15">
        <v>4.0000000000000001E-3</v>
      </c>
      <c r="J44" s="23">
        <v>8.1000000000000005E-16</v>
      </c>
      <c r="K44" s="26">
        <f t="shared" si="2"/>
        <v>6.9650019486527679E-5</v>
      </c>
      <c r="L44" s="27">
        <f t="shared" si="3"/>
        <v>56.24986069025811</v>
      </c>
    </row>
    <row r="45" spans="1:12" x14ac:dyDescent="0.3">
      <c r="A45" s="4" t="s">
        <v>98</v>
      </c>
      <c r="B45" s="13" t="s">
        <v>99</v>
      </c>
      <c r="C45" s="14">
        <v>3</v>
      </c>
      <c r="D45" s="4">
        <v>72865183</v>
      </c>
      <c r="E45" s="4" t="s">
        <v>16</v>
      </c>
      <c r="F45" s="4" t="s">
        <v>19</v>
      </c>
      <c r="G45" s="15">
        <v>0.93</v>
      </c>
      <c r="H45" s="15">
        <v>0.04</v>
      </c>
      <c r="I45" s="15">
        <v>6.0000000000000001E-3</v>
      </c>
      <c r="J45" s="23">
        <v>2.5000000000000001E-9</v>
      </c>
      <c r="K45" s="26">
        <f t="shared" si="2"/>
        <v>5.5032918628188943E-5</v>
      </c>
      <c r="L45" s="27">
        <f t="shared" si="3"/>
        <v>44.444334372549619</v>
      </c>
    </row>
    <row r="46" spans="1:12" x14ac:dyDescent="0.3">
      <c r="A46" s="4" t="s">
        <v>100</v>
      </c>
      <c r="B46" s="13" t="s">
        <v>101</v>
      </c>
      <c r="C46" s="14">
        <v>5</v>
      </c>
      <c r="D46" s="4">
        <v>78430607</v>
      </c>
      <c r="E46" s="4" t="s">
        <v>16</v>
      </c>
      <c r="F46" s="4" t="s">
        <v>15</v>
      </c>
      <c r="G46" s="15">
        <v>0.65</v>
      </c>
      <c r="H46" s="15">
        <v>0.02</v>
      </c>
      <c r="I46" s="15">
        <v>2E-3</v>
      </c>
      <c r="J46" s="23">
        <v>3.8000000000000001E-9</v>
      </c>
      <c r="K46" s="26">
        <f t="shared" si="2"/>
        <v>1.2381554949959949E-4</v>
      </c>
      <c r="L46" s="27">
        <f t="shared" si="3"/>
        <v>99.999752338236647</v>
      </c>
    </row>
    <row r="47" spans="1:12" x14ac:dyDescent="0.3">
      <c r="A47" s="4" t="s">
        <v>102</v>
      </c>
      <c r="B47" s="13" t="s">
        <v>103</v>
      </c>
      <c r="C47" s="14">
        <v>8</v>
      </c>
      <c r="D47" s="4">
        <v>41508577</v>
      </c>
      <c r="E47" s="4" t="s">
        <v>16</v>
      </c>
      <c r="F47" s="4" t="s">
        <v>15</v>
      </c>
      <c r="G47" s="15">
        <v>0.83</v>
      </c>
      <c r="H47" s="15">
        <v>0.05</v>
      </c>
      <c r="I47" s="15">
        <v>4.0000000000000001E-3</v>
      </c>
      <c r="J47" s="23">
        <v>3.1999999999999999E-27</v>
      </c>
      <c r="K47" s="26">
        <f t="shared" si="2"/>
        <v>1.9344832314350743E-4</v>
      </c>
      <c r="L47" s="27">
        <f t="shared" si="3"/>
        <v>156.24961302849476</v>
      </c>
    </row>
    <row r="48" spans="1:12" x14ac:dyDescent="0.3">
      <c r="A48" s="4" t="s">
        <v>104</v>
      </c>
      <c r="B48" s="13" t="s">
        <v>105</v>
      </c>
      <c r="C48" s="14">
        <v>13</v>
      </c>
      <c r="D48" s="4">
        <v>80717156</v>
      </c>
      <c r="E48" s="4" t="s">
        <v>25</v>
      </c>
      <c r="F48" s="4" t="s">
        <v>15</v>
      </c>
      <c r="G48" s="15">
        <v>0.72</v>
      </c>
      <c r="H48" s="15">
        <v>0.04</v>
      </c>
      <c r="I48" s="15">
        <v>2E-3</v>
      </c>
      <c r="J48" s="23">
        <v>3.7999999999999998E-25</v>
      </c>
      <c r="K48" s="26">
        <f t="shared" si="2"/>
        <v>4.9507830282207019E-4</v>
      </c>
      <c r="L48" s="27">
        <f t="shared" si="3"/>
        <v>399.99900935294653</v>
      </c>
    </row>
    <row r="49" spans="1:12" x14ac:dyDescent="0.3">
      <c r="A49" s="4" t="s">
        <v>106</v>
      </c>
      <c r="B49" s="13" t="s">
        <v>107</v>
      </c>
      <c r="C49" s="14">
        <v>15</v>
      </c>
      <c r="D49" s="4">
        <v>75932129</v>
      </c>
      <c r="E49" s="4" t="s">
        <v>25</v>
      </c>
      <c r="F49" s="4" t="s">
        <v>19</v>
      </c>
      <c r="G49" s="15">
        <v>0.76</v>
      </c>
      <c r="H49" s="15">
        <v>0.02</v>
      </c>
      <c r="I49" s="15">
        <v>4.0000000000000001E-3</v>
      </c>
      <c r="J49" s="23">
        <v>5.1999999999999996E-10</v>
      </c>
      <c r="K49" s="26">
        <f t="shared" si="2"/>
        <v>3.0956762071279812E-5</v>
      </c>
      <c r="L49" s="27">
        <f t="shared" si="3"/>
        <v>24.999938084559165</v>
      </c>
    </row>
    <row r="50" spans="1:12" x14ac:dyDescent="0.3">
      <c r="A50" s="4" t="s">
        <v>108</v>
      </c>
      <c r="B50" s="13" t="s">
        <v>35</v>
      </c>
      <c r="C50" s="14">
        <v>17</v>
      </c>
      <c r="D50" s="4">
        <v>4045440</v>
      </c>
      <c r="E50" s="4" t="s">
        <v>16</v>
      </c>
      <c r="F50" s="4" t="s">
        <v>25</v>
      </c>
      <c r="G50" s="15">
        <v>0.31</v>
      </c>
      <c r="H50" s="15">
        <v>0.03</v>
      </c>
      <c r="I50" s="15">
        <v>4.0000000000000001E-3</v>
      </c>
      <c r="J50" s="23">
        <v>1.7000000000000001E-13</v>
      </c>
      <c r="K50" s="26">
        <f t="shared" si="2"/>
        <v>6.9650019486527679E-5</v>
      </c>
      <c r="L50" s="27">
        <f t="shared" si="3"/>
        <v>56.24986069025811</v>
      </c>
    </row>
    <row r="51" spans="1:12" x14ac:dyDescent="0.3">
      <c r="A51" s="4" t="s">
        <v>109</v>
      </c>
      <c r="B51" s="13" t="s">
        <v>110</v>
      </c>
      <c r="C51" s="14">
        <v>5</v>
      </c>
      <c r="D51" s="4">
        <v>101232944</v>
      </c>
      <c r="E51" s="4" t="s">
        <v>25</v>
      </c>
      <c r="F51" s="4" t="s">
        <v>15</v>
      </c>
      <c r="G51" s="15">
        <v>3.5999999999999999E-3</v>
      </c>
      <c r="H51" s="15">
        <v>0.22</v>
      </c>
      <c r="I51" s="15">
        <v>3.3000000000000002E-2</v>
      </c>
      <c r="J51" s="23">
        <v>4.3E-11</v>
      </c>
      <c r="K51" s="26">
        <f t="shared" si="2"/>
        <v>5.503291862818893E-5</v>
      </c>
      <c r="L51" s="27">
        <f t="shared" si="3"/>
        <v>44.444334372549605</v>
      </c>
    </row>
    <row r="52" spans="1:12" x14ac:dyDescent="0.3">
      <c r="A52" s="4" t="s">
        <v>111</v>
      </c>
      <c r="B52" s="13" t="s">
        <v>112</v>
      </c>
      <c r="C52" s="14">
        <v>9</v>
      </c>
      <c r="D52" s="4">
        <v>28410683</v>
      </c>
      <c r="E52" s="4" t="s">
        <v>16</v>
      </c>
      <c r="F52" s="4" t="s">
        <v>19</v>
      </c>
      <c r="G52" s="15">
        <v>0.32</v>
      </c>
      <c r="H52" s="15">
        <v>0.02</v>
      </c>
      <c r="I52" s="15">
        <v>2E-3</v>
      </c>
      <c r="J52" s="23">
        <v>3.3999999999999998E-9</v>
      </c>
      <c r="K52" s="26">
        <f t="shared" si="2"/>
        <v>1.2381554949959946E-4</v>
      </c>
      <c r="L52" s="27">
        <f t="shared" si="3"/>
        <v>99.999752338236632</v>
      </c>
    </row>
    <row r="53" spans="1:12" x14ac:dyDescent="0.3">
      <c r="A53" s="4" t="s">
        <v>113</v>
      </c>
      <c r="B53" s="13" t="s">
        <v>41</v>
      </c>
      <c r="C53" s="14">
        <v>9</v>
      </c>
      <c r="D53" s="4">
        <v>22043612</v>
      </c>
      <c r="E53" s="4" t="s">
        <v>16</v>
      </c>
      <c r="F53" s="4" t="s">
        <v>19</v>
      </c>
      <c r="G53" s="15">
        <v>0.63</v>
      </c>
      <c r="H53" s="15">
        <v>0.02</v>
      </c>
      <c r="I53" s="15">
        <v>4.0000000000000001E-3</v>
      </c>
      <c r="J53" s="23">
        <v>8.8000000000000006E-11</v>
      </c>
      <c r="K53" s="26">
        <f t="shared" si="2"/>
        <v>3.0956762071279805E-5</v>
      </c>
      <c r="L53" s="27">
        <f t="shared" si="3"/>
        <v>24.999938084559158</v>
      </c>
    </row>
    <row r="54" spans="1:12" x14ac:dyDescent="0.3">
      <c r="A54" s="4" t="s">
        <v>114</v>
      </c>
      <c r="B54" s="13" t="s">
        <v>115</v>
      </c>
      <c r="C54" s="14">
        <v>16</v>
      </c>
      <c r="D54" s="4">
        <v>53800954</v>
      </c>
      <c r="E54" s="4" t="s">
        <v>16</v>
      </c>
      <c r="F54" s="4" t="s">
        <v>19</v>
      </c>
      <c r="G54" s="15">
        <v>0.42</v>
      </c>
      <c r="H54" s="15">
        <v>0.05</v>
      </c>
      <c r="I54" s="15">
        <v>4.0000000000000001E-3</v>
      </c>
      <c r="J54" s="23">
        <v>1.0999999999999999E-60</v>
      </c>
      <c r="K54" s="26">
        <f t="shared" si="2"/>
        <v>1.9344832314350746E-4</v>
      </c>
      <c r="L54" s="27">
        <f t="shared" si="3"/>
        <v>156.24961302849479</v>
      </c>
    </row>
    <row r="55" spans="1:12" x14ac:dyDescent="0.3">
      <c r="A55" s="4" t="s">
        <v>116</v>
      </c>
      <c r="B55" s="13" t="s">
        <v>117</v>
      </c>
      <c r="C55" s="14">
        <v>12</v>
      </c>
      <c r="D55" s="4">
        <v>108629780</v>
      </c>
      <c r="E55" s="4" t="s">
        <v>25</v>
      </c>
      <c r="F55" s="4" t="s">
        <v>15</v>
      </c>
      <c r="G55" s="15">
        <v>0.74</v>
      </c>
      <c r="H55" s="15">
        <v>0.03</v>
      </c>
      <c r="I55" s="15">
        <v>2E-3</v>
      </c>
      <c r="J55" s="23">
        <v>3.3000000000000002E-11</v>
      </c>
      <c r="K55" s="26">
        <f t="shared" si="2"/>
        <v>2.7854187660471068E-4</v>
      </c>
      <c r="L55" s="27">
        <f t="shared" si="3"/>
        <v>224.99944276103238</v>
      </c>
    </row>
    <row r="56" spans="1:12" x14ac:dyDescent="0.3">
      <c r="A56" s="4" t="s">
        <v>118</v>
      </c>
      <c r="B56" s="13" t="s">
        <v>119</v>
      </c>
      <c r="C56" s="14">
        <v>11</v>
      </c>
      <c r="D56" s="4">
        <v>32927778</v>
      </c>
      <c r="E56" s="4" t="s">
        <v>25</v>
      </c>
      <c r="F56" s="4" t="s">
        <v>19</v>
      </c>
      <c r="G56" s="15">
        <v>0.96</v>
      </c>
      <c r="H56" s="15">
        <v>0.05</v>
      </c>
      <c r="I56" s="15">
        <v>8.0000000000000002E-3</v>
      </c>
      <c r="J56" s="23">
        <v>1.6000000000000001E-8</v>
      </c>
      <c r="K56" s="26">
        <f t="shared" si="2"/>
        <v>4.8369098476621061E-5</v>
      </c>
      <c r="L56" s="27">
        <f t="shared" si="3"/>
        <v>39.062403257123691</v>
      </c>
    </row>
    <row r="57" spans="1:12" x14ac:dyDescent="0.3">
      <c r="A57" s="4" t="s">
        <v>120</v>
      </c>
      <c r="B57" s="13" t="s">
        <v>121</v>
      </c>
      <c r="C57" s="14">
        <v>5</v>
      </c>
      <c r="D57" s="4">
        <v>14751305</v>
      </c>
      <c r="E57" s="4" t="s">
        <v>16</v>
      </c>
      <c r="F57" s="4" t="s">
        <v>19</v>
      </c>
      <c r="G57" s="15">
        <v>0.99</v>
      </c>
      <c r="H57" s="15">
        <v>0.17</v>
      </c>
      <c r="I57" s="15">
        <v>2.3E-2</v>
      </c>
      <c r="J57" s="23">
        <v>6.7000000000000005E-14</v>
      </c>
      <c r="K57" s="26">
        <f t="shared" si="2"/>
        <v>6.764594320244843E-5</v>
      </c>
      <c r="L57" s="27">
        <f t="shared" si="3"/>
        <v>54.631244661153858</v>
      </c>
    </row>
    <row r="58" spans="1:12" x14ac:dyDescent="0.3">
      <c r="A58" s="4" t="s">
        <v>122</v>
      </c>
      <c r="B58" s="13" t="s">
        <v>103</v>
      </c>
      <c r="C58" s="14">
        <v>8</v>
      </c>
      <c r="D58" s="4">
        <v>41552046</v>
      </c>
      <c r="E58" s="4" t="s">
        <v>16</v>
      </c>
      <c r="F58" s="4" t="s">
        <v>19</v>
      </c>
      <c r="G58" s="15">
        <v>0.04</v>
      </c>
      <c r="H58" s="15">
        <v>0.05</v>
      </c>
      <c r="I58" s="15">
        <v>0.01</v>
      </c>
      <c r="J58" s="23">
        <v>3.1999999999999998E-10</v>
      </c>
      <c r="K58" s="26">
        <f t="shared" si="2"/>
        <v>3.0956762071279805E-5</v>
      </c>
      <c r="L58" s="27">
        <f t="shared" si="3"/>
        <v>24.999938084559158</v>
      </c>
    </row>
    <row r="59" spans="1:12" x14ac:dyDescent="0.3">
      <c r="A59" s="4" t="s">
        <v>123</v>
      </c>
      <c r="B59" s="13" t="s">
        <v>124</v>
      </c>
      <c r="C59" s="14">
        <v>8</v>
      </c>
      <c r="D59" s="4">
        <v>97737741</v>
      </c>
      <c r="E59" s="4" t="s">
        <v>15</v>
      </c>
      <c r="F59" s="4" t="s">
        <v>25</v>
      </c>
      <c r="G59" s="15">
        <v>0.01</v>
      </c>
      <c r="H59" s="15">
        <v>0.12</v>
      </c>
      <c r="I59" s="15">
        <v>1.7999999999999999E-2</v>
      </c>
      <c r="J59" s="23">
        <v>1.2000000000000001E-11</v>
      </c>
      <c r="K59" s="26">
        <f t="shared" si="2"/>
        <v>5.5032918628188943E-5</v>
      </c>
      <c r="L59" s="27">
        <f t="shared" si="3"/>
        <v>44.444334372549619</v>
      </c>
    </row>
    <row r="60" spans="1:12" x14ac:dyDescent="0.3">
      <c r="A60" s="4" t="s">
        <v>125</v>
      </c>
      <c r="B60" s="13" t="s">
        <v>126</v>
      </c>
      <c r="C60" s="14">
        <v>1</v>
      </c>
      <c r="D60" s="4">
        <v>120526982</v>
      </c>
      <c r="E60" s="4" t="s">
        <v>19</v>
      </c>
      <c r="F60" s="4" t="s">
        <v>16</v>
      </c>
      <c r="G60" s="15">
        <v>0.11</v>
      </c>
      <c r="H60" s="15">
        <v>0.04</v>
      </c>
      <c r="I60" s="15">
        <v>6.0000000000000001E-3</v>
      </c>
      <c r="J60" s="23">
        <v>8E-14</v>
      </c>
      <c r="K60" s="26">
        <f t="shared" si="2"/>
        <v>5.5032918628188943E-5</v>
      </c>
      <c r="L60" s="27">
        <f t="shared" si="3"/>
        <v>44.444334372549619</v>
      </c>
    </row>
    <row r="61" spans="1:12" x14ac:dyDescent="0.3">
      <c r="A61" s="4" t="s">
        <v>127</v>
      </c>
      <c r="B61" s="13" t="s">
        <v>128</v>
      </c>
      <c r="C61" s="14">
        <v>4</v>
      </c>
      <c r="D61" s="4">
        <v>744972</v>
      </c>
      <c r="E61" s="4" t="s">
        <v>19</v>
      </c>
      <c r="F61" s="4" t="s">
        <v>25</v>
      </c>
      <c r="G61" s="15">
        <v>0.05</v>
      </c>
      <c r="H61" s="15">
        <v>0.05</v>
      </c>
      <c r="I61" s="15">
        <v>8.0000000000000002E-3</v>
      </c>
      <c r="J61" s="23">
        <v>1.0999999999999999E-10</v>
      </c>
      <c r="K61" s="26">
        <f t="shared" si="2"/>
        <v>4.8369098476621061E-5</v>
      </c>
      <c r="L61" s="27">
        <f t="shared" si="3"/>
        <v>39.062403257123691</v>
      </c>
    </row>
    <row r="62" spans="1:12" x14ac:dyDescent="0.3">
      <c r="A62" s="4" t="s">
        <v>129</v>
      </c>
      <c r="B62" s="13" t="s">
        <v>130</v>
      </c>
      <c r="C62" s="14">
        <v>7</v>
      </c>
      <c r="D62" s="4">
        <v>130457914</v>
      </c>
      <c r="E62" s="4" t="s">
        <v>25</v>
      </c>
      <c r="F62" s="4" t="s">
        <v>15</v>
      </c>
      <c r="G62" s="15">
        <v>0.32</v>
      </c>
      <c r="H62" s="15">
        <v>0.03</v>
      </c>
      <c r="I62" s="15">
        <v>4.0000000000000001E-3</v>
      </c>
      <c r="J62" s="23">
        <v>8.0999999999999996E-14</v>
      </c>
      <c r="K62" s="26">
        <f t="shared" si="2"/>
        <v>6.9650019486527679E-5</v>
      </c>
      <c r="L62" s="27">
        <f t="shared" si="3"/>
        <v>56.24986069025811</v>
      </c>
    </row>
    <row r="63" spans="1:12" x14ac:dyDescent="0.3">
      <c r="A63" s="4" t="s">
        <v>131</v>
      </c>
      <c r="B63" s="13" t="s">
        <v>132</v>
      </c>
      <c r="C63" s="14">
        <v>4</v>
      </c>
      <c r="D63" s="4">
        <v>104140848</v>
      </c>
      <c r="E63" s="4" t="s">
        <v>16</v>
      </c>
      <c r="F63" s="4" t="s">
        <v>15</v>
      </c>
      <c r="G63" s="15">
        <v>0.47</v>
      </c>
      <c r="H63" s="15">
        <v>0.02</v>
      </c>
      <c r="I63" s="15">
        <v>4.0000000000000001E-3</v>
      </c>
      <c r="J63" s="23">
        <v>1.9000000000000001E-8</v>
      </c>
      <c r="K63" s="26">
        <f t="shared" si="2"/>
        <v>3.0956762071279805E-5</v>
      </c>
      <c r="L63" s="27">
        <f t="shared" si="3"/>
        <v>24.999938084559158</v>
      </c>
    </row>
    <row r="64" spans="1:12" x14ac:dyDescent="0.3">
      <c r="A64" s="4" t="s">
        <v>133</v>
      </c>
      <c r="B64" s="13" t="s">
        <v>134</v>
      </c>
      <c r="C64" s="14">
        <v>3</v>
      </c>
      <c r="D64" s="4">
        <v>23510044</v>
      </c>
      <c r="E64" s="4" t="s">
        <v>25</v>
      </c>
      <c r="F64" s="4" t="s">
        <v>15</v>
      </c>
      <c r="G64" s="15">
        <v>0.03</v>
      </c>
      <c r="H64" s="15">
        <v>0.05</v>
      </c>
      <c r="I64" s="15">
        <v>0.01</v>
      </c>
      <c r="J64" s="23">
        <v>1E-8</v>
      </c>
      <c r="K64" s="26">
        <f t="shared" si="2"/>
        <v>3.0956762071279805E-5</v>
      </c>
      <c r="L64" s="27">
        <f t="shared" si="3"/>
        <v>24.999938084559158</v>
      </c>
    </row>
    <row r="65" spans="1:12" x14ac:dyDescent="0.3">
      <c r="A65" s="4" t="s">
        <v>135</v>
      </c>
      <c r="B65" s="13" t="s">
        <v>136</v>
      </c>
      <c r="C65" s="14">
        <v>7</v>
      </c>
      <c r="D65" s="4">
        <v>28198677</v>
      </c>
      <c r="E65" s="4" t="s">
        <v>16</v>
      </c>
      <c r="F65" s="4" t="s">
        <v>19</v>
      </c>
      <c r="G65" s="15">
        <v>0.51</v>
      </c>
      <c r="H65" s="15">
        <v>0.04</v>
      </c>
      <c r="I65" s="15">
        <v>2E-3</v>
      </c>
      <c r="J65" s="23">
        <v>6.4000000000000004E-31</v>
      </c>
      <c r="K65" s="26">
        <f t="shared" si="2"/>
        <v>4.9507830282207008E-4</v>
      </c>
      <c r="L65" s="27">
        <f t="shared" si="3"/>
        <v>399.99900935294642</v>
      </c>
    </row>
    <row r="66" spans="1:12" x14ac:dyDescent="0.3">
      <c r="A66" s="4" t="s">
        <v>137</v>
      </c>
      <c r="B66" s="13" t="s">
        <v>29</v>
      </c>
      <c r="C66" s="14">
        <v>7</v>
      </c>
      <c r="D66" s="4">
        <v>14898282</v>
      </c>
      <c r="E66" s="4" t="s">
        <v>19</v>
      </c>
      <c r="F66" s="4" t="s">
        <v>16</v>
      </c>
      <c r="G66" s="15">
        <v>0.18</v>
      </c>
      <c r="H66" s="15">
        <v>0.03</v>
      </c>
      <c r="I66" s="15">
        <v>4.0000000000000001E-3</v>
      </c>
      <c r="J66" s="23">
        <v>3.1E-14</v>
      </c>
      <c r="K66" s="26">
        <f t="shared" si="2"/>
        <v>6.9650019486527679E-5</v>
      </c>
      <c r="L66" s="27">
        <f t="shared" si="3"/>
        <v>56.24986069025811</v>
      </c>
    </row>
    <row r="67" spans="1:12" x14ac:dyDescent="0.3">
      <c r="A67" s="4" t="s">
        <v>138</v>
      </c>
      <c r="B67" s="13" t="s">
        <v>121</v>
      </c>
      <c r="C67" s="14">
        <v>5</v>
      </c>
      <c r="D67" s="4">
        <v>14753745</v>
      </c>
      <c r="E67" s="4" t="s">
        <v>25</v>
      </c>
      <c r="F67" s="4" t="s">
        <v>15</v>
      </c>
      <c r="G67" s="15">
        <v>0.04</v>
      </c>
      <c r="H67" s="15">
        <v>0.06</v>
      </c>
      <c r="I67" s="15">
        <v>8.9999999999999993E-3</v>
      </c>
      <c r="J67" s="23">
        <v>1.1999999999999999E-12</v>
      </c>
      <c r="K67" s="26">
        <f t="shared" ref="K67:K98" si="4">2*G67*(1-G67)*H67^2/((2*G67*(1-G67)*H67^2)+(2*G67*(1-G67)*807553*I67^2))</f>
        <v>5.503291862818893E-5</v>
      </c>
      <c r="L67" s="27">
        <f t="shared" ref="L67:L98" si="5">K67*(807553-2)/(1-K67)</f>
        <v>44.444334372549605</v>
      </c>
    </row>
    <row r="68" spans="1:12" x14ac:dyDescent="0.3">
      <c r="A68" s="4" t="s">
        <v>139</v>
      </c>
      <c r="B68" s="13" t="s">
        <v>140</v>
      </c>
      <c r="C68" s="14">
        <v>8</v>
      </c>
      <c r="D68" s="4">
        <v>9974824</v>
      </c>
      <c r="E68" s="4" t="s">
        <v>25</v>
      </c>
      <c r="F68" s="4" t="s">
        <v>15</v>
      </c>
      <c r="G68" s="15">
        <v>0.53</v>
      </c>
      <c r="H68" s="15">
        <v>0.02</v>
      </c>
      <c r="I68" s="15">
        <v>4.0000000000000001E-3</v>
      </c>
      <c r="J68" s="23">
        <v>2.5000000000000001E-11</v>
      </c>
      <c r="K68" s="26">
        <f t="shared" si="4"/>
        <v>3.0956762071279805E-5</v>
      </c>
      <c r="L68" s="27">
        <f t="shared" si="5"/>
        <v>24.999938084559158</v>
      </c>
    </row>
    <row r="69" spans="1:12" x14ac:dyDescent="0.3">
      <c r="A69" s="4" t="s">
        <v>141</v>
      </c>
      <c r="B69" s="13" t="s">
        <v>142</v>
      </c>
      <c r="C69" s="14">
        <v>10</v>
      </c>
      <c r="D69" s="4">
        <v>71321279</v>
      </c>
      <c r="E69" s="4" t="s">
        <v>25</v>
      </c>
      <c r="F69" s="4" t="s">
        <v>15</v>
      </c>
      <c r="G69" s="15">
        <v>0.32</v>
      </c>
      <c r="H69" s="15">
        <v>0.02</v>
      </c>
      <c r="I69" s="15">
        <v>4.0000000000000001E-3</v>
      </c>
      <c r="J69" s="23">
        <v>2.1999999999999999E-10</v>
      </c>
      <c r="K69" s="26">
        <f t="shared" si="4"/>
        <v>3.0956762071279805E-5</v>
      </c>
      <c r="L69" s="27">
        <f t="shared" si="5"/>
        <v>24.999938084559158</v>
      </c>
    </row>
    <row r="70" spans="1:12" x14ac:dyDescent="0.3">
      <c r="A70" s="4" t="s">
        <v>143</v>
      </c>
      <c r="B70" s="13" t="s">
        <v>144</v>
      </c>
      <c r="C70" s="14">
        <v>9</v>
      </c>
      <c r="D70" s="4">
        <v>81905590</v>
      </c>
      <c r="E70" s="4" t="s">
        <v>15</v>
      </c>
      <c r="F70" s="4" t="s">
        <v>25</v>
      </c>
      <c r="G70" s="15">
        <v>0.93</v>
      </c>
      <c r="H70" s="15">
        <v>0.05</v>
      </c>
      <c r="I70" s="15">
        <v>6.0000000000000001E-3</v>
      </c>
      <c r="J70" s="23">
        <v>3.0000000000000001E-12</v>
      </c>
      <c r="K70" s="26">
        <f t="shared" si="4"/>
        <v>8.5986273564022373E-5</v>
      </c>
      <c r="L70" s="27">
        <f t="shared" si="5"/>
        <v>69.444272457108795</v>
      </c>
    </row>
    <row r="71" spans="1:12" x14ac:dyDescent="0.3">
      <c r="A71" s="4" t="s">
        <v>145</v>
      </c>
      <c r="B71" s="13" t="s">
        <v>76</v>
      </c>
      <c r="C71" s="14">
        <v>3</v>
      </c>
      <c r="D71" s="4">
        <v>12489342</v>
      </c>
      <c r="E71" s="4" t="s">
        <v>25</v>
      </c>
      <c r="F71" s="4" t="s">
        <v>19</v>
      </c>
      <c r="G71" s="15">
        <v>0.42</v>
      </c>
      <c r="H71" s="15">
        <v>0.02</v>
      </c>
      <c r="I71" s="15">
        <v>4.0000000000000001E-3</v>
      </c>
      <c r="J71" s="23">
        <v>2.6000000000000001E-8</v>
      </c>
      <c r="K71" s="26">
        <f t="shared" si="4"/>
        <v>3.0956762071279805E-5</v>
      </c>
      <c r="L71" s="27">
        <f t="shared" si="5"/>
        <v>24.999938084559158</v>
      </c>
    </row>
    <row r="72" spans="1:12" x14ac:dyDescent="0.3">
      <c r="A72" s="4" t="s">
        <v>146</v>
      </c>
      <c r="B72" s="13" t="s">
        <v>147</v>
      </c>
      <c r="C72" s="14">
        <v>11</v>
      </c>
      <c r="D72" s="4">
        <v>65294799</v>
      </c>
      <c r="E72" s="4" t="s">
        <v>19</v>
      </c>
      <c r="F72" s="4" t="s">
        <v>16</v>
      </c>
      <c r="G72" s="15">
        <v>0.2</v>
      </c>
      <c r="H72" s="15">
        <v>0.03</v>
      </c>
      <c r="I72" s="15">
        <v>4.0000000000000001E-3</v>
      </c>
      <c r="J72" s="23">
        <v>5.1999999999999997E-12</v>
      </c>
      <c r="K72" s="26">
        <f t="shared" si="4"/>
        <v>6.9650019486527679E-5</v>
      </c>
      <c r="L72" s="27">
        <f t="shared" si="5"/>
        <v>56.24986069025811</v>
      </c>
    </row>
    <row r="73" spans="1:12" x14ac:dyDescent="0.3">
      <c r="A73" s="4" t="s">
        <v>148</v>
      </c>
      <c r="B73" s="13" t="s">
        <v>149</v>
      </c>
      <c r="C73" s="14">
        <v>14</v>
      </c>
      <c r="D73" s="4">
        <v>79932041</v>
      </c>
      <c r="E73" s="4" t="s">
        <v>16</v>
      </c>
      <c r="F73" s="4" t="s">
        <v>25</v>
      </c>
      <c r="G73" s="15">
        <v>0.22</v>
      </c>
      <c r="H73" s="15">
        <v>0.03</v>
      </c>
      <c r="I73" s="15">
        <v>2E-3</v>
      </c>
      <c r="J73" s="23">
        <v>6.8999999999999999E-13</v>
      </c>
      <c r="K73" s="26">
        <f t="shared" si="4"/>
        <v>2.7854187660471068E-4</v>
      </c>
      <c r="L73" s="27">
        <f t="shared" si="5"/>
        <v>224.99944276103238</v>
      </c>
    </row>
    <row r="74" spans="1:12" x14ac:dyDescent="0.3">
      <c r="A74" s="4" t="s">
        <v>150</v>
      </c>
      <c r="B74" s="13" t="s">
        <v>151</v>
      </c>
      <c r="C74" s="14">
        <v>12</v>
      </c>
      <c r="D74" s="4">
        <v>121416864</v>
      </c>
      <c r="E74" s="4" t="s">
        <v>19</v>
      </c>
      <c r="F74" s="4" t="s">
        <v>16</v>
      </c>
      <c r="G74" s="15">
        <v>0.03</v>
      </c>
      <c r="H74" s="15">
        <v>0.06</v>
      </c>
      <c r="I74" s="15">
        <v>8.9999999999999993E-3</v>
      </c>
      <c r="J74" s="23">
        <v>3.5000000000000002E-11</v>
      </c>
      <c r="K74" s="26">
        <f t="shared" si="4"/>
        <v>5.5032918628188943E-5</v>
      </c>
      <c r="L74" s="27">
        <f t="shared" si="5"/>
        <v>44.444334372549619</v>
      </c>
    </row>
    <row r="75" spans="1:12" x14ac:dyDescent="0.3">
      <c r="A75" s="4" t="s">
        <v>152</v>
      </c>
      <c r="B75" s="13" t="s">
        <v>153</v>
      </c>
      <c r="C75" s="14">
        <v>20</v>
      </c>
      <c r="D75" s="4">
        <v>43042364</v>
      </c>
      <c r="E75" s="4" t="s">
        <v>19</v>
      </c>
      <c r="F75" s="4" t="s">
        <v>16</v>
      </c>
      <c r="G75" s="15">
        <v>0.04</v>
      </c>
      <c r="H75" s="15">
        <v>7.0000000000000007E-2</v>
      </c>
      <c r="I75" s="15">
        <v>8.9999999999999993E-3</v>
      </c>
      <c r="J75" s="23">
        <v>1.1E-16</v>
      </c>
      <c r="K75" s="26">
        <f t="shared" si="4"/>
        <v>7.4904428446115445E-5</v>
      </c>
      <c r="L75" s="27">
        <f t="shared" si="5"/>
        <v>60.493677340414763</v>
      </c>
    </row>
    <row r="76" spans="1:12" x14ac:dyDescent="0.3">
      <c r="A76" s="4" t="s">
        <v>154</v>
      </c>
      <c r="B76" s="13" t="s">
        <v>50</v>
      </c>
      <c r="C76" s="14">
        <v>4</v>
      </c>
      <c r="D76" s="4">
        <v>6302519</v>
      </c>
      <c r="E76" s="4" t="s">
        <v>15</v>
      </c>
      <c r="F76" s="4" t="s">
        <v>25</v>
      </c>
      <c r="G76" s="15">
        <v>0.71</v>
      </c>
      <c r="H76" s="15">
        <v>0.04</v>
      </c>
      <c r="I76" s="15">
        <v>4.0000000000000001E-3</v>
      </c>
      <c r="J76" s="23">
        <v>1.3E-34</v>
      </c>
      <c r="K76" s="26">
        <f t="shared" si="4"/>
        <v>1.2381554949959949E-4</v>
      </c>
      <c r="L76" s="27">
        <f t="shared" si="5"/>
        <v>99.999752338236647</v>
      </c>
    </row>
    <row r="77" spans="1:12" x14ac:dyDescent="0.3">
      <c r="A77" s="4" t="s">
        <v>155</v>
      </c>
      <c r="B77" s="13" t="s">
        <v>156</v>
      </c>
      <c r="C77" s="14">
        <v>22</v>
      </c>
      <c r="D77" s="4">
        <v>50356850</v>
      </c>
      <c r="E77" s="4" t="s">
        <v>16</v>
      </c>
      <c r="F77" s="4" t="s">
        <v>19</v>
      </c>
      <c r="G77" s="15">
        <v>0.28000000000000003</v>
      </c>
      <c r="H77" s="15">
        <v>0.03</v>
      </c>
      <c r="I77" s="15">
        <v>2E-3</v>
      </c>
      <c r="J77" s="23">
        <v>1.2E-10</v>
      </c>
      <c r="K77" s="26">
        <f t="shared" si="4"/>
        <v>2.7854187660471074E-4</v>
      </c>
      <c r="L77" s="27">
        <f t="shared" si="5"/>
        <v>224.99944276103244</v>
      </c>
    </row>
    <row r="78" spans="1:12" x14ac:dyDescent="0.3">
      <c r="A78" s="4" t="s">
        <v>157</v>
      </c>
      <c r="B78" s="13" t="s">
        <v>158</v>
      </c>
      <c r="C78" s="14">
        <v>10</v>
      </c>
      <c r="D78" s="4">
        <v>114751173</v>
      </c>
      <c r="E78" s="4" t="s">
        <v>25</v>
      </c>
      <c r="F78" s="4" t="s">
        <v>15</v>
      </c>
      <c r="G78" s="15">
        <v>0.01</v>
      </c>
      <c r="H78" s="15">
        <v>0.14000000000000001</v>
      </c>
      <c r="I78" s="15">
        <v>1.7000000000000001E-2</v>
      </c>
      <c r="J78" s="23">
        <v>2.4E-16</v>
      </c>
      <c r="K78" s="26">
        <f t="shared" si="4"/>
        <v>8.397513724118804E-5</v>
      </c>
      <c r="L78" s="27">
        <f t="shared" si="5"/>
        <v>67.819901239772946</v>
      </c>
    </row>
    <row r="79" spans="1:12" x14ac:dyDescent="0.3">
      <c r="A79" s="4" t="s">
        <v>159</v>
      </c>
      <c r="B79" s="13" t="s">
        <v>158</v>
      </c>
      <c r="C79" s="14">
        <v>10</v>
      </c>
      <c r="D79" s="4">
        <v>114740337</v>
      </c>
      <c r="E79" s="4" t="s">
        <v>16</v>
      </c>
      <c r="F79" s="4" t="s">
        <v>25</v>
      </c>
      <c r="G79" s="15">
        <v>0.98</v>
      </c>
      <c r="H79" s="15">
        <v>0.08</v>
      </c>
      <c r="I79" s="15">
        <v>1.2999999999999999E-2</v>
      </c>
      <c r="J79" s="23">
        <v>3.1000000000000003E-11</v>
      </c>
      <c r="K79" s="26">
        <f t="shared" si="4"/>
        <v>4.6892336082911857E-5</v>
      </c>
      <c r="L79" s="27">
        <f t="shared" si="5"/>
        <v>37.869728696136939</v>
      </c>
    </row>
    <row r="80" spans="1:12" x14ac:dyDescent="0.3">
      <c r="A80" s="4" t="s">
        <v>160</v>
      </c>
      <c r="B80" s="13" t="s">
        <v>161</v>
      </c>
      <c r="C80" s="14">
        <v>16</v>
      </c>
      <c r="D80" s="4">
        <v>30419384</v>
      </c>
      <c r="E80" s="4" t="s">
        <v>16</v>
      </c>
      <c r="F80" s="4" t="s">
        <v>25</v>
      </c>
      <c r="G80" s="15">
        <v>0.01</v>
      </c>
      <c r="H80" s="15">
        <v>0.12</v>
      </c>
      <c r="I80" s="15">
        <v>1.9E-2</v>
      </c>
      <c r="J80" s="23">
        <v>2.6000000000000001E-8</v>
      </c>
      <c r="K80" s="26">
        <f t="shared" si="4"/>
        <v>4.9392704182398913E-5</v>
      </c>
      <c r="L80" s="27">
        <f t="shared" si="5"/>
        <v>39.889097885612387</v>
      </c>
    </row>
    <row r="81" spans="1:12" x14ac:dyDescent="0.3">
      <c r="A81" s="4" t="s">
        <v>162</v>
      </c>
      <c r="B81" s="13" t="s">
        <v>163</v>
      </c>
      <c r="C81" s="14">
        <v>2</v>
      </c>
      <c r="D81" s="4">
        <v>65655012</v>
      </c>
      <c r="E81" s="4" t="s">
        <v>16</v>
      </c>
      <c r="F81" s="4" t="s">
        <v>25</v>
      </c>
      <c r="G81" s="15">
        <v>0.6</v>
      </c>
      <c r="H81" s="15">
        <v>0.02</v>
      </c>
      <c r="I81" s="15">
        <v>4.0000000000000001E-3</v>
      </c>
      <c r="J81" s="23">
        <v>5.0999999999999998E-11</v>
      </c>
      <c r="K81" s="26">
        <f t="shared" si="4"/>
        <v>3.0956762071279805E-5</v>
      </c>
      <c r="L81" s="27">
        <f t="shared" si="5"/>
        <v>24.999938084559158</v>
      </c>
    </row>
    <row r="82" spans="1:12" x14ac:dyDescent="0.3">
      <c r="A82" s="4" t="s">
        <v>164</v>
      </c>
      <c r="B82" s="13" t="s">
        <v>165</v>
      </c>
      <c r="C82" s="14">
        <v>12</v>
      </c>
      <c r="D82" s="4">
        <v>95928560</v>
      </c>
      <c r="E82" s="4" t="s">
        <v>19</v>
      </c>
      <c r="F82" s="4" t="s">
        <v>16</v>
      </c>
      <c r="G82" s="15">
        <v>0.54</v>
      </c>
      <c r="H82" s="15">
        <v>0.02</v>
      </c>
      <c r="I82" s="15">
        <v>4.0000000000000001E-3</v>
      </c>
      <c r="J82" s="23">
        <v>9.5000000000000007E-9</v>
      </c>
      <c r="K82" s="26">
        <f t="shared" si="4"/>
        <v>3.0956762071279805E-5</v>
      </c>
      <c r="L82" s="27">
        <f t="shared" si="5"/>
        <v>24.999938084559158</v>
      </c>
    </row>
    <row r="83" spans="1:12" x14ac:dyDescent="0.3">
      <c r="A83" s="4" t="s">
        <v>166</v>
      </c>
      <c r="B83" s="13" t="s">
        <v>167</v>
      </c>
      <c r="C83" s="14">
        <v>11</v>
      </c>
      <c r="D83" s="4">
        <v>2857194</v>
      </c>
      <c r="E83" s="4" t="s">
        <v>16</v>
      </c>
      <c r="F83" s="4" t="s">
        <v>15</v>
      </c>
      <c r="G83" s="15">
        <v>0.43</v>
      </c>
      <c r="H83" s="15">
        <v>0.05</v>
      </c>
      <c r="I83" s="15">
        <v>2E-3</v>
      </c>
      <c r="J83" s="23">
        <v>3.6000000000000002E-42</v>
      </c>
      <c r="K83" s="26">
        <f t="shared" si="4"/>
        <v>7.7334448599194745E-4</v>
      </c>
      <c r="L83" s="27">
        <f t="shared" si="5"/>
        <v>624.99845211397906</v>
      </c>
    </row>
    <row r="84" spans="1:12" x14ac:dyDescent="0.3">
      <c r="A84" s="4" t="s">
        <v>168</v>
      </c>
      <c r="B84" s="13" t="s">
        <v>167</v>
      </c>
      <c r="C84" s="14">
        <v>11</v>
      </c>
      <c r="D84" s="4">
        <v>2858546</v>
      </c>
      <c r="E84" s="4" t="s">
        <v>16</v>
      </c>
      <c r="F84" s="4" t="s">
        <v>19</v>
      </c>
      <c r="G84" s="15">
        <v>0.95</v>
      </c>
      <c r="H84" s="15">
        <v>0.09</v>
      </c>
      <c r="I84" s="15">
        <v>7.0000000000000001E-3</v>
      </c>
      <c r="J84" s="23">
        <v>1.3E-28</v>
      </c>
      <c r="K84" s="26">
        <f t="shared" si="4"/>
        <v>2.0465813538701622E-4</v>
      </c>
      <c r="L84" s="27">
        <f t="shared" si="5"/>
        <v>165.30571304892175</v>
      </c>
    </row>
    <row r="85" spans="1:12" x14ac:dyDescent="0.3">
      <c r="A85" s="4" t="s">
        <v>169</v>
      </c>
      <c r="B85" s="13" t="s">
        <v>31</v>
      </c>
      <c r="C85" s="14">
        <v>19</v>
      </c>
      <c r="D85" s="4">
        <v>46178661</v>
      </c>
      <c r="E85" s="4" t="s">
        <v>16</v>
      </c>
      <c r="F85" s="4" t="s">
        <v>19</v>
      </c>
      <c r="G85" s="15">
        <v>0.42</v>
      </c>
      <c r="H85" s="15">
        <v>0.03</v>
      </c>
      <c r="I85" s="15">
        <v>2E-3</v>
      </c>
      <c r="J85" s="23">
        <v>8.7000000000000002E-15</v>
      </c>
      <c r="K85" s="26">
        <f t="shared" si="4"/>
        <v>2.7854187660471068E-4</v>
      </c>
      <c r="L85" s="27">
        <f t="shared" si="5"/>
        <v>224.99944276103238</v>
      </c>
    </row>
    <row r="86" spans="1:12" x14ac:dyDescent="0.3">
      <c r="A86" s="4" t="s">
        <v>170</v>
      </c>
      <c r="B86" s="13" t="s">
        <v>163</v>
      </c>
      <c r="C86" s="14">
        <v>2</v>
      </c>
      <c r="D86" s="4">
        <v>65287896</v>
      </c>
      <c r="E86" s="4" t="s">
        <v>15</v>
      </c>
      <c r="F86" s="4" t="s">
        <v>25</v>
      </c>
      <c r="G86" s="15">
        <v>0.63</v>
      </c>
      <c r="H86" s="15">
        <v>0.02</v>
      </c>
      <c r="I86" s="15">
        <v>4.0000000000000001E-3</v>
      </c>
      <c r="J86" s="23">
        <v>1.4E-11</v>
      </c>
      <c r="K86" s="26">
        <f t="shared" si="4"/>
        <v>3.0956762071279805E-5</v>
      </c>
      <c r="L86" s="27">
        <f t="shared" si="5"/>
        <v>24.999938084559158</v>
      </c>
    </row>
    <row r="87" spans="1:12" x14ac:dyDescent="0.3">
      <c r="A87" s="4" t="s">
        <v>171</v>
      </c>
      <c r="B87" s="13" t="s">
        <v>33</v>
      </c>
      <c r="C87" s="14">
        <v>12</v>
      </c>
      <c r="D87" s="4">
        <v>66221060</v>
      </c>
      <c r="E87" s="4" t="s">
        <v>19</v>
      </c>
      <c r="F87" s="4" t="s">
        <v>15</v>
      </c>
      <c r="G87" s="15">
        <v>0.1</v>
      </c>
      <c r="H87" s="15">
        <v>0.05</v>
      </c>
      <c r="I87" s="15">
        <v>4.0000000000000001E-3</v>
      </c>
      <c r="J87" s="23">
        <v>3.3000000000000002E-23</v>
      </c>
      <c r="K87" s="26">
        <f t="shared" si="4"/>
        <v>1.9344832314350746E-4</v>
      </c>
      <c r="L87" s="27">
        <f t="shared" si="5"/>
        <v>156.24961302849479</v>
      </c>
    </row>
    <row r="88" spans="1:12" x14ac:dyDescent="0.3">
      <c r="A88" s="4" t="s">
        <v>172</v>
      </c>
      <c r="B88" s="13" t="s">
        <v>173</v>
      </c>
      <c r="C88" s="14">
        <v>10</v>
      </c>
      <c r="D88" s="4">
        <v>124193181</v>
      </c>
      <c r="E88" s="4" t="s">
        <v>19</v>
      </c>
      <c r="F88" s="4" t="s">
        <v>25</v>
      </c>
      <c r="G88" s="15">
        <v>0.52</v>
      </c>
      <c r="H88" s="15">
        <v>0.02</v>
      </c>
      <c r="I88" s="15">
        <v>4.0000000000000001E-3</v>
      </c>
      <c r="J88" s="23">
        <v>2.7E-8</v>
      </c>
      <c r="K88" s="26">
        <f t="shared" si="4"/>
        <v>3.0956762071279812E-5</v>
      </c>
      <c r="L88" s="27">
        <f t="shared" si="5"/>
        <v>24.999938084559165</v>
      </c>
    </row>
    <row r="89" spans="1:12" x14ac:dyDescent="0.3">
      <c r="A89" s="4" t="s">
        <v>174</v>
      </c>
      <c r="B89" s="13" t="s">
        <v>167</v>
      </c>
      <c r="C89" s="14">
        <v>11</v>
      </c>
      <c r="D89" s="4">
        <v>2755548</v>
      </c>
      <c r="E89" s="4" t="s">
        <v>15</v>
      </c>
      <c r="F89" s="4" t="s">
        <v>25</v>
      </c>
      <c r="G89" s="15">
        <v>0.69</v>
      </c>
      <c r="H89" s="15">
        <v>0.02</v>
      </c>
      <c r="I89" s="15">
        <v>4.0000000000000001E-3</v>
      </c>
      <c r="J89" s="23">
        <v>1.3999999999999999E-9</v>
      </c>
      <c r="K89" s="26">
        <f t="shared" si="4"/>
        <v>3.0956762071279805E-5</v>
      </c>
      <c r="L89" s="27">
        <f t="shared" si="5"/>
        <v>24.999938084559158</v>
      </c>
    </row>
    <row r="90" spans="1:12" x14ac:dyDescent="0.3">
      <c r="A90" s="4" t="s">
        <v>175</v>
      </c>
      <c r="B90" s="13" t="s">
        <v>176</v>
      </c>
      <c r="C90" s="14">
        <v>5</v>
      </c>
      <c r="D90" s="4">
        <v>75003678</v>
      </c>
      <c r="E90" s="4" t="s">
        <v>19</v>
      </c>
      <c r="F90" s="4" t="s">
        <v>16</v>
      </c>
      <c r="G90" s="15">
        <v>0.61</v>
      </c>
      <c r="H90" s="15">
        <v>0.02</v>
      </c>
      <c r="I90" s="15">
        <v>4.0000000000000001E-3</v>
      </c>
      <c r="J90" s="23">
        <v>6.4999999999999996E-13</v>
      </c>
      <c r="K90" s="26">
        <f t="shared" si="4"/>
        <v>3.0956762071279805E-5</v>
      </c>
      <c r="L90" s="27">
        <f t="shared" si="5"/>
        <v>24.999938084559158</v>
      </c>
    </row>
    <row r="91" spans="1:12" x14ac:dyDescent="0.3">
      <c r="A91" s="4" t="s">
        <v>177</v>
      </c>
      <c r="B91" s="13" t="s">
        <v>167</v>
      </c>
      <c r="C91" s="14">
        <v>11</v>
      </c>
      <c r="D91" s="4">
        <v>2691500</v>
      </c>
      <c r="E91" s="4" t="s">
        <v>15</v>
      </c>
      <c r="F91" s="4" t="s">
        <v>25</v>
      </c>
      <c r="G91" s="15">
        <v>0.26</v>
      </c>
      <c r="H91" s="15">
        <v>0.03</v>
      </c>
      <c r="I91" s="15">
        <v>4.0000000000000001E-3</v>
      </c>
      <c r="J91" s="23">
        <v>2.3999999999999999E-15</v>
      </c>
      <c r="K91" s="26">
        <f t="shared" si="4"/>
        <v>6.9650019486527665E-5</v>
      </c>
      <c r="L91" s="27">
        <f t="shared" si="5"/>
        <v>56.249860690258096</v>
      </c>
    </row>
    <row r="92" spans="1:12" x14ac:dyDescent="0.3">
      <c r="A92" s="4" t="s">
        <v>178</v>
      </c>
      <c r="B92" s="13" t="s">
        <v>179</v>
      </c>
      <c r="C92" s="14">
        <v>2</v>
      </c>
      <c r="D92" s="4">
        <v>60583665</v>
      </c>
      <c r="E92" s="4" t="s">
        <v>15</v>
      </c>
      <c r="F92" s="4" t="s">
        <v>25</v>
      </c>
      <c r="G92" s="15">
        <v>0.46</v>
      </c>
      <c r="H92" s="15">
        <v>0.03</v>
      </c>
      <c r="I92" s="15">
        <v>2E-3</v>
      </c>
      <c r="J92" s="23">
        <v>7.2000000000000002E-15</v>
      </c>
      <c r="K92" s="26">
        <f t="shared" si="4"/>
        <v>2.7854187660471074E-4</v>
      </c>
      <c r="L92" s="27">
        <f t="shared" si="5"/>
        <v>224.99944276103244</v>
      </c>
    </row>
    <row r="93" spans="1:12" x14ac:dyDescent="0.3">
      <c r="A93" s="4" t="s">
        <v>180</v>
      </c>
      <c r="B93" s="13" t="s">
        <v>181</v>
      </c>
      <c r="C93" s="14">
        <v>15</v>
      </c>
      <c r="D93" s="4">
        <v>53091553</v>
      </c>
      <c r="E93" s="4" t="s">
        <v>19</v>
      </c>
      <c r="F93" s="4" t="s">
        <v>16</v>
      </c>
      <c r="G93" s="15">
        <v>0.13</v>
      </c>
      <c r="H93" s="15">
        <v>0.03</v>
      </c>
      <c r="I93" s="15">
        <v>4.0000000000000001E-3</v>
      </c>
      <c r="J93" s="23">
        <v>1.3000000000000001E-9</v>
      </c>
      <c r="K93" s="26">
        <f t="shared" si="4"/>
        <v>6.9650019486527665E-5</v>
      </c>
      <c r="L93" s="27">
        <f t="shared" si="5"/>
        <v>56.249860690258096</v>
      </c>
    </row>
    <row r="94" spans="1:12" x14ac:dyDescent="0.3">
      <c r="A94" s="4" t="s">
        <v>182</v>
      </c>
      <c r="B94" s="13" t="s">
        <v>142</v>
      </c>
      <c r="C94" s="14">
        <v>10</v>
      </c>
      <c r="D94" s="4">
        <v>71466578</v>
      </c>
      <c r="E94" s="4" t="s">
        <v>25</v>
      </c>
      <c r="F94" s="4" t="s">
        <v>19</v>
      </c>
      <c r="G94" s="15">
        <v>0.7</v>
      </c>
      <c r="H94" s="15">
        <v>0.02</v>
      </c>
      <c r="I94" s="15">
        <v>4.0000000000000001E-3</v>
      </c>
      <c r="J94" s="23">
        <v>2.2999999999999999E-9</v>
      </c>
      <c r="K94" s="26">
        <f t="shared" si="4"/>
        <v>3.0956762071279805E-5</v>
      </c>
      <c r="L94" s="27">
        <f t="shared" si="5"/>
        <v>24.999938084559158</v>
      </c>
    </row>
    <row r="95" spans="1:12" x14ac:dyDescent="0.3">
      <c r="A95" s="4" t="s">
        <v>183</v>
      </c>
      <c r="B95" s="13" t="s">
        <v>184</v>
      </c>
      <c r="C95" s="14">
        <v>9</v>
      </c>
      <c r="D95" s="4">
        <v>84308948</v>
      </c>
      <c r="E95" s="4" t="s">
        <v>25</v>
      </c>
      <c r="F95" s="4" t="s">
        <v>15</v>
      </c>
      <c r="G95" s="15">
        <v>0.59</v>
      </c>
      <c r="H95" s="15">
        <v>0.03</v>
      </c>
      <c r="I95" s="15">
        <v>4.0000000000000001E-3</v>
      </c>
      <c r="J95" s="23">
        <v>4.6E-21</v>
      </c>
      <c r="K95" s="26">
        <f t="shared" si="4"/>
        <v>6.9650019486527679E-5</v>
      </c>
      <c r="L95" s="27">
        <f t="shared" si="5"/>
        <v>56.24986069025811</v>
      </c>
    </row>
    <row r="96" spans="1:12" x14ac:dyDescent="0.3">
      <c r="A96" s="4" t="s">
        <v>185</v>
      </c>
      <c r="B96" s="13" t="s">
        <v>186</v>
      </c>
      <c r="C96" s="14">
        <v>6</v>
      </c>
      <c r="D96" s="4">
        <v>127416930</v>
      </c>
      <c r="E96" s="4" t="s">
        <v>15</v>
      </c>
      <c r="F96" s="4" t="s">
        <v>25</v>
      </c>
      <c r="G96" s="15">
        <v>0.72</v>
      </c>
      <c r="H96" s="15">
        <v>0.03</v>
      </c>
      <c r="I96" s="15">
        <v>2E-3</v>
      </c>
      <c r="J96" s="23">
        <v>4.2999999999999999E-12</v>
      </c>
      <c r="K96" s="26">
        <f t="shared" si="4"/>
        <v>2.7854187660471074E-4</v>
      </c>
      <c r="L96" s="27">
        <f t="shared" si="5"/>
        <v>224.99944276103244</v>
      </c>
    </row>
    <row r="97" spans="1:12" x14ac:dyDescent="0.3">
      <c r="A97" s="4" t="s">
        <v>187</v>
      </c>
      <c r="B97" s="13" t="s">
        <v>188</v>
      </c>
      <c r="C97" s="14">
        <v>1</v>
      </c>
      <c r="D97" s="4">
        <v>219748818</v>
      </c>
      <c r="E97" s="4" t="s">
        <v>16</v>
      </c>
      <c r="F97" s="4" t="s">
        <v>25</v>
      </c>
      <c r="G97" s="15">
        <v>0.71</v>
      </c>
      <c r="H97" s="15">
        <v>0.02</v>
      </c>
      <c r="I97" s="15">
        <v>4.0000000000000001E-3</v>
      </c>
      <c r="J97" s="23">
        <v>2.7E-10</v>
      </c>
      <c r="K97" s="26">
        <f t="shared" si="4"/>
        <v>3.0956762071279805E-5</v>
      </c>
      <c r="L97" s="27">
        <f t="shared" si="5"/>
        <v>24.999938084559158</v>
      </c>
    </row>
    <row r="98" spans="1:12" x14ac:dyDescent="0.3">
      <c r="A98" s="4" t="s">
        <v>189</v>
      </c>
      <c r="B98" s="13" t="s">
        <v>190</v>
      </c>
      <c r="C98" s="14">
        <v>9</v>
      </c>
      <c r="D98" s="4">
        <v>139241030</v>
      </c>
      <c r="E98" s="4" t="s">
        <v>25</v>
      </c>
      <c r="F98" s="4" t="s">
        <v>15</v>
      </c>
      <c r="G98" s="15">
        <v>0.75</v>
      </c>
      <c r="H98" s="15">
        <v>0.03</v>
      </c>
      <c r="I98" s="15">
        <v>4.0000000000000001E-3</v>
      </c>
      <c r="J98" s="23">
        <v>7.2000000000000002E-19</v>
      </c>
      <c r="K98" s="26">
        <f t="shared" si="4"/>
        <v>6.9650019486527679E-5</v>
      </c>
      <c r="L98" s="27">
        <f t="shared" si="5"/>
        <v>56.24986069025811</v>
      </c>
    </row>
    <row r="99" spans="1:12" x14ac:dyDescent="0.3">
      <c r="A99" s="4" t="s">
        <v>191</v>
      </c>
      <c r="B99" s="13" t="s">
        <v>192</v>
      </c>
      <c r="C99" s="14">
        <v>1</v>
      </c>
      <c r="D99" s="4">
        <v>235690800</v>
      </c>
      <c r="E99" s="4" t="s">
        <v>25</v>
      </c>
      <c r="F99" s="4" t="s">
        <v>15</v>
      </c>
      <c r="G99" s="15">
        <v>0.63</v>
      </c>
      <c r="H99" s="15">
        <v>0.02</v>
      </c>
      <c r="I99" s="15">
        <v>4.0000000000000001E-3</v>
      </c>
      <c r="J99" s="23">
        <v>3.4E-8</v>
      </c>
      <c r="K99" s="26">
        <f t="shared" ref="K99:K130" si="6">2*G99*(1-G99)*H99^2/((2*G99*(1-G99)*H99^2)+(2*G99*(1-G99)*807553*I99^2))</f>
        <v>3.0956762071279805E-5</v>
      </c>
      <c r="L99" s="27">
        <f t="shared" ref="L99:L130" si="7">K99*(807553-2)/(1-K99)</f>
        <v>24.999938084559158</v>
      </c>
    </row>
    <row r="100" spans="1:12" x14ac:dyDescent="0.3">
      <c r="A100" s="4" t="s">
        <v>193</v>
      </c>
      <c r="B100" s="13" t="s">
        <v>194</v>
      </c>
      <c r="C100" s="14">
        <v>16</v>
      </c>
      <c r="D100" s="4">
        <v>81534790</v>
      </c>
      <c r="E100" s="4" t="s">
        <v>19</v>
      </c>
      <c r="F100" s="4" t="s">
        <v>16</v>
      </c>
      <c r="G100" s="15">
        <v>0.3</v>
      </c>
      <c r="H100" s="15">
        <v>0.02</v>
      </c>
      <c r="I100" s="15">
        <v>4.0000000000000001E-3</v>
      </c>
      <c r="J100" s="23">
        <v>3.8999999999999998E-8</v>
      </c>
      <c r="K100" s="26">
        <f t="shared" si="6"/>
        <v>3.0956762071279799E-5</v>
      </c>
      <c r="L100" s="27">
        <f t="shared" si="7"/>
        <v>24.999938084559155</v>
      </c>
    </row>
    <row r="101" spans="1:12" x14ac:dyDescent="0.3">
      <c r="A101" s="4" t="s">
        <v>195</v>
      </c>
      <c r="B101" s="13" t="s">
        <v>196</v>
      </c>
      <c r="C101" s="14">
        <v>2</v>
      </c>
      <c r="D101" s="4">
        <v>227101411</v>
      </c>
      <c r="E101" s="4" t="s">
        <v>25</v>
      </c>
      <c r="F101" s="4" t="s">
        <v>15</v>
      </c>
      <c r="G101" s="15">
        <v>0.64</v>
      </c>
      <c r="H101" s="15">
        <v>0.04</v>
      </c>
      <c r="I101" s="15">
        <v>4.0000000000000001E-3</v>
      </c>
      <c r="J101" s="23">
        <v>3.7E-37</v>
      </c>
      <c r="K101" s="26">
        <f t="shared" si="6"/>
        <v>1.2381554949959946E-4</v>
      </c>
      <c r="L101" s="27">
        <f t="shared" si="7"/>
        <v>99.999752338236632</v>
      </c>
    </row>
    <row r="102" spans="1:12" x14ac:dyDescent="0.3">
      <c r="A102" s="4" t="s">
        <v>197</v>
      </c>
      <c r="B102" s="13" t="s">
        <v>198</v>
      </c>
      <c r="C102" s="14">
        <v>19</v>
      </c>
      <c r="D102" s="4">
        <v>13038415</v>
      </c>
      <c r="E102" s="4" t="s">
        <v>15</v>
      </c>
      <c r="F102" s="4" t="s">
        <v>25</v>
      </c>
      <c r="G102" s="15">
        <v>0.59</v>
      </c>
      <c r="H102" s="15">
        <v>0.02</v>
      </c>
      <c r="I102" s="15">
        <v>4.0000000000000001E-3</v>
      </c>
      <c r="J102" s="23">
        <v>1.6E-12</v>
      </c>
      <c r="K102" s="26">
        <f t="shared" si="6"/>
        <v>3.0956762071279799E-5</v>
      </c>
      <c r="L102" s="27">
        <f t="shared" si="7"/>
        <v>24.999938084559155</v>
      </c>
    </row>
    <row r="103" spans="1:12" x14ac:dyDescent="0.3">
      <c r="A103" s="4" t="s">
        <v>199</v>
      </c>
      <c r="B103" s="13" t="s">
        <v>200</v>
      </c>
      <c r="C103" s="14">
        <v>12</v>
      </c>
      <c r="D103" s="4">
        <v>4384696</v>
      </c>
      <c r="E103" s="4" t="s">
        <v>16</v>
      </c>
      <c r="F103" s="4" t="s">
        <v>19</v>
      </c>
      <c r="G103" s="15">
        <v>0.91</v>
      </c>
      <c r="H103" s="15">
        <v>0.05</v>
      </c>
      <c r="I103" s="15">
        <v>6.0000000000000001E-3</v>
      </c>
      <c r="J103" s="23">
        <v>9.4000000000000003E-20</v>
      </c>
      <c r="K103" s="26">
        <f t="shared" si="6"/>
        <v>8.5986273564022373E-5</v>
      </c>
      <c r="L103" s="27">
        <f t="shared" si="7"/>
        <v>69.444272457108795</v>
      </c>
    </row>
    <row r="104" spans="1:12" x14ac:dyDescent="0.3">
      <c r="A104" s="4" t="s">
        <v>201</v>
      </c>
      <c r="B104" s="13" t="s">
        <v>200</v>
      </c>
      <c r="C104" s="14">
        <v>12</v>
      </c>
      <c r="D104" s="4">
        <v>4399050</v>
      </c>
      <c r="E104" s="4" t="s">
        <v>25</v>
      </c>
      <c r="F104" s="4" t="s">
        <v>15</v>
      </c>
      <c r="G104" s="15">
        <v>0.26</v>
      </c>
      <c r="H104" s="15">
        <v>0.03</v>
      </c>
      <c r="I104" s="15">
        <v>2E-3</v>
      </c>
      <c r="J104" s="23">
        <v>6.0999999999999996E-11</v>
      </c>
      <c r="K104" s="26">
        <f t="shared" si="6"/>
        <v>2.7854187660471068E-4</v>
      </c>
      <c r="L104" s="27">
        <f t="shared" si="7"/>
        <v>224.99944276103238</v>
      </c>
    </row>
    <row r="105" spans="1:12" x14ac:dyDescent="0.3">
      <c r="A105" s="4" t="s">
        <v>202</v>
      </c>
      <c r="B105" s="13" t="s">
        <v>203</v>
      </c>
      <c r="C105" s="14">
        <v>5</v>
      </c>
      <c r="D105" s="4">
        <v>133864599</v>
      </c>
      <c r="E105" s="4" t="s">
        <v>15</v>
      </c>
      <c r="F105" s="4" t="s">
        <v>25</v>
      </c>
      <c r="G105" s="15">
        <v>0.43</v>
      </c>
      <c r="H105" s="15">
        <v>0.02</v>
      </c>
      <c r="I105" s="15">
        <v>4.0000000000000001E-3</v>
      </c>
      <c r="J105" s="23">
        <v>3.2999999999999998E-8</v>
      </c>
      <c r="K105" s="26">
        <f t="shared" si="6"/>
        <v>3.0956762071279799E-5</v>
      </c>
      <c r="L105" s="27">
        <f t="shared" si="7"/>
        <v>24.999938084559155</v>
      </c>
    </row>
    <row r="106" spans="1:12" x14ac:dyDescent="0.3">
      <c r="A106" s="4" t="s">
        <v>204</v>
      </c>
      <c r="B106" s="13" t="s">
        <v>205</v>
      </c>
      <c r="C106" s="14">
        <v>1</v>
      </c>
      <c r="D106" s="4">
        <v>214159256</v>
      </c>
      <c r="E106" s="4" t="s">
        <v>16</v>
      </c>
      <c r="F106" s="4" t="s">
        <v>19</v>
      </c>
      <c r="G106" s="15">
        <v>0.56000000000000005</v>
      </c>
      <c r="H106" s="15">
        <v>0.03</v>
      </c>
      <c r="I106" s="15">
        <v>4.0000000000000001E-3</v>
      </c>
      <c r="J106" s="23">
        <v>3.7999999999999998E-21</v>
      </c>
      <c r="K106" s="26">
        <f t="shared" si="6"/>
        <v>6.9650019486527665E-5</v>
      </c>
      <c r="L106" s="27">
        <f t="shared" si="7"/>
        <v>56.249860690258096</v>
      </c>
    </row>
    <row r="107" spans="1:12" x14ac:dyDescent="0.3">
      <c r="A107" s="4" t="s">
        <v>206</v>
      </c>
      <c r="B107" s="13" t="s">
        <v>207</v>
      </c>
      <c r="C107" s="14">
        <v>15</v>
      </c>
      <c r="D107" s="4">
        <v>38873115</v>
      </c>
      <c r="E107" s="4" t="s">
        <v>16</v>
      </c>
      <c r="F107" s="4" t="s">
        <v>19</v>
      </c>
      <c r="G107" s="15">
        <v>0.12</v>
      </c>
      <c r="H107" s="15">
        <v>0.04</v>
      </c>
      <c r="I107" s="15">
        <v>4.0000000000000001E-3</v>
      </c>
      <c r="J107" s="23">
        <v>6.3000000000000004E-13</v>
      </c>
      <c r="K107" s="26">
        <f t="shared" si="6"/>
        <v>1.2381554949959946E-4</v>
      </c>
      <c r="L107" s="27">
        <f t="shared" si="7"/>
        <v>99.999752338236632</v>
      </c>
    </row>
    <row r="108" spans="1:12" x14ac:dyDescent="0.3">
      <c r="A108" s="4" t="s">
        <v>208</v>
      </c>
      <c r="B108" s="13" t="s">
        <v>209</v>
      </c>
      <c r="C108" s="14">
        <v>1</v>
      </c>
      <c r="D108" s="4">
        <v>229672955</v>
      </c>
      <c r="E108" s="4" t="s">
        <v>25</v>
      </c>
      <c r="F108" s="4" t="s">
        <v>15</v>
      </c>
      <c r="G108" s="15">
        <v>0.36</v>
      </c>
      <c r="H108" s="15">
        <v>0.02</v>
      </c>
      <c r="I108" s="15">
        <v>4.0000000000000001E-3</v>
      </c>
      <c r="J108" s="23">
        <v>8.3999999999999994E-11</v>
      </c>
      <c r="K108" s="26">
        <f t="shared" si="6"/>
        <v>3.0956762071279805E-5</v>
      </c>
      <c r="L108" s="27">
        <f t="shared" si="7"/>
        <v>24.999938084559158</v>
      </c>
    </row>
    <row r="109" spans="1:12" x14ac:dyDescent="0.3">
      <c r="A109" s="4" t="s">
        <v>210</v>
      </c>
      <c r="B109" s="13" t="s">
        <v>211</v>
      </c>
      <c r="C109" s="14">
        <v>17</v>
      </c>
      <c r="D109" s="4">
        <v>40731411</v>
      </c>
      <c r="E109" s="4" t="s">
        <v>16</v>
      </c>
      <c r="F109" s="4" t="s">
        <v>25</v>
      </c>
      <c r="G109" s="15">
        <v>0.28000000000000003</v>
      </c>
      <c r="H109" s="15">
        <v>0.02</v>
      </c>
      <c r="I109" s="15">
        <v>4.0000000000000001E-3</v>
      </c>
      <c r="J109" s="23">
        <v>1.0000000000000001E-9</v>
      </c>
      <c r="K109" s="26">
        <f t="shared" si="6"/>
        <v>3.0956762071279805E-5</v>
      </c>
      <c r="L109" s="27">
        <f t="shared" si="7"/>
        <v>24.999938084559158</v>
      </c>
    </row>
    <row r="110" spans="1:12" x14ac:dyDescent="0.3">
      <c r="A110" s="4" t="s">
        <v>212</v>
      </c>
      <c r="B110" s="13" t="s">
        <v>134</v>
      </c>
      <c r="C110" s="14">
        <v>3</v>
      </c>
      <c r="D110" s="4">
        <v>23455582</v>
      </c>
      <c r="E110" s="4" t="s">
        <v>19</v>
      </c>
      <c r="F110" s="4" t="s">
        <v>16</v>
      </c>
      <c r="G110" s="15">
        <v>0.79</v>
      </c>
      <c r="H110" s="15">
        <v>0.04</v>
      </c>
      <c r="I110" s="15">
        <v>4.0000000000000001E-3</v>
      </c>
      <c r="J110" s="23">
        <v>2.9E-20</v>
      </c>
      <c r="K110" s="26">
        <f t="shared" si="6"/>
        <v>1.2381554949959943E-4</v>
      </c>
      <c r="L110" s="27">
        <f t="shared" si="7"/>
        <v>99.999752338236604</v>
      </c>
    </row>
    <row r="111" spans="1:12" x14ac:dyDescent="0.3">
      <c r="A111" s="4" t="s">
        <v>213</v>
      </c>
      <c r="B111" s="13" t="s">
        <v>214</v>
      </c>
      <c r="C111" s="14">
        <v>17</v>
      </c>
      <c r="D111" s="4">
        <v>47060322</v>
      </c>
      <c r="E111" s="4" t="s">
        <v>16</v>
      </c>
      <c r="F111" s="4" t="s">
        <v>15</v>
      </c>
      <c r="G111" s="15">
        <v>0.68</v>
      </c>
      <c r="H111" s="15">
        <v>0.03</v>
      </c>
      <c r="I111" s="15">
        <v>2E-3</v>
      </c>
      <c r="J111" s="23">
        <v>5.7000000000000003E-12</v>
      </c>
      <c r="K111" s="26">
        <f t="shared" si="6"/>
        <v>2.7854187660471074E-4</v>
      </c>
      <c r="L111" s="27">
        <f t="shared" si="7"/>
        <v>224.99944276103244</v>
      </c>
    </row>
    <row r="112" spans="1:12" x14ac:dyDescent="0.3">
      <c r="A112" s="4" t="s">
        <v>215</v>
      </c>
      <c r="B112" s="13" t="s">
        <v>216</v>
      </c>
      <c r="C112" s="14">
        <v>2</v>
      </c>
      <c r="D112" s="4">
        <v>653575</v>
      </c>
      <c r="E112" s="4" t="s">
        <v>16</v>
      </c>
      <c r="F112" s="4" t="s">
        <v>19</v>
      </c>
      <c r="G112" s="15">
        <v>0.83</v>
      </c>
      <c r="H112" s="15">
        <v>0.03</v>
      </c>
      <c r="I112" s="15">
        <v>4.0000000000000001E-3</v>
      </c>
      <c r="J112" s="23">
        <v>3.7E-9</v>
      </c>
      <c r="K112" s="26">
        <f t="shared" si="6"/>
        <v>6.9650019486527679E-5</v>
      </c>
      <c r="L112" s="27">
        <f t="shared" si="7"/>
        <v>56.24986069025811</v>
      </c>
    </row>
    <row r="113" spans="1:12" x14ac:dyDescent="0.3">
      <c r="A113" s="4" t="s">
        <v>217</v>
      </c>
      <c r="B113" s="13" t="s">
        <v>218</v>
      </c>
      <c r="C113" s="14">
        <v>1</v>
      </c>
      <c r="D113" s="4">
        <v>40035928</v>
      </c>
      <c r="E113" s="4" t="s">
        <v>19</v>
      </c>
      <c r="F113" s="4" t="s">
        <v>25</v>
      </c>
      <c r="G113" s="15">
        <v>0.2</v>
      </c>
      <c r="H113" s="15">
        <v>0.04</v>
      </c>
      <c r="I113" s="15">
        <v>4.0000000000000001E-3</v>
      </c>
      <c r="J113" s="23">
        <v>3.3E-20</v>
      </c>
      <c r="K113" s="26">
        <f t="shared" si="6"/>
        <v>1.2381554949959946E-4</v>
      </c>
      <c r="L113" s="27">
        <f t="shared" si="7"/>
        <v>99.999752338236632</v>
      </c>
    </row>
    <row r="114" spans="1:12" x14ac:dyDescent="0.3">
      <c r="A114" s="4" t="s">
        <v>219</v>
      </c>
      <c r="B114" s="13" t="s">
        <v>220</v>
      </c>
      <c r="C114" s="14">
        <v>3</v>
      </c>
      <c r="D114" s="4">
        <v>63962339</v>
      </c>
      <c r="E114" s="4" t="s">
        <v>25</v>
      </c>
      <c r="F114" s="4" t="s">
        <v>15</v>
      </c>
      <c r="G114" s="15">
        <v>0.84</v>
      </c>
      <c r="H114" s="15">
        <v>0.03</v>
      </c>
      <c r="I114" s="15">
        <v>4.0000000000000001E-3</v>
      </c>
      <c r="J114" s="23">
        <v>1.0999999999999999E-10</v>
      </c>
      <c r="K114" s="26">
        <f t="shared" si="6"/>
        <v>6.9650019486527679E-5</v>
      </c>
      <c r="L114" s="27">
        <f t="shared" si="7"/>
        <v>56.24986069025811</v>
      </c>
    </row>
    <row r="115" spans="1:12" x14ac:dyDescent="0.3">
      <c r="A115" s="4" t="s">
        <v>221</v>
      </c>
      <c r="B115" s="13" t="s">
        <v>222</v>
      </c>
      <c r="C115" s="14">
        <v>6</v>
      </c>
      <c r="D115" s="4">
        <v>50788778</v>
      </c>
      <c r="E115" s="4" t="s">
        <v>16</v>
      </c>
      <c r="F115" s="4" t="s">
        <v>15</v>
      </c>
      <c r="G115" s="15">
        <v>0.18</v>
      </c>
      <c r="H115" s="15">
        <v>0.03</v>
      </c>
      <c r="I115" s="15">
        <v>4.0000000000000001E-3</v>
      </c>
      <c r="J115" s="23">
        <v>4.6999999999999998E-12</v>
      </c>
      <c r="K115" s="26">
        <f t="shared" si="6"/>
        <v>6.9650019486527679E-5</v>
      </c>
      <c r="L115" s="27">
        <f t="shared" si="7"/>
        <v>56.24986069025811</v>
      </c>
    </row>
    <row r="116" spans="1:12" x14ac:dyDescent="0.3">
      <c r="A116" s="4" t="s">
        <v>223</v>
      </c>
      <c r="B116" s="13" t="s">
        <v>224</v>
      </c>
      <c r="C116" s="14">
        <v>8</v>
      </c>
      <c r="D116" s="4">
        <v>118185025</v>
      </c>
      <c r="E116" s="4" t="s">
        <v>25</v>
      </c>
      <c r="F116" s="4" t="s">
        <v>15</v>
      </c>
      <c r="G116" s="15">
        <v>0.69</v>
      </c>
      <c r="H116" s="15">
        <v>0.05</v>
      </c>
      <c r="I116" s="15">
        <v>4.0000000000000001E-3</v>
      </c>
      <c r="J116" s="23">
        <v>3.1000000000000001E-45</v>
      </c>
      <c r="K116" s="26">
        <f t="shared" si="6"/>
        <v>1.9344832314350743E-4</v>
      </c>
      <c r="L116" s="27">
        <f t="shared" si="7"/>
        <v>156.24961302849476</v>
      </c>
    </row>
    <row r="117" spans="1:12" x14ac:dyDescent="0.3">
      <c r="A117" s="4" t="s">
        <v>225</v>
      </c>
      <c r="B117" s="13" t="s">
        <v>226</v>
      </c>
      <c r="C117" s="14">
        <v>19</v>
      </c>
      <c r="D117" s="4">
        <v>47569003</v>
      </c>
      <c r="E117" s="4" t="s">
        <v>15</v>
      </c>
      <c r="F117" s="4" t="s">
        <v>25</v>
      </c>
      <c r="G117" s="15">
        <v>0.67</v>
      </c>
      <c r="H117" s="15">
        <v>0.03</v>
      </c>
      <c r="I117" s="15">
        <v>2E-3</v>
      </c>
      <c r="J117" s="23">
        <v>5.8000000000000003E-12</v>
      </c>
      <c r="K117" s="26">
        <f t="shared" si="6"/>
        <v>2.7854187660471074E-4</v>
      </c>
      <c r="L117" s="27">
        <f t="shared" si="7"/>
        <v>224.99944276103244</v>
      </c>
    </row>
    <row r="118" spans="1:12" x14ac:dyDescent="0.3">
      <c r="A118" s="4" t="s">
        <v>227</v>
      </c>
      <c r="B118" s="13" t="s">
        <v>228</v>
      </c>
      <c r="C118" s="14">
        <v>3</v>
      </c>
      <c r="D118" s="4">
        <v>186665645</v>
      </c>
      <c r="E118" s="4" t="s">
        <v>19</v>
      </c>
      <c r="F118" s="4" t="s">
        <v>16</v>
      </c>
      <c r="G118" s="15">
        <v>0.55000000000000004</v>
      </c>
      <c r="H118" s="15">
        <v>0.03</v>
      </c>
      <c r="I118" s="15">
        <v>2E-3</v>
      </c>
      <c r="J118" s="23">
        <v>2.0999999999999999E-14</v>
      </c>
      <c r="K118" s="26">
        <f t="shared" si="6"/>
        <v>2.7854187660471068E-4</v>
      </c>
      <c r="L118" s="27">
        <f t="shared" si="7"/>
        <v>224.99944276103238</v>
      </c>
    </row>
    <row r="119" spans="1:12" x14ac:dyDescent="0.3">
      <c r="A119" s="4" t="s">
        <v>229</v>
      </c>
      <c r="B119" s="13" t="s">
        <v>142</v>
      </c>
      <c r="C119" s="14">
        <v>10</v>
      </c>
      <c r="D119" s="4">
        <v>71332301</v>
      </c>
      <c r="E119" s="4" t="s">
        <v>19</v>
      </c>
      <c r="F119" s="4" t="s">
        <v>16</v>
      </c>
      <c r="G119" s="15">
        <v>0.04</v>
      </c>
      <c r="H119" s="15">
        <v>0.05</v>
      </c>
      <c r="I119" s="15">
        <v>0.01</v>
      </c>
      <c r="J119" s="23">
        <v>2.1000000000000002E-9</v>
      </c>
      <c r="K119" s="26">
        <f t="shared" si="6"/>
        <v>3.0956762071279805E-5</v>
      </c>
      <c r="L119" s="27">
        <f t="shared" si="7"/>
        <v>24.999938084559158</v>
      </c>
    </row>
    <row r="120" spans="1:12" x14ac:dyDescent="0.3">
      <c r="A120" s="4" t="s">
        <v>230</v>
      </c>
      <c r="B120" s="13" t="s">
        <v>231</v>
      </c>
      <c r="C120" s="14">
        <v>12</v>
      </c>
      <c r="D120" s="4">
        <v>123450765</v>
      </c>
      <c r="E120" s="4" t="s">
        <v>16</v>
      </c>
      <c r="F120" s="4" t="s">
        <v>25</v>
      </c>
      <c r="G120" s="15">
        <v>0.78</v>
      </c>
      <c r="H120" s="15">
        <v>0.02</v>
      </c>
      <c r="I120" s="15">
        <v>4.0000000000000001E-3</v>
      </c>
      <c r="J120" s="23">
        <v>1.4E-8</v>
      </c>
      <c r="K120" s="26">
        <f t="shared" si="6"/>
        <v>3.0956762071279805E-5</v>
      </c>
      <c r="L120" s="27">
        <f t="shared" si="7"/>
        <v>24.999938084559158</v>
      </c>
    </row>
    <row r="121" spans="1:12" x14ac:dyDescent="0.3">
      <c r="A121" s="4" t="s">
        <v>232</v>
      </c>
      <c r="B121" s="13" t="s">
        <v>200</v>
      </c>
      <c r="C121" s="14">
        <v>12</v>
      </c>
      <c r="D121" s="4">
        <v>4376089</v>
      </c>
      <c r="E121" s="4" t="s">
        <v>16</v>
      </c>
      <c r="F121" s="4" t="s">
        <v>19</v>
      </c>
      <c r="G121" s="15">
        <v>0.21</v>
      </c>
      <c r="H121" s="15">
        <v>0.03</v>
      </c>
      <c r="I121" s="15">
        <v>4.0000000000000001E-3</v>
      </c>
      <c r="J121" s="23">
        <v>1.2E-10</v>
      </c>
      <c r="K121" s="26">
        <f t="shared" si="6"/>
        <v>6.9650019486527679E-5</v>
      </c>
      <c r="L121" s="27">
        <f t="shared" si="7"/>
        <v>56.24986069025811</v>
      </c>
    </row>
    <row r="122" spans="1:12" x14ac:dyDescent="0.3">
      <c r="A122" s="4" t="s">
        <v>233</v>
      </c>
      <c r="B122" s="13" t="s">
        <v>234</v>
      </c>
      <c r="C122" s="14">
        <v>7</v>
      </c>
      <c r="D122" s="4">
        <v>23512896</v>
      </c>
      <c r="E122" s="4" t="s">
        <v>25</v>
      </c>
      <c r="F122" s="4" t="s">
        <v>16</v>
      </c>
      <c r="G122" s="15">
        <v>0.61</v>
      </c>
      <c r="H122" s="15">
        <v>0.02</v>
      </c>
      <c r="I122" s="15">
        <v>4.0000000000000001E-3</v>
      </c>
      <c r="J122" s="23">
        <v>1.4999999999999999E-8</v>
      </c>
      <c r="K122" s="26">
        <f t="shared" si="6"/>
        <v>3.0956762071279805E-5</v>
      </c>
      <c r="L122" s="27">
        <f t="shared" si="7"/>
        <v>24.999938084559158</v>
      </c>
    </row>
    <row r="123" spans="1:12" x14ac:dyDescent="0.3">
      <c r="A123" s="4" t="s">
        <v>235</v>
      </c>
      <c r="B123" s="13" t="s">
        <v>236</v>
      </c>
      <c r="C123" s="14">
        <v>19</v>
      </c>
      <c r="D123" s="4">
        <v>45411941</v>
      </c>
      <c r="E123" s="4" t="s">
        <v>19</v>
      </c>
      <c r="F123" s="4" t="s">
        <v>16</v>
      </c>
      <c r="G123" s="15">
        <v>0.85</v>
      </c>
      <c r="H123" s="15">
        <v>0.03</v>
      </c>
      <c r="I123" s="15">
        <v>4.0000000000000001E-3</v>
      </c>
      <c r="J123" s="23">
        <v>2.4E-10</v>
      </c>
      <c r="K123" s="26">
        <f t="shared" si="6"/>
        <v>6.9650019486527665E-5</v>
      </c>
      <c r="L123" s="27">
        <f t="shared" si="7"/>
        <v>56.249860690258096</v>
      </c>
    </row>
    <row r="124" spans="1:12" x14ac:dyDescent="0.3">
      <c r="A124" s="4" t="s">
        <v>237</v>
      </c>
      <c r="B124" s="13" t="s">
        <v>238</v>
      </c>
      <c r="C124" s="14">
        <v>5</v>
      </c>
      <c r="D124" s="4">
        <v>76424949</v>
      </c>
      <c r="E124" s="4" t="s">
        <v>25</v>
      </c>
      <c r="F124" s="4" t="s">
        <v>15</v>
      </c>
      <c r="G124" s="15">
        <v>0.3</v>
      </c>
      <c r="H124" s="15">
        <v>0.03</v>
      </c>
      <c r="I124" s="15">
        <v>4.0000000000000001E-3</v>
      </c>
      <c r="J124" s="23">
        <v>5.0000000000000002E-14</v>
      </c>
      <c r="K124" s="26">
        <f t="shared" si="6"/>
        <v>6.9650019486527665E-5</v>
      </c>
      <c r="L124" s="27">
        <f t="shared" si="7"/>
        <v>56.249860690258096</v>
      </c>
    </row>
    <row r="125" spans="1:12" x14ac:dyDescent="0.3">
      <c r="A125" s="4" t="s">
        <v>239</v>
      </c>
      <c r="B125" s="13" t="s">
        <v>240</v>
      </c>
      <c r="C125" s="14">
        <v>5</v>
      </c>
      <c r="D125" s="4">
        <v>55808475</v>
      </c>
      <c r="E125" s="4" t="s">
        <v>19</v>
      </c>
      <c r="F125" s="4" t="s">
        <v>16</v>
      </c>
      <c r="G125" s="15">
        <v>0.74</v>
      </c>
      <c r="H125" s="15">
        <v>0.03</v>
      </c>
      <c r="I125" s="15">
        <v>4.0000000000000001E-3</v>
      </c>
      <c r="J125" s="23">
        <v>6.0000000000000006E-20</v>
      </c>
      <c r="K125" s="26">
        <f t="shared" si="6"/>
        <v>6.9650019486527665E-5</v>
      </c>
      <c r="L125" s="27">
        <f t="shared" si="7"/>
        <v>56.249860690258096</v>
      </c>
    </row>
    <row r="126" spans="1:12" x14ac:dyDescent="0.3">
      <c r="A126" s="4" t="s">
        <v>241</v>
      </c>
      <c r="B126" s="13" t="s">
        <v>242</v>
      </c>
      <c r="C126" s="14">
        <v>3</v>
      </c>
      <c r="D126" s="4">
        <v>187740899</v>
      </c>
      <c r="E126" s="4" t="s">
        <v>16</v>
      </c>
      <c r="F126" s="4" t="s">
        <v>19</v>
      </c>
      <c r="G126" s="15">
        <v>0.61</v>
      </c>
      <c r="H126" s="15">
        <v>0.03</v>
      </c>
      <c r="I126" s="15">
        <v>4.0000000000000001E-3</v>
      </c>
      <c r="J126" s="23">
        <v>1.0999999999999999E-19</v>
      </c>
      <c r="K126" s="26">
        <f t="shared" si="6"/>
        <v>6.9650019486527679E-5</v>
      </c>
      <c r="L126" s="27">
        <f t="shared" si="7"/>
        <v>56.24986069025811</v>
      </c>
    </row>
    <row r="127" spans="1:12" x14ac:dyDescent="0.3">
      <c r="A127" s="4" t="s">
        <v>243</v>
      </c>
      <c r="B127" s="13" t="s">
        <v>244</v>
      </c>
      <c r="C127" s="14">
        <v>3</v>
      </c>
      <c r="D127" s="4">
        <v>49980596</v>
      </c>
      <c r="E127" s="4" t="s">
        <v>19</v>
      </c>
      <c r="F127" s="4" t="s">
        <v>16</v>
      </c>
      <c r="G127" s="15">
        <v>0.68</v>
      </c>
      <c r="H127" s="15">
        <v>0.02</v>
      </c>
      <c r="I127" s="15">
        <v>2E-3</v>
      </c>
      <c r="J127" s="23">
        <v>3.7E-9</v>
      </c>
      <c r="K127" s="26">
        <f t="shared" si="6"/>
        <v>1.2381554949959946E-4</v>
      </c>
      <c r="L127" s="27">
        <f t="shared" si="7"/>
        <v>99.999752338236632</v>
      </c>
    </row>
    <row r="128" spans="1:12" x14ac:dyDescent="0.3">
      <c r="A128" s="4" t="s">
        <v>245</v>
      </c>
      <c r="B128" s="13" t="s">
        <v>246</v>
      </c>
      <c r="C128" s="14">
        <v>6</v>
      </c>
      <c r="D128" s="4">
        <v>164133001</v>
      </c>
      <c r="E128" s="4" t="s">
        <v>16</v>
      </c>
      <c r="F128" s="4" t="s">
        <v>19</v>
      </c>
      <c r="G128" s="15">
        <v>0.87</v>
      </c>
      <c r="H128" s="15">
        <v>0.03</v>
      </c>
      <c r="I128" s="15">
        <v>4.0000000000000001E-3</v>
      </c>
      <c r="J128" s="23">
        <v>8.7000000000000001E-9</v>
      </c>
      <c r="K128" s="26">
        <f t="shared" si="6"/>
        <v>6.9650019486527665E-5</v>
      </c>
      <c r="L128" s="27">
        <f t="shared" si="7"/>
        <v>56.249860690258096</v>
      </c>
    </row>
    <row r="129" spans="1:12" x14ac:dyDescent="0.3">
      <c r="A129" s="4" t="s">
        <v>247</v>
      </c>
      <c r="B129" s="13" t="s">
        <v>103</v>
      </c>
      <c r="C129" s="14">
        <v>8</v>
      </c>
      <c r="D129" s="4">
        <v>41509915</v>
      </c>
      <c r="E129" s="4" t="s">
        <v>19</v>
      </c>
      <c r="F129" s="4" t="s">
        <v>16</v>
      </c>
      <c r="G129" s="15">
        <v>0.55000000000000004</v>
      </c>
      <c r="H129" s="15">
        <v>0.03</v>
      </c>
      <c r="I129" s="15">
        <v>2E-3</v>
      </c>
      <c r="J129" s="23">
        <v>1.1E-24</v>
      </c>
      <c r="K129" s="26">
        <f t="shared" si="6"/>
        <v>2.7854187660471068E-4</v>
      </c>
      <c r="L129" s="27">
        <f t="shared" si="7"/>
        <v>224.99944276103238</v>
      </c>
    </row>
    <row r="130" spans="1:12" x14ac:dyDescent="0.3">
      <c r="A130" s="4" t="s">
        <v>248</v>
      </c>
      <c r="B130" s="13" t="s">
        <v>249</v>
      </c>
      <c r="C130" s="14">
        <v>6</v>
      </c>
      <c r="D130" s="4">
        <v>160770312</v>
      </c>
      <c r="E130" s="4" t="s">
        <v>15</v>
      </c>
      <c r="F130" s="4" t="s">
        <v>25</v>
      </c>
      <c r="G130" s="15">
        <v>0.52</v>
      </c>
      <c r="H130" s="15">
        <v>0.02</v>
      </c>
      <c r="I130" s="15">
        <v>4.0000000000000001E-3</v>
      </c>
      <c r="J130" s="23">
        <v>8.0999999999999997E-9</v>
      </c>
      <c r="K130" s="26">
        <f t="shared" si="6"/>
        <v>3.0956762071279812E-5</v>
      </c>
      <c r="L130" s="27">
        <f t="shared" si="7"/>
        <v>24.999938084559165</v>
      </c>
    </row>
    <row r="131" spans="1:12" x14ac:dyDescent="0.3">
      <c r="A131" s="4" t="s">
        <v>250</v>
      </c>
      <c r="B131" s="13" t="s">
        <v>251</v>
      </c>
      <c r="C131" s="14">
        <v>19</v>
      </c>
      <c r="D131" s="4">
        <v>7970635</v>
      </c>
      <c r="E131" s="4" t="s">
        <v>15</v>
      </c>
      <c r="F131" s="4" t="s">
        <v>25</v>
      </c>
      <c r="G131" s="15">
        <v>0.39</v>
      </c>
      <c r="H131" s="15">
        <v>0.03</v>
      </c>
      <c r="I131" s="15">
        <v>2E-3</v>
      </c>
      <c r="J131" s="23">
        <v>3.3000000000000001E-13</v>
      </c>
      <c r="K131" s="26">
        <f t="shared" ref="K131:K162" si="8">2*G131*(1-G131)*H131^2/((2*G131*(1-G131)*H131^2)+(2*G131*(1-G131)*807553*I131^2))</f>
        <v>2.7854187660471068E-4</v>
      </c>
      <c r="L131" s="27">
        <f t="shared" ref="L131:L162" si="9">K131*(807553-2)/(1-K131)</f>
        <v>224.99944276103238</v>
      </c>
    </row>
    <row r="132" spans="1:12" x14ac:dyDescent="0.3">
      <c r="A132" s="4" t="s">
        <v>252</v>
      </c>
      <c r="B132" s="13" t="s">
        <v>153</v>
      </c>
      <c r="C132" s="14">
        <v>20</v>
      </c>
      <c r="D132" s="4">
        <v>43001721</v>
      </c>
      <c r="E132" s="4" t="s">
        <v>19</v>
      </c>
      <c r="F132" s="4" t="s">
        <v>16</v>
      </c>
      <c r="G132" s="15">
        <v>0.11</v>
      </c>
      <c r="H132" s="15">
        <v>0.04</v>
      </c>
      <c r="I132" s="15">
        <v>4.0000000000000001E-3</v>
      </c>
      <c r="J132" s="23">
        <v>1E-14</v>
      </c>
      <c r="K132" s="26">
        <f t="shared" si="8"/>
        <v>1.2381554949959949E-4</v>
      </c>
      <c r="L132" s="27">
        <f t="shared" si="9"/>
        <v>99.999752338236647</v>
      </c>
    </row>
    <row r="133" spans="1:12" x14ac:dyDescent="0.3">
      <c r="A133" s="4" t="s">
        <v>253</v>
      </c>
      <c r="B133" s="13" t="s">
        <v>254</v>
      </c>
      <c r="C133" s="14">
        <v>17</v>
      </c>
      <c r="D133" s="4">
        <v>17661802</v>
      </c>
      <c r="E133" s="4" t="s">
        <v>15</v>
      </c>
      <c r="F133" s="4" t="s">
        <v>25</v>
      </c>
      <c r="G133" s="15">
        <v>0.32</v>
      </c>
      <c r="H133" s="15">
        <v>0.02</v>
      </c>
      <c r="I133" s="15">
        <v>4.0000000000000001E-3</v>
      </c>
      <c r="J133" s="23">
        <v>3.5000000000000002E-8</v>
      </c>
      <c r="K133" s="26">
        <f t="shared" si="8"/>
        <v>3.0956762071279805E-5</v>
      </c>
      <c r="L133" s="27">
        <f t="shared" si="9"/>
        <v>24.999938084559158</v>
      </c>
    </row>
    <row r="134" spans="1:12" x14ac:dyDescent="0.3">
      <c r="A134" s="4" t="s">
        <v>255</v>
      </c>
      <c r="B134" s="13" t="s">
        <v>256</v>
      </c>
      <c r="C134" s="14">
        <v>11</v>
      </c>
      <c r="D134" s="4">
        <v>2197286</v>
      </c>
      <c r="E134" s="4" t="s">
        <v>15</v>
      </c>
      <c r="F134" s="4" t="s">
        <v>25</v>
      </c>
      <c r="G134" s="15">
        <v>0.38</v>
      </c>
      <c r="H134" s="15">
        <v>0.03</v>
      </c>
      <c r="I134" s="15">
        <v>2E-3</v>
      </c>
      <c r="J134" s="23">
        <v>1.9999999999999999E-23</v>
      </c>
      <c r="K134" s="26">
        <f t="shared" si="8"/>
        <v>2.7854187660471068E-4</v>
      </c>
      <c r="L134" s="27">
        <f t="shared" si="9"/>
        <v>224.99944276103238</v>
      </c>
    </row>
    <row r="135" spans="1:12" x14ac:dyDescent="0.3">
      <c r="A135" s="4" t="s">
        <v>257</v>
      </c>
      <c r="B135" s="13" t="s">
        <v>258</v>
      </c>
      <c r="C135" s="14">
        <v>15</v>
      </c>
      <c r="D135" s="4">
        <v>90423293</v>
      </c>
      <c r="E135" s="4" t="s">
        <v>19</v>
      </c>
      <c r="F135" s="4" t="s">
        <v>16</v>
      </c>
      <c r="G135" s="15">
        <v>0.27</v>
      </c>
      <c r="H135" s="15">
        <v>0.03</v>
      </c>
      <c r="I135" s="15">
        <v>4.0000000000000001E-3</v>
      </c>
      <c r="J135" s="23">
        <v>6.6E-17</v>
      </c>
      <c r="K135" s="26">
        <f t="shared" si="8"/>
        <v>6.9650019486527665E-5</v>
      </c>
      <c r="L135" s="27">
        <f t="shared" si="9"/>
        <v>56.249860690258096</v>
      </c>
    </row>
    <row r="136" spans="1:12" x14ac:dyDescent="0.3">
      <c r="A136" s="4" t="s">
        <v>259</v>
      </c>
      <c r="B136" s="13" t="s">
        <v>260</v>
      </c>
      <c r="C136" s="14">
        <v>11</v>
      </c>
      <c r="D136" s="4">
        <v>17408404</v>
      </c>
      <c r="E136" s="4" t="s">
        <v>16</v>
      </c>
      <c r="F136" s="4" t="s">
        <v>19</v>
      </c>
      <c r="G136" s="15">
        <v>0.36</v>
      </c>
      <c r="H136" s="15">
        <v>0.03</v>
      </c>
      <c r="I136" s="15">
        <v>2E-3</v>
      </c>
      <c r="J136" s="23">
        <v>6.8E-18</v>
      </c>
      <c r="K136" s="26">
        <f t="shared" si="8"/>
        <v>2.7854187660471068E-4</v>
      </c>
      <c r="L136" s="27">
        <f t="shared" si="9"/>
        <v>224.99944276103238</v>
      </c>
    </row>
    <row r="137" spans="1:12" x14ac:dyDescent="0.3">
      <c r="A137" s="4" t="s">
        <v>261</v>
      </c>
      <c r="B137" s="13" t="s">
        <v>262</v>
      </c>
      <c r="C137" s="14">
        <v>18</v>
      </c>
      <c r="D137" s="4">
        <v>57848369</v>
      </c>
      <c r="E137" s="4" t="s">
        <v>19</v>
      </c>
      <c r="F137" s="4" t="s">
        <v>15</v>
      </c>
      <c r="G137" s="15">
        <v>0.24</v>
      </c>
      <c r="H137" s="15">
        <v>0.03</v>
      </c>
      <c r="I137" s="15">
        <v>4.0000000000000001E-3</v>
      </c>
      <c r="J137" s="23">
        <v>1.7E-12</v>
      </c>
      <c r="K137" s="26">
        <f t="shared" si="8"/>
        <v>6.9650019486527679E-5</v>
      </c>
      <c r="L137" s="27">
        <f t="shared" si="9"/>
        <v>56.24986069025811</v>
      </c>
    </row>
    <row r="138" spans="1:12" x14ac:dyDescent="0.3">
      <c r="A138" s="4" t="s">
        <v>263</v>
      </c>
      <c r="B138" s="13" t="s">
        <v>158</v>
      </c>
      <c r="C138" s="14">
        <v>10</v>
      </c>
      <c r="D138" s="4">
        <v>114699835</v>
      </c>
      <c r="E138" s="4" t="s">
        <v>25</v>
      </c>
      <c r="F138" s="4" t="s">
        <v>16</v>
      </c>
      <c r="G138" s="15">
        <v>0.01</v>
      </c>
      <c r="H138" s="15">
        <v>0.22</v>
      </c>
      <c r="I138" s="15">
        <v>0.04</v>
      </c>
      <c r="J138" s="23">
        <v>3.8000000000000003E-8</v>
      </c>
      <c r="K138" s="26">
        <f t="shared" si="8"/>
        <v>3.7457438598435515E-5</v>
      </c>
      <c r="L138" s="27">
        <f t="shared" si="9"/>
        <v>30.249925082316576</v>
      </c>
    </row>
    <row r="139" spans="1:12" x14ac:dyDescent="0.3">
      <c r="A139" s="4" t="s">
        <v>264</v>
      </c>
      <c r="B139" s="13" t="s">
        <v>265</v>
      </c>
      <c r="C139" s="14">
        <v>1</v>
      </c>
      <c r="D139" s="4">
        <v>177889025</v>
      </c>
      <c r="E139" s="4" t="s">
        <v>16</v>
      </c>
      <c r="F139" s="4" t="s">
        <v>15</v>
      </c>
      <c r="G139" s="15">
        <v>0.2</v>
      </c>
      <c r="H139" s="15">
        <v>0.03</v>
      </c>
      <c r="I139" s="15">
        <v>4.0000000000000001E-3</v>
      </c>
      <c r="J139" s="23">
        <v>2.5999999999999998E-10</v>
      </c>
      <c r="K139" s="26">
        <f t="shared" si="8"/>
        <v>6.9650019486527679E-5</v>
      </c>
      <c r="L139" s="27">
        <f t="shared" si="9"/>
        <v>56.24986069025811</v>
      </c>
    </row>
    <row r="140" spans="1:12" x14ac:dyDescent="0.3">
      <c r="A140" s="4" t="s">
        <v>266</v>
      </c>
      <c r="B140" s="13" t="s">
        <v>267</v>
      </c>
      <c r="C140" s="14">
        <v>9</v>
      </c>
      <c r="D140" s="4">
        <v>97001682</v>
      </c>
      <c r="E140" s="4" t="s">
        <v>15</v>
      </c>
      <c r="F140" s="4" t="s">
        <v>16</v>
      </c>
      <c r="G140" s="15">
        <v>0.73</v>
      </c>
      <c r="H140" s="15">
        <v>0.02</v>
      </c>
      <c r="I140" s="15">
        <v>2E-3</v>
      </c>
      <c r="J140" s="23">
        <v>3.2000000000000002E-8</v>
      </c>
      <c r="K140" s="26">
        <f t="shared" si="8"/>
        <v>1.2381554949959946E-4</v>
      </c>
      <c r="L140" s="27">
        <f t="shared" si="9"/>
        <v>99.999752338236632</v>
      </c>
    </row>
    <row r="141" spans="1:12" x14ac:dyDescent="0.3">
      <c r="A141" s="4" t="s">
        <v>268</v>
      </c>
      <c r="B141" s="13" t="s">
        <v>269</v>
      </c>
      <c r="C141" s="14">
        <v>2</v>
      </c>
      <c r="D141" s="4">
        <v>118071061</v>
      </c>
      <c r="E141" s="4" t="s">
        <v>25</v>
      </c>
      <c r="F141" s="4" t="s">
        <v>15</v>
      </c>
      <c r="G141" s="15">
        <v>5.9999999999999995E-4</v>
      </c>
      <c r="H141" s="15">
        <v>0.51</v>
      </c>
      <c r="I141" s="15">
        <v>9.1999999999999998E-2</v>
      </c>
      <c r="J141" s="23">
        <v>3.4E-8</v>
      </c>
      <c r="K141" s="26">
        <f t="shared" si="8"/>
        <v>3.8051969203216753E-5</v>
      </c>
      <c r="L141" s="27">
        <f t="shared" si="9"/>
        <v>30.730075121899045</v>
      </c>
    </row>
    <row r="142" spans="1:12" x14ac:dyDescent="0.3">
      <c r="A142" s="4" t="s">
        <v>270</v>
      </c>
      <c r="B142" s="13" t="s">
        <v>271</v>
      </c>
      <c r="C142" s="14">
        <v>4</v>
      </c>
      <c r="D142" s="4">
        <v>1784403</v>
      </c>
      <c r="E142" s="4" t="s">
        <v>16</v>
      </c>
      <c r="F142" s="4" t="s">
        <v>19</v>
      </c>
      <c r="G142" s="15">
        <v>0.5</v>
      </c>
      <c r="H142" s="15">
        <v>0.03</v>
      </c>
      <c r="I142" s="15">
        <v>4.0000000000000001E-3</v>
      </c>
      <c r="J142" s="23">
        <v>1.2E-15</v>
      </c>
      <c r="K142" s="26">
        <f t="shared" si="8"/>
        <v>6.9650019486527679E-5</v>
      </c>
      <c r="L142" s="27">
        <f t="shared" si="9"/>
        <v>56.24986069025811</v>
      </c>
    </row>
    <row r="143" spans="1:12" x14ac:dyDescent="0.3">
      <c r="A143" s="4" t="s">
        <v>272</v>
      </c>
      <c r="B143" s="13" t="s">
        <v>151</v>
      </c>
      <c r="C143" s="14">
        <v>12</v>
      </c>
      <c r="D143" s="4">
        <v>121432117</v>
      </c>
      <c r="E143" s="4" t="s">
        <v>25</v>
      </c>
      <c r="F143" s="4" t="s">
        <v>16</v>
      </c>
      <c r="G143" s="15">
        <v>0.69</v>
      </c>
      <c r="H143" s="15">
        <v>0.03</v>
      </c>
      <c r="I143" s="15">
        <v>2E-3</v>
      </c>
      <c r="J143" s="23">
        <v>6.4999999999999996E-13</v>
      </c>
      <c r="K143" s="26">
        <f t="shared" si="8"/>
        <v>2.7854187660471074E-4</v>
      </c>
      <c r="L143" s="27">
        <f t="shared" si="9"/>
        <v>224.99944276103244</v>
      </c>
    </row>
    <row r="144" spans="1:12" x14ac:dyDescent="0.3">
      <c r="A144" s="4" t="s">
        <v>273</v>
      </c>
      <c r="B144" s="13" t="s">
        <v>256</v>
      </c>
      <c r="C144" s="14">
        <v>11</v>
      </c>
      <c r="D144" s="4">
        <v>2182519</v>
      </c>
      <c r="E144" s="4" t="s">
        <v>16</v>
      </c>
      <c r="F144" s="4" t="s">
        <v>19</v>
      </c>
      <c r="G144" s="15">
        <v>1.5E-3</v>
      </c>
      <c r="H144" s="15">
        <v>0.27</v>
      </c>
      <c r="I144" s="15">
        <v>4.8000000000000001E-2</v>
      </c>
      <c r="J144" s="23">
        <v>1.7E-8</v>
      </c>
      <c r="K144" s="26">
        <f t="shared" si="8"/>
        <v>3.9179329829146971E-5</v>
      </c>
      <c r="L144" s="27">
        <f t="shared" si="9"/>
        <v>31.64054663827018</v>
      </c>
    </row>
    <row r="145" spans="1:12" x14ac:dyDescent="0.3">
      <c r="A145" s="4" t="s">
        <v>274</v>
      </c>
      <c r="B145" s="13" t="s">
        <v>43</v>
      </c>
      <c r="C145" s="14">
        <v>11</v>
      </c>
      <c r="D145" s="4">
        <v>93013531</v>
      </c>
      <c r="E145" s="4" t="s">
        <v>16</v>
      </c>
      <c r="F145" s="4" t="s">
        <v>19</v>
      </c>
      <c r="G145" s="15">
        <v>0.71</v>
      </c>
      <c r="H145" s="15">
        <v>0.02</v>
      </c>
      <c r="I145" s="15">
        <v>4.0000000000000001E-3</v>
      </c>
      <c r="J145" s="23">
        <v>2.8999999999999999E-9</v>
      </c>
      <c r="K145" s="26">
        <f t="shared" si="8"/>
        <v>3.0956762071279805E-5</v>
      </c>
      <c r="L145" s="27">
        <f t="shared" si="9"/>
        <v>24.999938084559158</v>
      </c>
    </row>
    <row r="146" spans="1:12" x14ac:dyDescent="0.3">
      <c r="A146" s="4" t="s">
        <v>275</v>
      </c>
      <c r="B146" s="13" t="s">
        <v>276</v>
      </c>
      <c r="C146" s="14">
        <v>1</v>
      </c>
      <c r="D146" s="4">
        <v>51256091</v>
      </c>
      <c r="E146" s="4" t="s">
        <v>16</v>
      </c>
      <c r="F146" s="4" t="s">
        <v>19</v>
      </c>
      <c r="G146" s="15">
        <v>0.88</v>
      </c>
      <c r="H146" s="15">
        <v>0.03</v>
      </c>
      <c r="I146" s="15">
        <v>4.0000000000000001E-3</v>
      </c>
      <c r="J146" s="23">
        <v>3.8999999999999998E-8</v>
      </c>
      <c r="K146" s="26">
        <f t="shared" si="8"/>
        <v>6.9650019486527679E-5</v>
      </c>
      <c r="L146" s="27">
        <f t="shared" si="9"/>
        <v>56.24986069025811</v>
      </c>
    </row>
    <row r="147" spans="1:12" x14ac:dyDescent="0.3">
      <c r="A147" s="4" t="s">
        <v>277</v>
      </c>
      <c r="B147" s="13" t="s">
        <v>278</v>
      </c>
      <c r="C147" s="14">
        <v>4</v>
      </c>
      <c r="D147" s="4">
        <v>185717759</v>
      </c>
      <c r="E147" s="4" t="s">
        <v>19</v>
      </c>
      <c r="F147" s="4" t="s">
        <v>16</v>
      </c>
      <c r="G147" s="15">
        <v>0.86</v>
      </c>
      <c r="H147" s="15">
        <v>0.03</v>
      </c>
      <c r="I147" s="15">
        <v>4.0000000000000001E-3</v>
      </c>
      <c r="J147" s="23">
        <v>4.2E-10</v>
      </c>
      <c r="K147" s="26">
        <f t="shared" si="8"/>
        <v>6.9650019486527679E-5</v>
      </c>
      <c r="L147" s="27">
        <f t="shared" si="9"/>
        <v>56.24986069025811</v>
      </c>
    </row>
    <row r="148" spans="1:12" x14ac:dyDescent="0.3">
      <c r="A148" s="4" t="s">
        <v>279</v>
      </c>
      <c r="B148" s="13" t="s">
        <v>280</v>
      </c>
      <c r="C148" s="14">
        <v>6</v>
      </c>
      <c r="D148" s="4">
        <v>32573415</v>
      </c>
      <c r="E148" s="4" t="s">
        <v>25</v>
      </c>
      <c r="F148" s="4" t="s">
        <v>15</v>
      </c>
      <c r="G148" s="15">
        <v>0.18</v>
      </c>
      <c r="H148" s="15">
        <v>0.03</v>
      </c>
      <c r="I148" s="15">
        <v>4.0000000000000001E-3</v>
      </c>
      <c r="J148" s="23">
        <v>1.4000000000000001E-15</v>
      </c>
      <c r="K148" s="26">
        <f t="shared" si="8"/>
        <v>6.9650019486527679E-5</v>
      </c>
      <c r="L148" s="27">
        <f t="shared" si="9"/>
        <v>56.24986069025811</v>
      </c>
    </row>
    <row r="149" spans="1:12" x14ac:dyDescent="0.3">
      <c r="A149" s="4" t="s">
        <v>281</v>
      </c>
      <c r="B149" s="13" t="s">
        <v>282</v>
      </c>
      <c r="C149" s="14">
        <v>20</v>
      </c>
      <c r="D149" s="4">
        <v>45598564</v>
      </c>
      <c r="E149" s="4" t="s">
        <v>25</v>
      </c>
      <c r="F149" s="4" t="s">
        <v>15</v>
      </c>
      <c r="G149" s="15">
        <v>0.72</v>
      </c>
      <c r="H149" s="15">
        <v>0.02</v>
      </c>
      <c r="I149" s="15">
        <v>2E-3</v>
      </c>
      <c r="J149" s="23">
        <v>1.0999999999999999E-8</v>
      </c>
      <c r="K149" s="26">
        <f t="shared" si="8"/>
        <v>1.2381554949959946E-4</v>
      </c>
      <c r="L149" s="27">
        <f t="shared" si="9"/>
        <v>99.999752338236632</v>
      </c>
    </row>
    <row r="150" spans="1:12" x14ac:dyDescent="0.3">
      <c r="A150" s="4" t="s">
        <v>283</v>
      </c>
      <c r="B150" s="13" t="s">
        <v>284</v>
      </c>
      <c r="C150" s="14">
        <v>17</v>
      </c>
      <c r="D150" s="4">
        <v>65892507</v>
      </c>
      <c r="E150" s="4" t="s">
        <v>16</v>
      </c>
      <c r="F150" s="4" t="s">
        <v>25</v>
      </c>
      <c r="G150" s="15">
        <v>0.19</v>
      </c>
      <c r="H150" s="15">
        <v>0.02</v>
      </c>
      <c r="I150" s="15">
        <v>4.0000000000000001E-3</v>
      </c>
      <c r="J150" s="23">
        <v>4.0000000000000001E-8</v>
      </c>
      <c r="K150" s="26">
        <f t="shared" si="8"/>
        <v>3.0956762071279799E-5</v>
      </c>
      <c r="L150" s="27">
        <f t="shared" si="9"/>
        <v>24.999938084559155</v>
      </c>
    </row>
    <row r="151" spans="1:12" x14ac:dyDescent="0.3">
      <c r="A151" s="4" t="s">
        <v>285</v>
      </c>
      <c r="B151" s="13" t="s">
        <v>216</v>
      </c>
      <c r="C151" s="14">
        <v>2</v>
      </c>
      <c r="D151" s="4">
        <v>422144</v>
      </c>
      <c r="E151" s="4" t="s">
        <v>19</v>
      </c>
      <c r="F151" s="4" t="s">
        <v>16</v>
      </c>
      <c r="G151" s="15">
        <v>0.95</v>
      </c>
      <c r="H151" s="15">
        <v>0.05</v>
      </c>
      <c r="I151" s="15">
        <v>0.01</v>
      </c>
      <c r="J151" s="23">
        <v>3.6E-9</v>
      </c>
      <c r="K151" s="26">
        <f t="shared" si="8"/>
        <v>3.0956762071279812E-5</v>
      </c>
      <c r="L151" s="27">
        <f t="shared" si="9"/>
        <v>24.999938084559165</v>
      </c>
    </row>
    <row r="152" spans="1:12" x14ac:dyDescent="0.3">
      <c r="A152" s="4" t="s">
        <v>286</v>
      </c>
      <c r="B152" s="13" t="s">
        <v>287</v>
      </c>
      <c r="C152" s="14">
        <v>7</v>
      </c>
      <c r="D152" s="4">
        <v>150537635</v>
      </c>
      <c r="E152" s="4" t="s">
        <v>15</v>
      </c>
      <c r="F152" s="4" t="s">
        <v>25</v>
      </c>
      <c r="G152" s="15">
        <v>0.31</v>
      </c>
      <c r="H152" s="15">
        <v>0.02</v>
      </c>
      <c r="I152" s="15">
        <v>4.0000000000000001E-3</v>
      </c>
      <c r="J152" s="23">
        <v>2.4E-10</v>
      </c>
      <c r="K152" s="26">
        <f t="shared" si="8"/>
        <v>3.0956762071279805E-5</v>
      </c>
      <c r="L152" s="27">
        <f t="shared" si="9"/>
        <v>24.999938084559158</v>
      </c>
    </row>
    <row r="153" spans="1:12" x14ac:dyDescent="0.3">
      <c r="A153" s="4" t="s">
        <v>288</v>
      </c>
      <c r="B153" s="13" t="s">
        <v>289</v>
      </c>
      <c r="C153" s="14">
        <v>6</v>
      </c>
      <c r="D153" s="4">
        <v>43814190</v>
      </c>
      <c r="E153" s="4" t="s">
        <v>16</v>
      </c>
      <c r="F153" s="4" t="s">
        <v>19</v>
      </c>
      <c r="G153" s="15">
        <v>0.28999999999999998</v>
      </c>
      <c r="H153" s="15">
        <v>0.02</v>
      </c>
      <c r="I153" s="15">
        <v>4.0000000000000001E-3</v>
      </c>
      <c r="J153" s="23">
        <v>3.3999999999999998E-9</v>
      </c>
      <c r="K153" s="26">
        <f t="shared" si="8"/>
        <v>3.0956762071279805E-5</v>
      </c>
      <c r="L153" s="27">
        <f t="shared" si="9"/>
        <v>24.999938084559158</v>
      </c>
    </row>
    <row r="154" spans="1:12" x14ac:dyDescent="0.3">
      <c r="A154" s="4" t="s">
        <v>290</v>
      </c>
      <c r="B154" s="13" t="s">
        <v>291</v>
      </c>
      <c r="C154" s="14">
        <v>7</v>
      </c>
      <c r="D154" s="4">
        <v>156930550</v>
      </c>
      <c r="E154" s="4" t="s">
        <v>25</v>
      </c>
      <c r="F154" s="4" t="s">
        <v>16</v>
      </c>
      <c r="G154" s="15">
        <v>0.67</v>
      </c>
      <c r="H154" s="15">
        <v>0.03</v>
      </c>
      <c r="I154" s="15">
        <v>2E-3</v>
      </c>
      <c r="J154" s="23">
        <v>7.0999999999999995E-17</v>
      </c>
      <c r="K154" s="26">
        <f t="shared" si="8"/>
        <v>2.7854187660471074E-4</v>
      </c>
      <c r="L154" s="27">
        <f t="shared" si="9"/>
        <v>224.99944276103244</v>
      </c>
    </row>
    <row r="155" spans="1:12" x14ac:dyDescent="0.3">
      <c r="A155" s="4" t="s">
        <v>292</v>
      </c>
      <c r="B155" s="13" t="s">
        <v>293</v>
      </c>
      <c r="C155" s="14">
        <v>22</v>
      </c>
      <c r="D155" s="4">
        <v>30609554</v>
      </c>
      <c r="E155" s="4" t="s">
        <v>25</v>
      </c>
      <c r="F155" s="4" t="s">
        <v>15</v>
      </c>
      <c r="G155" s="15">
        <v>0.91</v>
      </c>
      <c r="H155" s="15">
        <v>0.04</v>
      </c>
      <c r="I155" s="15">
        <v>6.0000000000000001E-3</v>
      </c>
      <c r="J155" s="23">
        <v>1.7000000000000001E-10</v>
      </c>
      <c r="K155" s="26">
        <f t="shared" si="8"/>
        <v>5.503291862818895E-5</v>
      </c>
      <c r="L155" s="27">
        <f t="shared" si="9"/>
        <v>44.444334372549619</v>
      </c>
    </row>
    <row r="156" spans="1:12" x14ac:dyDescent="0.3">
      <c r="A156" s="4" t="s">
        <v>294</v>
      </c>
      <c r="B156" s="13" t="s">
        <v>295</v>
      </c>
      <c r="C156" s="14">
        <v>16</v>
      </c>
      <c r="D156" s="4">
        <v>295795</v>
      </c>
      <c r="E156" s="4" t="s">
        <v>19</v>
      </c>
      <c r="F156" s="4" t="s">
        <v>16</v>
      </c>
      <c r="G156" s="15">
        <v>0.82</v>
      </c>
      <c r="H156" s="15">
        <v>0.03</v>
      </c>
      <c r="I156" s="15">
        <v>4.0000000000000001E-3</v>
      </c>
      <c r="J156" s="23">
        <v>1.6E-12</v>
      </c>
      <c r="K156" s="26">
        <f t="shared" si="8"/>
        <v>6.9650019486527679E-5</v>
      </c>
      <c r="L156" s="27">
        <f t="shared" si="9"/>
        <v>56.24986069025811</v>
      </c>
    </row>
    <row r="157" spans="1:12" x14ac:dyDescent="0.3">
      <c r="A157" s="4" t="s">
        <v>296</v>
      </c>
      <c r="B157" s="13" t="s">
        <v>297</v>
      </c>
      <c r="C157" s="14">
        <v>2</v>
      </c>
      <c r="D157" s="4">
        <v>43430440</v>
      </c>
      <c r="E157" s="4" t="s">
        <v>15</v>
      </c>
      <c r="F157" s="4" t="s">
        <v>25</v>
      </c>
      <c r="G157" s="15">
        <v>0.5</v>
      </c>
      <c r="H157" s="15">
        <v>0.02</v>
      </c>
      <c r="I157" s="15">
        <v>4.0000000000000001E-3</v>
      </c>
      <c r="J157" s="23">
        <v>2.0999999999999999E-8</v>
      </c>
      <c r="K157" s="26">
        <f t="shared" si="8"/>
        <v>3.0956762071279805E-5</v>
      </c>
      <c r="L157" s="27">
        <f t="shared" si="9"/>
        <v>24.999938084559158</v>
      </c>
    </row>
    <row r="158" spans="1:12" x14ac:dyDescent="0.3">
      <c r="A158" s="4" t="s">
        <v>298</v>
      </c>
      <c r="B158" s="13" t="s">
        <v>39</v>
      </c>
      <c r="C158" s="14">
        <v>11</v>
      </c>
      <c r="D158" s="4">
        <v>128398938</v>
      </c>
      <c r="E158" s="4" t="s">
        <v>19</v>
      </c>
      <c r="F158" s="4" t="s">
        <v>16</v>
      </c>
      <c r="G158" s="15">
        <v>0.21</v>
      </c>
      <c r="H158" s="15">
        <v>0.03</v>
      </c>
      <c r="I158" s="15">
        <v>4.0000000000000001E-3</v>
      </c>
      <c r="J158" s="23">
        <v>3E-10</v>
      </c>
      <c r="K158" s="26">
        <f t="shared" si="8"/>
        <v>6.9650019486527679E-5</v>
      </c>
      <c r="L158" s="27">
        <f t="shared" si="9"/>
        <v>56.24986069025811</v>
      </c>
    </row>
    <row r="159" spans="1:12" x14ac:dyDescent="0.3">
      <c r="A159" s="4" t="s">
        <v>299</v>
      </c>
      <c r="B159" s="13" t="s">
        <v>260</v>
      </c>
      <c r="C159" s="14">
        <v>11</v>
      </c>
      <c r="D159" s="4">
        <v>17470143</v>
      </c>
      <c r="E159" s="4" t="s">
        <v>25</v>
      </c>
      <c r="F159" s="4" t="s">
        <v>15</v>
      </c>
      <c r="G159" s="15">
        <v>1E-3</v>
      </c>
      <c r="H159" s="15">
        <v>0.28999999999999998</v>
      </c>
      <c r="I159" s="15">
        <v>5.0999999999999997E-2</v>
      </c>
      <c r="J159" s="23">
        <v>3.2000000000000002E-8</v>
      </c>
      <c r="K159" s="26">
        <f t="shared" si="8"/>
        <v>4.0037524767809098E-5</v>
      </c>
      <c r="L159" s="27">
        <f t="shared" si="9"/>
        <v>32.333637722590154</v>
      </c>
    </row>
    <row r="160" spans="1:12" x14ac:dyDescent="0.3">
      <c r="A160" s="4" t="s">
        <v>300</v>
      </c>
      <c r="B160" s="13" t="s">
        <v>301</v>
      </c>
      <c r="C160" s="14">
        <v>3</v>
      </c>
      <c r="D160" s="4">
        <v>185503456</v>
      </c>
      <c r="E160" s="4" t="s">
        <v>15</v>
      </c>
      <c r="F160" s="4" t="s">
        <v>19</v>
      </c>
      <c r="G160" s="15">
        <v>0.31</v>
      </c>
      <c r="H160" s="15">
        <v>0.05</v>
      </c>
      <c r="I160" s="15">
        <v>2E-3</v>
      </c>
      <c r="J160" s="23">
        <v>4.3999999999999999E-45</v>
      </c>
      <c r="K160" s="26">
        <f t="shared" si="8"/>
        <v>7.7334448599194756E-4</v>
      </c>
      <c r="L160" s="27">
        <f t="shared" si="9"/>
        <v>624.99845211397917</v>
      </c>
    </row>
    <row r="161" spans="1:12" x14ac:dyDescent="0.3">
      <c r="A161" s="4" t="s">
        <v>302</v>
      </c>
      <c r="B161" s="13" t="s">
        <v>121</v>
      </c>
      <c r="C161" s="14">
        <v>5</v>
      </c>
      <c r="D161" s="4">
        <v>14768092</v>
      </c>
      <c r="E161" s="4" t="s">
        <v>16</v>
      </c>
      <c r="F161" s="4" t="s">
        <v>25</v>
      </c>
      <c r="G161" s="15">
        <v>0.9</v>
      </c>
      <c r="H161" s="15">
        <v>0.04</v>
      </c>
      <c r="I161" s="15">
        <v>6.0000000000000001E-3</v>
      </c>
      <c r="J161" s="23">
        <v>1.6E-12</v>
      </c>
      <c r="K161" s="26">
        <f t="shared" si="8"/>
        <v>5.5032918628188923E-5</v>
      </c>
      <c r="L161" s="27">
        <f t="shared" si="9"/>
        <v>44.444334372549598</v>
      </c>
    </row>
    <row r="162" spans="1:12" x14ac:dyDescent="0.3">
      <c r="A162" s="4" t="s">
        <v>303</v>
      </c>
      <c r="B162" s="13" t="s">
        <v>304</v>
      </c>
      <c r="C162" s="14">
        <v>9</v>
      </c>
      <c r="D162" s="4">
        <v>19067833</v>
      </c>
      <c r="E162" s="4" t="s">
        <v>25</v>
      </c>
      <c r="F162" s="4" t="s">
        <v>15</v>
      </c>
      <c r="G162" s="15">
        <v>0.4</v>
      </c>
      <c r="H162" s="15">
        <v>0.02</v>
      </c>
      <c r="I162" s="15">
        <v>4.0000000000000001E-3</v>
      </c>
      <c r="J162" s="23">
        <v>4.9E-9</v>
      </c>
      <c r="K162" s="26">
        <f t="shared" si="8"/>
        <v>3.0956762071279805E-5</v>
      </c>
      <c r="L162" s="27">
        <f t="shared" si="9"/>
        <v>24.999938084559158</v>
      </c>
    </row>
    <row r="163" spans="1:12" x14ac:dyDescent="0.3">
      <c r="A163" s="4" t="s">
        <v>305</v>
      </c>
      <c r="B163" s="13" t="s">
        <v>306</v>
      </c>
      <c r="C163" s="14">
        <v>5</v>
      </c>
      <c r="D163" s="4">
        <v>53271420</v>
      </c>
      <c r="E163" s="4" t="s">
        <v>15</v>
      </c>
      <c r="F163" s="4" t="s">
        <v>25</v>
      </c>
      <c r="G163" s="15">
        <v>0.69</v>
      </c>
      <c r="H163" s="15">
        <v>0.02</v>
      </c>
      <c r="I163" s="15">
        <v>4.0000000000000001E-3</v>
      </c>
      <c r="J163" s="23">
        <v>1.0999999999999999E-9</v>
      </c>
      <c r="K163" s="26">
        <f t="shared" ref="K163:K194" si="10">2*G163*(1-G163)*H163^2/((2*G163*(1-G163)*H163^2)+(2*G163*(1-G163)*807553*I163^2))</f>
        <v>3.0956762071279805E-5</v>
      </c>
      <c r="L163" s="27">
        <f t="shared" ref="L163:L194" si="11">K163*(807553-2)/(1-K163)</f>
        <v>24.999938084559158</v>
      </c>
    </row>
    <row r="164" spans="1:12" x14ac:dyDescent="0.3">
      <c r="A164" s="4" t="s">
        <v>307</v>
      </c>
      <c r="B164" s="13" t="s">
        <v>47</v>
      </c>
      <c r="C164" s="14">
        <v>10</v>
      </c>
      <c r="D164" s="4">
        <v>93924663</v>
      </c>
      <c r="E164" s="4" t="s">
        <v>19</v>
      </c>
      <c r="F164" s="4" t="s">
        <v>16</v>
      </c>
      <c r="G164" s="15">
        <v>0.57999999999999996</v>
      </c>
      <c r="H164" s="15">
        <v>0.02</v>
      </c>
      <c r="I164" s="15">
        <v>2E-3</v>
      </c>
      <c r="J164" s="23">
        <v>1.8E-10</v>
      </c>
      <c r="K164" s="26">
        <f t="shared" si="10"/>
        <v>1.2381554949959946E-4</v>
      </c>
      <c r="L164" s="27">
        <f t="shared" si="11"/>
        <v>99.999752338236632</v>
      </c>
    </row>
    <row r="165" spans="1:12" x14ac:dyDescent="0.3">
      <c r="A165" s="4" t="s">
        <v>308</v>
      </c>
      <c r="B165" s="13" t="s">
        <v>309</v>
      </c>
      <c r="C165" s="14">
        <v>11</v>
      </c>
      <c r="D165" s="4">
        <v>45912013</v>
      </c>
      <c r="E165" s="4" t="s">
        <v>15</v>
      </c>
      <c r="F165" s="4" t="s">
        <v>25</v>
      </c>
      <c r="G165" s="15">
        <v>0.45</v>
      </c>
      <c r="H165" s="15">
        <v>0.02</v>
      </c>
      <c r="I165" s="15">
        <v>4.0000000000000001E-3</v>
      </c>
      <c r="J165" s="23">
        <v>2.6000000000000001E-8</v>
      </c>
      <c r="K165" s="26">
        <f t="shared" si="10"/>
        <v>3.0956762071279805E-5</v>
      </c>
      <c r="L165" s="27">
        <f t="shared" si="11"/>
        <v>24.999938084559158</v>
      </c>
    </row>
    <row r="166" spans="1:12" x14ac:dyDescent="0.3">
      <c r="A166" s="4" t="s">
        <v>310</v>
      </c>
      <c r="B166" s="13" t="s">
        <v>311</v>
      </c>
      <c r="C166" s="14">
        <v>15</v>
      </c>
      <c r="D166" s="4">
        <v>63871292</v>
      </c>
      <c r="E166" s="4" t="s">
        <v>16</v>
      </c>
      <c r="F166" s="4" t="s">
        <v>19</v>
      </c>
      <c r="G166" s="15">
        <v>0.46</v>
      </c>
      <c r="H166" s="15">
        <v>0.02</v>
      </c>
      <c r="I166" s="15">
        <v>4.0000000000000001E-3</v>
      </c>
      <c r="J166" s="23">
        <v>6.8999999999999997E-9</v>
      </c>
      <c r="K166" s="26">
        <f t="shared" si="10"/>
        <v>3.0956762071279805E-5</v>
      </c>
      <c r="L166" s="27">
        <f t="shared" si="11"/>
        <v>24.999938084559158</v>
      </c>
    </row>
    <row r="167" spans="1:12" x14ac:dyDescent="0.3">
      <c r="A167" s="4" t="s">
        <v>312</v>
      </c>
      <c r="B167" s="13" t="s">
        <v>313</v>
      </c>
      <c r="C167" s="14">
        <v>12</v>
      </c>
      <c r="D167" s="4">
        <v>26453283</v>
      </c>
      <c r="E167" s="4" t="s">
        <v>25</v>
      </c>
      <c r="F167" s="4" t="s">
        <v>15</v>
      </c>
      <c r="G167" s="15">
        <v>0.25</v>
      </c>
      <c r="H167" s="15">
        <v>0.02</v>
      </c>
      <c r="I167" s="15">
        <v>4.0000000000000001E-3</v>
      </c>
      <c r="J167" s="23">
        <v>3.4999999999999998E-10</v>
      </c>
      <c r="K167" s="26">
        <f t="shared" si="10"/>
        <v>3.0956762071279805E-5</v>
      </c>
      <c r="L167" s="27">
        <f t="shared" si="11"/>
        <v>24.999938084559158</v>
      </c>
    </row>
    <row r="168" spans="1:12" x14ac:dyDescent="0.3">
      <c r="A168" s="4" t="s">
        <v>314</v>
      </c>
      <c r="B168" s="13" t="s">
        <v>315</v>
      </c>
      <c r="C168" s="14">
        <v>17</v>
      </c>
      <c r="D168" s="4">
        <v>9785187</v>
      </c>
      <c r="E168" s="4" t="s">
        <v>16</v>
      </c>
      <c r="F168" s="4" t="s">
        <v>25</v>
      </c>
      <c r="G168" s="15">
        <v>0.32</v>
      </c>
      <c r="H168" s="15">
        <v>0.02</v>
      </c>
      <c r="I168" s="15">
        <v>2E-3</v>
      </c>
      <c r="J168" s="23">
        <v>1.4999999999999999E-8</v>
      </c>
      <c r="K168" s="26">
        <f t="shared" si="10"/>
        <v>1.2381554949959946E-4</v>
      </c>
      <c r="L168" s="27">
        <f t="shared" si="11"/>
        <v>99.999752338236632</v>
      </c>
    </row>
    <row r="169" spans="1:12" x14ac:dyDescent="0.3">
      <c r="A169" s="4" t="s">
        <v>316</v>
      </c>
      <c r="B169" s="13" t="s">
        <v>317</v>
      </c>
      <c r="C169" s="14">
        <v>10</v>
      </c>
      <c r="D169" s="4">
        <v>122915345</v>
      </c>
      <c r="E169" s="4" t="s">
        <v>15</v>
      </c>
      <c r="F169" s="4" t="s">
        <v>25</v>
      </c>
      <c r="G169" s="15">
        <v>0.19</v>
      </c>
      <c r="H169" s="15">
        <v>0.02</v>
      </c>
      <c r="I169" s="15">
        <v>4.0000000000000001E-3</v>
      </c>
      <c r="J169" s="23">
        <v>3.1E-8</v>
      </c>
      <c r="K169" s="26">
        <f t="shared" si="10"/>
        <v>3.0956762071279799E-5</v>
      </c>
      <c r="L169" s="27">
        <f t="shared" si="11"/>
        <v>24.999938084559155</v>
      </c>
    </row>
    <row r="170" spans="1:12" x14ac:dyDescent="0.3">
      <c r="A170" s="4" t="s">
        <v>318</v>
      </c>
      <c r="B170" s="13" t="s">
        <v>319</v>
      </c>
      <c r="C170" s="14">
        <v>16</v>
      </c>
      <c r="D170" s="4">
        <v>75234872</v>
      </c>
      <c r="E170" s="4" t="s">
        <v>16</v>
      </c>
      <c r="F170" s="4" t="s">
        <v>15</v>
      </c>
      <c r="G170" s="15">
        <v>0.92</v>
      </c>
      <c r="H170" s="15">
        <v>0.06</v>
      </c>
      <c r="I170" s="15">
        <v>8.0000000000000002E-3</v>
      </c>
      <c r="J170" s="23">
        <v>5.1000000000000003E-25</v>
      </c>
      <c r="K170" s="26">
        <f t="shared" si="10"/>
        <v>6.9650019486527679E-5</v>
      </c>
      <c r="L170" s="27">
        <f t="shared" si="11"/>
        <v>56.24986069025811</v>
      </c>
    </row>
    <row r="171" spans="1:12" x14ac:dyDescent="0.3">
      <c r="A171" s="4" t="s">
        <v>320</v>
      </c>
      <c r="B171" s="13" t="s">
        <v>321</v>
      </c>
      <c r="C171" s="14">
        <v>18</v>
      </c>
      <c r="D171" s="4">
        <v>53050646</v>
      </c>
      <c r="E171" s="4" t="s">
        <v>16</v>
      </c>
      <c r="F171" s="4" t="s">
        <v>15</v>
      </c>
      <c r="G171" s="15">
        <v>0.08</v>
      </c>
      <c r="H171" s="15">
        <v>0.04</v>
      </c>
      <c r="I171" s="15">
        <v>4.0000000000000001E-3</v>
      </c>
      <c r="J171" s="23">
        <v>2.3000000000000001E-10</v>
      </c>
      <c r="K171" s="26">
        <f t="shared" si="10"/>
        <v>1.2381554949959949E-4</v>
      </c>
      <c r="L171" s="27">
        <f t="shared" si="11"/>
        <v>99.999752338236647</v>
      </c>
    </row>
    <row r="172" spans="1:12" x14ac:dyDescent="0.3">
      <c r="A172" s="4" t="s">
        <v>322</v>
      </c>
      <c r="B172" s="13" t="s">
        <v>151</v>
      </c>
      <c r="C172" s="14">
        <v>12</v>
      </c>
      <c r="D172" s="4">
        <v>121380541</v>
      </c>
      <c r="E172" s="4" t="s">
        <v>25</v>
      </c>
      <c r="F172" s="4" t="s">
        <v>15</v>
      </c>
      <c r="G172" s="15">
        <v>0.97</v>
      </c>
      <c r="H172" s="15">
        <v>0.05</v>
      </c>
      <c r="I172" s="15">
        <v>0.01</v>
      </c>
      <c r="J172" s="23">
        <v>1.6000000000000001E-8</v>
      </c>
      <c r="K172" s="26">
        <f t="shared" si="10"/>
        <v>3.0956762071279805E-5</v>
      </c>
      <c r="L172" s="27">
        <f t="shared" si="11"/>
        <v>24.999938084559158</v>
      </c>
    </row>
    <row r="173" spans="1:12" x14ac:dyDescent="0.3">
      <c r="A173" s="4" t="s">
        <v>323</v>
      </c>
      <c r="B173" s="13" t="s">
        <v>324</v>
      </c>
      <c r="C173" s="14">
        <v>22</v>
      </c>
      <c r="D173" s="4">
        <v>44324730</v>
      </c>
      <c r="E173" s="4" t="s">
        <v>19</v>
      </c>
      <c r="F173" s="4" t="s">
        <v>16</v>
      </c>
      <c r="G173" s="15">
        <v>0.23</v>
      </c>
      <c r="H173" s="15">
        <v>0.02</v>
      </c>
      <c r="I173" s="15">
        <v>4.0000000000000001E-3</v>
      </c>
      <c r="J173" s="23">
        <v>1.6999999999999999E-9</v>
      </c>
      <c r="K173" s="26">
        <f t="shared" si="10"/>
        <v>3.0956762071279805E-5</v>
      </c>
      <c r="L173" s="27">
        <f t="shared" si="11"/>
        <v>24.999938084559158</v>
      </c>
    </row>
    <row r="174" spans="1:12" x14ac:dyDescent="0.3">
      <c r="A174" s="4" t="s">
        <v>325</v>
      </c>
      <c r="B174" s="13" t="s">
        <v>326</v>
      </c>
      <c r="C174" s="14">
        <v>3</v>
      </c>
      <c r="D174" s="4">
        <v>152417881</v>
      </c>
      <c r="E174" s="4" t="s">
        <v>16</v>
      </c>
      <c r="F174" s="4" t="s">
        <v>15</v>
      </c>
      <c r="G174" s="15">
        <v>0.96</v>
      </c>
      <c r="H174" s="15">
        <v>0.05</v>
      </c>
      <c r="I174" s="15">
        <v>0.01</v>
      </c>
      <c r="J174" s="23">
        <v>1.5E-9</v>
      </c>
      <c r="K174" s="26">
        <f t="shared" si="10"/>
        <v>3.0956762071279805E-5</v>
      </c>
      <c r="L174" s="27">
        <f t="shared" si="11"/>
        <v>24.999938084559158</v>
      </c>
    </row>
    <row r="175" spans="1:12" x14ac:dyDescent="0.3">
      <c r="A175" s="4" t="s">
        <v>327</v>
      </c>
      <c r="B175" s="13" t="s">
        <v>41</v>
      </c>
      <c r="C175" s="14">
        <v>9</v>
      </c>
      <c r="D175" s="4">
        <v>22133773</v>
      </c>
      <c r="E175" s="4" t="s">
        <v>15</v>
      </c>
      <c r="F175" s="4" t="s">
        <v>25</v>
      </c>
      <c r="G175" s="15">
        <v>0.03</v>
      </c>
      <c r="H175" s="15">
        <v>0.09</v>
      </c>
      <c r="I175" s="15">
        <v>8.9999999999999993E-3</v>
      </c>
      <c r="J175" s="23">
        <v>6.8E-18</v>
      </c>
      <c r="K175" s="26">
        <f t="shared" si="10"/>
        <v>1.2381554949959949E-4</v>
      </c>
      <c r="L175" s="27">
        <f t="shared" si="11"/>
        <v>99.999752338236647</v>
      </c>
    </row>
    <row r="176" spans="1:12" x14ac:dyDescent="0.3">
      <c r="A176" s="4" t="s">
        <v>328</v>
      </c>
      <c r="B176" s="13" t="s">
        <v>329</v>
      </c>
      <c r="C176" s="14">
        <v>4</v>
      </c>
      <c r="D176" s="4">
        <v>153513369</v>
      </c>
      <c r="E176" s="4" t="s">
        <v>19</v>
      </c>
      <c r="F176" s="4" t="s">
        <v>15</v>
      </c>
      <c r="G176" s="15">
        <v>0.7</v>
      </c>
      <c r="H176" s="15">
        <v>0.02</v>
      </c>
      <c r="I176" s="15">
        <v>4.0000000000000001E-3</v>
      </c>
      <c r="J176" s="23">
        <v>5.8E-11</v>
      </c>
      <c r="K176" s="26">
        <f t="shared" si="10"/>
        <v>3.0956762071279805E-5</v>
      </c>
      <c r="L176" s="27">
        <f t="shared" si="11"/>
        <v>24.999938084559158</v>
      </c>
    </row>
    <row r="177" spans="1:12" x14ac:dyDescent="0.3">
      <c r="A177" s="4" t="s">
        <v>330</v>
      </c>
      <c r="B177" s="13" t="s">
        <v>200</v>
      </c>
      <c r="C177" s="14">
        <v>12</v>
      </c>
      <c r="D177" s="4">
        <v>4384844</v>
      </c>
      <c r="E177" s="4" t="s">
        <v>19</v>
      </c>
      <c r="F177" s="4" t="s">
        <v>25</v>
      </c>
      <c r="G177" s="15">
        <v>0.98</v>
      </c>
      <c r="H177" s="15">
        <v>0.2</v>
      </c>
      <c r="I177" s="15">
        <v>1.4E-2</v>
      </c>
      <c r="J177" s="23">
        <v>4.8000000000000001E-53</v>
      </c>
      <c r="K177" s="26">
        <f t="shared" si="10"/>
        <v>2.5265223579416698E-4</v>
      </c>
      <c r="L177" s="27">
        <f t="shared" si="11"/>
        <v>204.08112722089109</v>
      </c>
    </row>
    <row r="178" spans="1:12" x14ac:dyDescent="0.3">
      <c r="A178" s="4" t="s">
        <v>331</v>
      </c>
      <c r="B178" s="13" t="s">
        <v>332</v>
      </c>
      <c r="C178" s="14">
        <v>11</v>
      </c>
      <c r="D178" s="4">
        <v>72460398</v>
      </c>
      <c r="E178" s="4" t="s">
        <v>15</v>
      </c>
      <c r="F178" s="4" t="s">
        <v>16</v>
      </c>
      <c r="G178" s="15">
        <v>0.84</v>
      </c>
      <c r="H178" s="15">
        <v>0.05</v>
      </c>
      <c r="I178" s="15">
        <v>4.0000000000000001E-3</v>
      </c>
      <c r="J178" s="23">
        <v>7.6E-27</v>
      </c>
      <c r="K178" s="26">
        <f t="shared" si="10"/>
        <v>1.9344832314350743E-4</v>
      </c>
      <c r="L178" s="27">
        <f t="shared" si="11"/>
        <v>156.24961302849476</v>
      </c>
    </row>
    <row r="179" spans="1:12" x14ac:dyDescent="0.3">
      <c r="A179" s="4" t="s">
        <v>333</v>
      </c>
      <c r="B179" s="13" t="s">
        <v>334</v>
      </c>
      <c r="C179" s="14">
        <v>6</v>
      </c>
      <c r="D179" s="4">
        <v>20679709</v>
      </c>
      <c r="E179" s="4" t="s">
        <v>25</v>
      </c>
      <c r="F179" s="4" t="s">
        <v>15</v>
      </c>
      <c r="G179" s="15">
        <v>0.27</v>
      </c>
      <c r="H179" s="15">
        <v>0.06</v>
      </c>
      <c r="I179" s="15">
        <v>2E-3</v>
      </c>
      <c r="J179" s="23">
        <v>9.9999999999999997E-65</v>
      </c>
      <c r="K179" s="26">
        <f t="shared" si="10"/>
        <v>1.1132372568349674E-3</v>
      </c>
      <c r="L179" s="27">
        <f t="shared" si="11"/>
        <v>899.99777104412954</v>
      </c>
    </row>
    <row r="180" spans="1:12" x14ac:dyDescent="0.3">
      <c r="A180" s="4" t="s">
        <v>335</v>
      </c>
      <c r="B180" s="13" t="s">
        <v>158</v>
      </c>
      <c r="C180" s="14">
        <v>10</v>
      </c>
      <c r="D180" s="4">
        <v>114757956</v>
      </c>
      <c r="E180" s="4" t="s">
        <v>16</v>
      </c>
      <c r="F180" s="4" t="s">
        <v>25</v>
      </c>
      <c r="G180" s="15">
        <v>0.85</v>
      </c>
      <c r="H180" s="15">
        <v>7.0000000000000007E-2</v>
      </c>
      <c r="I180" s="15">
        <v>6.0000000000000001E-3</v>
      </c>
      <c r="J180" s="23">
        <v>9.9000000000000004E-54</v>
      </c>
      <c r="K180" s="26">
        <f t="shared" si="10"/>
        <v>1.6851918546217316E-4</v>
      </c>
      <c r="L180" s="27">
        <f t="shared" si="11"/>
        <v>136.1107740159332</v>
      </c>
    </row>
    <row r="181" spans="1:12" x14ac:dyDescent="0.3">
      <c r="A181" s="4" t="s">
        <v>336</v>
      </c>
      <c r="B181" s="13" t="s">
        <v>65</v>
      </c>
      <c r="C181" s="14">
        <v>5</v>
      </c>
      <c r="D181" s="4">
        <v>102338739</v>
      </c>
      <c r="E181" s="4" t="s">
        <v>25</v>
      </c>
      <c r="F181" s="4" t="s">
        <v>16</v>
      </c>
      <c r="G181" s="15">
        <v>0.01</v>
      </c>
      <c r="H181" s="15">
        <v>0.17</v>
      </c>
      <c r="I181" s="15">
        <v>1.9E-2</v>
      </c>
      <c r="J181" s="23">
        <v>5.3000000000000003E-18</v>
      </c>
      <c r="K181" s="26">
        <f t="shared" si="10"/>
        <v>9.912348327822681E-5</v>
      </c>
      <c r="L181" s="27">
        <f t="shared" si="11"/>
        <v>80.055203395430439</v>
      </c>
    </row>
    <row r="182" spans="1:12" x14ac:dyDescent="0.3">
      <c r="A182" s="4" t="s">
        <v>337</v>
      </c>
      <c r="B182" s="13" t="s">
        <v>158</v>
      </c>
      <c r="C182" s="14">
        <v>10</v>
      </c>
      <c r="D182" s="4">
        <v>114758349</v>
      </c>
      <c r="E182" s="4" t="s">
        <v>19</v>
      </c>
      <c r="F182" s="4" t="s">
        <v>16</v>
      </c>
      <c r="G182" s="15">
        <v>0.3</v>
      </c>
      <c r="H182" s="15">
        <v>0.14000000000000001</v>
      </c>
      <c r="I182" s="15">
        <v>5.0000000000000001E-3</v>
      </c>
      <c r="J182" s="23">
        <v>9.9999999999999998E-201</v>
      </c>
      <c r="K182" s="26">
        <f t="shared" si="10"/>
        <v>9.6989250770408903E-4</v>
      </c>
      <c r="L182" s="27">
        <f t="shared" si="11"/>
        <v>783.99805833177538</v>
      </c>
    </row>
    <row r="183" spans="1:12" x14ac:dyDescent="0.3">
      <c r="A183" s="4" t="s">
        <v>338</v>
      </c>
      <c r="B183" s="13" t="s">
        <v>205</v>
      </c>
      <c r="C183" s="14">
        <v>1</v>
      </c>
      <c r="D183" s="4">
        <v>214150821</v>
      </c>
      <c r="E183" s="4" t="s">
        <v>16</v>
      </c>
      <c r="F183" s="4" t="s">
        <v>25</v>
      </c>
      <c r="G183" s="15">
        <v>0.03</v>
      </c>
      <c r="H183" s="15">
        <v>0.08</v>
      </c>
      <c r="I183" s="15">
        <v>8.9999999999999993E-3</v>
      </c>
      <c r="J183" s="23">
        <v>4.3000000000000002E-19</v>
      </c>
      <c r="K183" s="26">
        <f t="shared" si="10"/>
        <v>9.7832112238257663E-5</v>
      </c>
      <c r="L183" s="27">
        <f t="shared" si="11"/>
        <v>79.012149995643782</v>
      </c>
    </row>
    <row r="184" spans="1:12" x14ac:dyDescent="0.3">
      <c r="A184" s="4" t="s">
        <v>339</v>
      </c>
      <c r="B184" s="13" t="s">
        <v>297</v>
      </c>
      <c r="C184" s="14">
        <v>2</v>
      </c>
      <c r="D184" s="4">
        <v>43698028</v>
      </c>
      <c r="E184" s="4" t="s">
        <v>15</v>
      </c>
      <c r="F184" s="4" t="s">
        <v>19</v>
      </c>
      <c r="G184" s="15">
        <v>0.9</v>
      </c>
      <c r="H184" s="15">
        <v>0.06</v>
      </c>
      <c r="I184" s="15">
        <v>6.0000000000000001E-3</v>
      </c>
      <c r="J184" s="23">
        <v>3.7999999999999998E-25</v>
      </c>
      <c r="K184" s="26">
        <f t="shared" si="10"/>
        <v>1.2381554949959943E-4</v>
      </c>
      <c r="L184" s="27">
        <f t="shared" si="11"/>
        <v>99.999752338236604</v>
      </c>
    </row>
    <row r="185" spans="1:12" x14ac:dyDescent="0.3">
      <c r="A185" s="4" t="s">
        <v>340</v>
      </c>
      <c r="B185" s="13" t="s">
        <v>207</v>
      </c>
      <c r="C185" s="14">
        <v>15</v>
      </c>
      <c r="D185" s="4">
        <v>38834033</v>
      </c>
      <c r="E185" s="4" t="s">
        <v>16</v>
      </c>
      <c r="F185" s="4" t="s">
        <v>19</v>
      </c>
      <c r="G185" s="15">
        <v>0.25</v>
      </c>
      <c r="H185" s="15">
        <v>0.02</v>
      </c>
      <c r="I185" s="15">
        <v>2E-3</v>
      </c>
      <c r="J185" s="23">
        <v>3.5999999999999998E-8</v>
      </c>
      <c r="K185" s="26">
        <f t="shared" si="10"/>
        <v>1.2381554949959946E-4</v>
      </c>
      <c r="L185" s="27">
        <f t="shared" si="11"/>
        <v>99.999752338236632</v>
      </c>
    </row>
    <row r="186" spans="1:12" x14ac:dyDescent="0.3">
      <c r="A186" s="4" t="s">
        <v>341</v>
      </c>
      <c r="B186" s="13" t="s">
        <v>342</v>
      </c>
      <c r="C186" s="14">
        <v>19</v>
      </c>
      <c r="D186" s="4">
        <v>19388500</v>
      </c>
      <c r="E186" s="4" t="s">
        <v>19</v>
      </c>
      <c r="F186" s="4" t="s">
        <v>15</v>
      </c>
      <c r="G186" s="15">
        <v>0.08</v>
      </c>
      <c r="H186" s="15">
        <v>0.05</v>
      </c>
      <c r="I186" s="15">
        <v>6.0000000000000001E-3</v>
      </c>
      <c r="J186" s="23">
        <v>8.7000000000000002E-15</v>
      </c>
      <c r="K186" s="26">
        <f t="shared" si="10"/>
        <v>8.598627356402236E-5</v>
      </c>
      <c r="L186" s="27">
        <f t="shared" si="11"/>
        <v>69.444272457108781</v>
      </c>
    </row>
    <row r="187" spans="1:12" x14ac:dyDescent="0.3">
      <c r="A187" s="4" t="s">
        <v>343</v>
      </c>
      <c r="B187" s="13" t="s">
        <v>344</v>
      </c>
      <c r="C187" s="14">
        <v>16</v>
      </c>
      <c r="D187" s="4">
        <v>69651866</v>
      </c>
      <c r="E187" s="4" t="s">
        <v>16</v>
      </c>
      <c r="F187" s="4" t="s">
        <v>19</v>
      </c>
      <c r="G187" s="15">
        <v>0.57999999999999996</v>
      </c>
      <c r="H187" s="15">
        <v>0.02</v>
      </c>
      <c r="I187" s="15">
        <v>4.0000000000000001E-3</v>
      </c>
      <c r="J187" s="23">
        <v>1.2999999999999999E-12</v>
      </c>
      <c r="K187" s="26">
        <f t="shared" si="10"/>
        <v>3.0956762071279805E-5</v>
      </c>
      <c r="L187" s="27">
        <f t="shared" si="11"/>
        <v>24.999938084559158</v>
      </c>
    </row>
    <row r="188" spans="1:12" x14ac:dyDescent="0.3">
      <c r="A188" s="4" t="s">
        <v>345</v>
      </c>
      <c r="B188" s="13" t="s">
        <v>346</v>
      </c>
      <c r="C188" s="14">
        <v>7</v>
      </c>
      <c r="D188" s="4">
        <v>44255643</v>
      </c>
      <c r="E188" s="4" t="s">
        <v>15</v>
      </c>
      <c r="F188" s="4" t="s">
        <v>25</v>
      </c>
      <c r="G188" s="15">
        <v>0.25</v>
      </c>
      <c r="H188" s="15">
        <v>0.03</v>
      </c>
      <c r="I188" s="15">
        <v>4.0000000000000001E-3</v>
      </c>
      <c r="J188" s="23">
        <v>2.8E-11</v>
      </c>
      <c r="K188" s="26">
        <f t="shared" si="10"/>
        <v>6.9650019486527679E-5</v>
      </c>
      <c r="L188" s="27">
        <f t="shared" si="11"/>
        <v>56.24986069025811</v>
      </c>
    </row>
    <row r="189" spans="1:12" x14ac:dyDescent="0.3">
      <c r="A189" s="4" t="s">
        <v>347</v>
      </c>
      <c r="B189" s="13" t="s">
        <v>61</v>
      </c>
      <c r="C189" s="14">
        <v>6</v>
      </c>
      <c r="D189" s="4">
        <v>7231843</v>
      </c>
      <c r="E189" s="4" t="s">
        <v>25</v>
      </c>
      <c r="F189" s="4" t="s">
        <v>15</v>
      </c>
      <c r="G189" s="15">
        <v>0.89</v>
      </c>
      <c r="H189" s="15">
        <v>0.05</v>
      </c>
      <c r="I189" s="15">
        <v>4.0000000000000001E-3</v>
      </c>
      <c r="J189" s="23">
        <v>5.6000000000000005E-20</v>
      </c>
      <c r="K189" s="26">
        <f t="shared" si="10"/>
        <v>1.9344832314350743E-4</v>
      </c>
      <c r="L189" s="27">
        <f t="shared" si="11"/>
        <v>156.24961302849476</v>
      </c>
    </row>
    <row r="190" spans="1:12" x14ac:dyDescent="0.3">
      <c r="A190" s="4" t="s">
        <v>348</v>
      </c>
      <c r="B190" s="13" t="s">
        <v>349</v>
      </c>
      <c r="C190" s="14">
        <v>13</v>
      </c>
      <c r="D190" s="4">
        <v>59077406</v>
      </c>
      <c r="E190" s="4" t="s">
        <v>15</v>
      </c>
      <c r="F190" s="4" t="s">
        <v>19</v>
      </c>
      <c r="G190" s="15">
        <v>0.71</v>
      </c>
      <c r="H190" s="15">
        <v>0.02</v>
      </c>
      <c r="I190" s="15">
        <v>4.0000000000000001E-3</v>
      </c>
      <c r="J190" s="23">
        <v>9.7999999999999992E-10</v>
      </c>
      <c r="K190" s="26">
        <f t="shared" si="10"/>
        <v>3.0956762071279805E-5</v>
      </c>
      <c r="L190" s="27">
        <f t="shared" si="11"/>
        <v>24.999938084559158</v>
      </c>
    </row>
    <row r="191" spans="1:12" x14ac:dyDescent="0.3">
      <c r="A191" s="4" t="s">
        <v>350</v>
      </c>
      <c r="B191" s="13" t="s">
        <v>351</v>
      </c>
      <c r="C191" s="14">
        <v>13</v>
      </c>
      <c r="D191" s="4">
        <v>58965435</v>
      </c>
      <c r="E191" s="4" t="s">
        <v>16</v>
      </c>
      <c r="F191" s="4" t="s">
        <v>19</v>
      </c>
      <c r="G191" s="15">
        <v>0.82</v>
      </c>
      <c r="H191" s="15">
        <v>0.03</v>
      </c>
      <c r="I191" s="15">
        <v>4.0000000000000001E-3</v>
      </c>
      <c r="J191" s="23">
        <v>9.6999999999999996E-10</v>
      </c>
      <c r="K191" s="26">
        <f t="shared" si="10"/>
        <v>6.9650019486527679E-5</v>
      </c>
      <c r="L191" s="27">
        <f t="shared" si="11"/>
        <v>56.24986069025811</v>
      </c>
    </row>
    <row r="192" spans="1:12" x14ac:dyDescent="0.3">
      <c r="A192" s="4" t="s">
        <v>352</v>
      </c>
      <c r="B192" s="13" t="s">
        <v>240</v>
      </c>
      <c r="C192" s="14">
        <v>5</v>
      </c>
      <c r="D192" s="4">
        <v>55861595</v>
      </c>
      <c r="E192" s="4" t="s">
        <v>15</v>
      </c>
      <c r="F192" s="4" t="s">
        <v>25</v>
      </c>
      <c r="G192" s="15">
        <v>0.2</v>
      </c>
      <c r="H192" s="15">
        <v>0.03</v>
      </c>
      <c r="I192" s="15">
        <v>4.0000000000000001E-3</v>
      </c>
      <c r="J192" s="23">
        <v>2.1999999999999999E-12</v>
      </c>
      <c r="K192" s="26">
        <f t="shared" si="10"/>
        <v>6.9650019486527679E-5</v>
      </c>
      <c r="L192" s="27">
        <f t="shared" si="11"/>
        <v>56.24986069025811</v>
      </c>
    </row>
    <row r="193" spans="1:21" x14ac:dyDescent="0.3">
      <c r="A193" s="4" t="s">
        <v>353</v>
      </c>
      <c r="B193" s="13" t="s">
        <v>354</v>
      </c>
      <c r="C193" s="14">
        <v>3</v>
      </c>
      <c r="D193" s="4">
        <v>64701146</v>
      </c>
      <c r="E193" s="4" t="s">
        <v>15</v>
      </c>
      <c r="F193" s="4" t="s">
        <v>25</v>
      </c>
      <c r="G193" s="15">
        <v>0.7</v>
      </c>
      <c r="H193" s="15">
        <v>0.03</v>
      </c>
      <c r="I193" s="15">
        <v>2E-3</v>
      </c>
      <c r="J193" s="23">
        <v>9.9999999999999994E-12</v>
      </c>
      <c r="K193" s="26">
        <f t="shared" si="10"/>
        <v>2.7854187660471074E-4</v>
      </c>
      <c r="L193" s="27">
        <f t="shared" si="11"/>
        <v>224.99944276103244</v>
      </c>
    </row>
    <row r="194" spans="1:21" x14ac:dyDescent="0.3">
      <c r="A194" s="4" t="s">
        <v>355</v>
      </c>
      <c r="B194" s="13" t="s">
        <v>356</v>
      </c>
      <c r="C194" s="14">
        <v>3</v>
      </c>
      <c r="D194" s="4">
        <v>170733076</v>
      </c>
      <c r="E194" s="4" t="s">
        <v>25</v>
      </c>
      <c r="F194" s="4" t="s">
        <v>15</v>
      </c>
      <c r="G194" s="15">
        <v>0.71</v>
      </c>
      <c r="H194" s="15">
        <v>0.03</v>
      </c>
      <c r="I194" s="15">
        <v>2E-3</v>
      </c>
      <c r="J194" s="23">
        <v>1.2E-15</v>
      </c>
      <c r="K194" s="26">
        <f t="shared" si="10"/>
        <v>2.7854187660471074E-4</v>
      </c>
      <c r="L194" s="27">
        <f t="shared" si="11"/>
        <v>224.99944276103244</v>
      </c>
    </row>
    <row r="195" spans="1:21" ht="16" x14ac:dyDescent="0.3">
      <c r="A195" s="16" t="s">
        <v>357</v>
      </c>
      <c r="B195" s="13" t="s">
        <v>358</v>
      </c>
      <c r="C195" s="14">
        <v>19</v>
      </c>
      <c r="D195" s="4">
        <v>33890838</v>
      </c>
      <c r="E195" s="4" t="s">
        <v>16</v>
      </c>
      <c r="F195" s="4" t="s">
        <v>25</v>
      </c>
      <c r="G195" s="15">
        <v>0.52</v>
      </c>
      <c r="H195" s="15">
        <v>0.02</v>
      </c>
      <c r="I195" s="15">
        <v>4.0000000000000001E-3</v>
      </c>
      <c r="J195" s="23">
        <v>3.3000000000000002E-9</v>
      </c>
      <c r="K195" s="26"/>
      <c r="L195" s="27"/>
    </row>
    <row r="196" spans="1:21" ht="16" x14ac:dyDescent="0.3">
      <c r="A196" s="16" t="s">
        <v>359</v>
      </c>
      <c r="B196" s="13" t="s">
        <v>52</v>
      </c>
      <c r="C196" s="14">
        <v>17</v>
      </c>
      <c r="D196" s="4">
        <v>36099952</v>
      </c>
      <c r="E196" s="4" t="s">
        <v>19</v>
      </c>
      <c r="F196" s="4" t="s">
        <v>15</v>
      </c>
      <c r="G196" s="15">
        <v>0.48</v>
      </c>
      <c r="H196" s="15">
        <v>0.03</v>
      </c>
      <c r="I196" s="15">
        <v>4.0000000000000001E-3</v>
      </c>
      <c r="J196" s="23">
        <v>1.3E-25</v>
      </c>
      <c r="K196" s="26"/>
      <c r="L196" s="27"/>
    </row>
    <row r="197" spans="1:21" ht="16" x14ac:dyDescent="0.3">
      <c r="A197" s="16" t="s">
        <v>360</v>
      </c>
      <c r="B197" s="13" t="s">
        <v>289</v>
      </c>
      <c r="C197" s="14">
        <v>6</v>
      </c>
      <c r="D197" s="4">
        <v>43760327</v>
      </c>
      <c r="E197" s="4" t="s">
        <v>25</v>
      </c>
      <c r="F197" s="4" t="s">
        <v>16</v>
      </c>
      <c r="G197" s="15">
        <v>0.49</v>
      </c>
      <c r="H197" s="15">
        <v>0.02</v>
      </c>
      <c r="I197" s="15">
        <v>4.0000000000000001E-3</v>
      </c>
      <c r="J197" s="23">
        <v>3.4999999999999999E-9</v>
      </c>
      <c r="K197" s="26"/>
      <c r="L197" s="27"/>
    </row>
    <row r="198" spans="1:21" ht="16" x14ac:dyDescent="0.3">
      <c r="A198" s="16" t="s">
        <v>361</v>
      </c>
      <c r="B198" s="13" t="s">
        <v>362</v>
      </c>
      <c r="C198" s="14">
        <v>12</v>
      </c>
      <c r="D198" s="4">
        <v>71522953</v>
      </c>
      <c r="E198" s="4" t="s">
        <v>25</v>
      </c>
      <c r="F198" s="4" t="s">
        <v>16</v>
      </c>
      <c r="G198" s="15">
        <v>0.56999999999999995</v>
      </c>
      <c r="H198" s="15">
        <v>0.02</v>
      </c>
      <c r="I198" s="15">
        <v>4.0000000000000001E-3</v>
      </c>
      <c r="J198" s="23">
        <v>2.5000000000000001E-11</v>
      </c>
      <c r="K198" s="26"/>
      <c r="L198" s="27"/>
    </row>
    <row r="199" spans="1:21" ht="16" x14ac:dyDescent="0.3">
      <c r="A199" s="16" t="s">
        <v>363</v>
      </c>
      <c r="B199" s="13" t="s">
        <v>364</v>
      </c>
      <c r="C199" s="14">
        <v>20</v>
      </c>
      <c r="D199" s="4">
        <v>57394628</v>
      </c>
      <c r="E199" s="4" t="s">
        <v>25</v>
      </c>
      <c r="F199" s="4" t="s">
        <v>16</v>
      </c>
      <c r="G199" s="15">
        <v>0.52</v>
      </c>
      <c r="H199" s="15">
        <v>0.02</v>
      </c>
      <c r="I199" s="15">
        <v>4.0000000000000001E-3</v>
      </c>
      <c r="J199" s="23">
        <v>5.0999999999999997E-12</v>
      </c>
      <c r="K199" s="26"/>
      <c r="L199" s="27"/>
    </row>
    <row r="200" spans="1:21" ht="16" x14ac:dyDescent="0.3">
      <c r="A200" s="16" t="s">
        <v>365</v>
      </c>
      <c r="B200" s="13" t="s">
        <v>366</v>
      </c>
      <c r="C200" s="14">
        <v>10</v>
      </c>
      <c r="D200" s="4">
        <v>80952826</v>
      </c>
      <c r="E200" s="4" t="s">
        <v>25</v>
      </c>
      <c r="F200" s="4" t="s">
        <v>16</v>
      </c>
      <c r="G200" s="15">
        <v>0.53</v>
      </c>
      <c r="H200" s="15">
        <v>0.03</v>
      </c>
      <c r="I200" s="15">
        <v>2E-3</v>
      </c>
      <c r="J200" s="23">
        <v>1.9000000000000001E-24</v>
      </c>
      <c r="K200" s="26"/>
      <c r="L200" s="27"/>
    </row>
    <row r="201" spans="1:21" ht="16" x14ac:dyDescent="0.3">
      <c r="A201" s="16" t="s">
        <v>367</v>
      </c>
      <c r="B201" s="13" t="s">
        <v>368</v>
      </c>
      <c r="C201" s="14">
        <v>15</v>
      </c>
      <c r="D201" s="4">
        <v>62394264</v>
      </c>
      <c r="E201" s="4" t="s">
        <v>25</v>
      </c>
      <c r="F201" s="4" t="s">
        <v>16</v>
      </c>
      <c r="G201" s="15">
        <v>0.56999999999999995</v>
      </c>
      <c r="H201" s="15">
        <v>0.02</v>
      </c>
      <c r="I201" s="15">
        <v>2E-3</v>
      </c>
      <c r="J201" s="23">
        <v>1.6999999999999999E-9</v>
      </c>
      <c r="K201" s="26"/>
      <c r="L201" s="27"/>
    </row>
    <row r="202" spans="1:21" x14ac:dyDescent="0.3">
      <c r="A202" s="4" t="s">
        <v>369</v>
      </c>
      <c r="B202" s="13" t="s">
        <v>370</v>
      </c>
      <c r="C202" s="14">
        <v>10</v>
      </c>
      <c r="D202" s="30">
        <v>12307894</v>
      </c>
      <c r="E202" s="4" t="s">
        <v>19</v>
      </c>
      <c r="F202" s="4" t="s">
        <v>16</v>
      </c>
      <c r="G202" s="15">
        <v>0.22</v>
      </c>
      <c r="H202" s="15">
        <v>0.04</v>
      </c>
      <c r="I202" s="15">
        <v>4.0000000000000001E-3</v>
      </c>
      <c r="J202" s="23">
        <v>3.8000000000000003E-24</v>
      </c>
      <c r="K202" s="26"/>
      <c r="L202" s="42"/>
    </row>
    <row r="203" spans="1:21" x14ac:dyDescent="0.3">
      <c r="A203" s="4" t="s">
        <v>371</v>
      </c>
      <c r="B203" s="13" t="s">
        <v>372</v>
      </c>
      <c r="C203" s="14">
        <v>8</v>
      </c>
      <c r="D203" s="4">
        <v>145507304</v>
      </c>
      <c r="E203" s="4" t="s">
        <v>16</v>
      </c>
      <c r="F203" s="4" t="s">
        <v>19</v>
      </c>
      <c r="G203" s="15">
        <v>0.37</v>
      </c>
      <c r="H203" s="15">
        <v>0.02</v>
      </c>
      <c r="I203" s="15">
        <v>4.0000000000000001E-3</v>
      </c>
      <c r="J203" s="23">
        <v>6.6000000000000001E-12</v>
      </c>
      <c r="K203" s="26"/>
      <c r="L203" s="42"/>
    </row>
    <row r="204" spans="1:21" x14ac:dyDescent="0.3">
      <c r="A204" s="31" t="s">
        <v>373</v>
      </c>
      <c r="B204" s="32" t="s">
        <v>374</v>
      </c>
      <c r="C204" s="33">
        <v>5</v>
      </c>
      <c r="D204" s="31">
        <v>56196604</v>
      </c>
      <c r="E204" s="31" t="s">
        <v>25</v>
      </c>
      <c r="F204" s="31" t="s">
        <v>15</v>
      </c>
      <c r="G204" s="34">
        <v>0.26</v>
      </c>
      <c r="H204" s="34">
        <v>0.02</v>
      </c>
      <c r="I204" s="34">
        <v>2E-3</v>
      </c>
      <c r="J204" s="43">
        <v>2.7999999999999999E-8</v>
      </c>
      <c r="K204" s="20"/>
      <c r="L204" s="44"/>
    </row>
    <row r="205" spans="1:21" s="2" customFormat="1" x14ac:dyDescent="0.3">
      <c r="A205" s="31" t="s">
        <v>375</v>
      </c>
      <c r="B205" s="31"/>
      <c r="C205" s="33"/>
      <c r="D205" s="31"/>
      <c r="E205" s="31"/>
      <c r="F205" s="31"/>
      <c r="G205" s="34"/>
      <c r="H205" s="34"/>
      <c r="I205" s="34"/>
      <c r="J205" s="43"/>
      <c r="K205" s="45">
        <f ca="1">SUM(K3:K205)</f>
        <v>2.3930075545434901E-2</v>
      </c>
      <c r="L205" s="46">
        <f ca="1">K205*((807553-193)/192)/(1-K205)</f>
        <v>103.092990724803</v>
      </c>
      <c r="M205" s="47"/>
      <c r="N205" s="47"/>
      <c r="O205" s="47"/>
      <c r="P205" s="47"/>
      <c r="Q205" s="47"/>
      <c r="R205" s="47"/>
      <c r="S205" s="47"/>
      <c r="T205" s="47"/>
      <c r="U205" s="47"/>
    </row>
    <row r="206" spans="1:21" x14ac:dyDescent="0.3">
      <c r="A206" s="35" t="s">
        <v>376</v>
      </c>
      <c r="B206" s="35"/>
      <c r="C206" s="36"/>
      <c r="D206" s="35"/>
      <c r="E206" s="35"/>
      <c r="F206" s="35"/>
      <c r="G206" s="37"/>
      <c r="H206" s="37"/>
      <c r="I206" s="37"/>
      <c r="J206" s="48"/>
      <c r="K206" s="26"/>
      <c r="L206" s="42"/>
    </row>
    <row r="207" spans="1:21" ht="16" x14ac:dyDescent="0.3">
      <c r="A207" s="35" t="s">
        <v>377</v>
      </c>
      <c r="B207" s="35"/>
      <c r="C207" s="36"/>
      <c r="D207" s="35"/>
      <c r="E207" s="35"/>
      <c r="F207" s="35"/>
      <c r="G207" s="37"/>
      <c r="H207" s="37"/>
      <c r="I207" s="37"/>
      <c r="J207" s="48"/>
      <c r="K207" s="26"/>
      <c r="L207" s="42"/>
    </row>
    <row r="208" spans="1:21" ht="16" x14ac:dyDescent="0.3">
      <c r="A208" s="38" t="s">
        <v>378</v>
      </c>
      <c r="B208" s="4"/>
      <c r="C208" s="14"/>
      <c r="D208" s="4"/>
      <c r="E208" s="4"/>
      <c r="F208" s="4"/>
      <c r="G208" s="15"/>
      <c r="H208" s="15"/>
      <c r="I208" s="15"/>
      <c r="J208" s="4"/>
    </row>
    <row r="209" spans="1:14" ht="16" x14ac:dyDescent="0.3">
      <c r="A209" s="38" t="s">
        <v>379</v>
      </c>
      <c r="B209" s="4"/>
      <c r="C209" s="14"/>
      <c r="D209" s="4"/>
      <c r="E209" s="4"/>
      <c r="F209" s="4"/>
      <c r="G209" s="15"/>
      <c r="H209" s="15"/>
      <c r="I209" s="15"/>
      <c r="J209" s="4"/>
    </row>
    <row r="210" spans="1:14" ht="16" x14ac:dyDescent="0.3">
      <c r="A210" s="4" t="s">
        <v>380</v>
      </c>
      <c r="B210" s="4"/>
      <c r="C210" s="14"/>
      <c r="D210" s="4"/>
      <c r="E210" s="4"/>
      <c r="F210" s="4"/>
      <c r="G210" s="15"/>
      <c r="H210" s="15"/>
      <c r="I210" s="15"/>
      <c r="J210" s="4"/>
    </row>
    <row r="211" spans="1:14" x14ac:dyDescent="0.3">
      <c r="A211" s="4" t="s">
        <v>20</v>
      </c>
      <c r="B211" s="35"/>
      <c r="C211" s="14"/>
      <c r="D211" s="4"/>
      <c r="E211" s="4"/>
      <c r="F211" s="4"/>
      <c r="G211" s="15"/>
      <c r="H211" s="15"/>
      <c r="I211" s="15"/>
      <c r="J211" s="4"/>
    </row>
    <row r="212" spans="1:14" x14ac:dyDescent="0.3">
      <c r="A212" s="104" t="s">
        <v>381</v>
      </c>
      <c r="B212" s="104"/>
      <c r="C212" s="104"/>
      <c r="D212" s="104"/>
      <c r="E212" s="104"/>
      <c r="F212" s="104"/>
      <c r="G212" s="104"/>
      <c r="H212" s="104"/>
      <c r="I212" s="104"/>
      <c r="J212" s="104"/>
    </row>
    <row r="213" spans="1:14" s="3" customFormat="1" ht="16" x14ac:dyDescent="0.3">
      <c r="A213" s="39" t="s">
        <v>1</v>
      </c>
      <c r="B213" s="39" t="s">
        <v>2</v>
      </c>
      <c r="C213" s="40" t="s">
        <v>3</v>
      </c>
      <c r="D213" s="39" t="s">
        <v>4</v>
      </c>
      <c r="E213" s="39" t="s">
        <v>5</v>
      </c>
      <c r="F213" s="39" t="s">
        <v>6</v>
      </c>
      <c r="G213" s="41" t="s">
        <v>7</v>
      </c>
      <c r="H213" s="41" t="s">
        <v>8</v>
      </c>
      <c r="I213" s="41" t="s">
        <v>9</v>
      </c>
      <c r="J213" s="39" t="s">
        <v>10</v>
      </c>
      <c r="K213" s="21" t="s">
        <v>11</v>
      </c>
      <c r="L213" s="22" t="s">
        <v>12</v>
      </c>
    </row>
    <row r="214" spans="1:14" x14ac:dyDescent="0.3">
      <c r="A214" s="4" t="s">
        <v>382</v>
      </c>
      <c r="B214" s="13" t="s">
        <v>383</v>
      </c>
      <c r="C214" s="14">
        <v>11</v>
      </c>
      <c r="D214" s="4">
        <v>72432985</v>
      </c>
      <c r="E214" s="4" t="s">
        <v>25</v>
      </c>
      <c r="F214" s="4" t="s">
        <v>15</v>
      </c>
      <c r="G214" s="15">
        <v>0.83</v>
      </c>
      <c r="H214" s="15">
        <v>2.5000000000000001E-2</v>
      </c>
      <c r="I214" s="15">
        <v>4.0000000000000001E-3</v>
      </c>
      <c r="J214" s="23">
        <v>4.4000000000000003E-11</v>
      </c>
      <c r="K214" s="49">
        <f>2*G214*(1-G214)*H214^2/((2*G214*(1-G214)*H214^2)+(2*G214*(1-G214)*58074*I214^2))</f>
        <v>6.7218106084152777E-4</v>
      </c>
      <c r="L214" s="50">
        <f>K214*(58074-2)/(1-K214)</f>
        <v>39.061154733615737</v>
      </c>
    </row>
    <row r="215" spans="1:14" x14ac:dyDescent="0.3">
      <c r="A215" s="4" t="s">
        <v>384</v>
      </c>
      <c r="B215" s="13" t="s">
        <v>385</v>
      </c>
      <c r="C215" s="14">
        <v>5</v>
      </c>
      <c r="D215" s="4">
        <v>95542726</v>
      </c>
      <c r="E215" s="4" t="s">
        <v>16</v>
      </c>
      <c r="F215" s="4" t="s">
        <v>15</v>
      </c>
      <c r="G215" s="15">
        <v>0.69</v>
      </c>
      <c r="H215" s="15">
        <v>2.1000000000000001E-2</v>
      </c>
      <c r="I215" s="15">
        <v>3.0000000000000001E-3</v>
      </c>
      <c r="J215" s="23">
        <v>1.6000000000000001E-9</v>
      </c>
      <c r="K215" s="49">
        <f t="shared" ref="K215:K220" si="12">2*G215*(1-G215)*H215^2/((2*G215*(1-G215)*H215^2)+(2*G215*(1-G215)*58074*I215^2))</f>
        <v>8.4303976050788851E-4</v>
      </c>
      <c r="L215" s="50">
        <f t="shared" ref="L215:L220" si="13">K215*(58074-2)/(1-K215)</f>
        <v>48.998312497847579</v>
      </c>
    </row>
    <row r="216" spans="1:14" x14ac:dyDescent="0.3">
      <c r="A216" s="4" t="s">
        <v>386</v>
      </c>
      <c r="B216" s="13" t="s">
        <v>387</v>
      </c>
      <c r="C216" s="14">
        <v>2</v>
      </c>
      <c r="D216" s="4">
        <v>27152874</v>
      </c>
      <c r="E216" s="4" t="s">
        <v>19</v>
      </c>
      <c r="F216" s="4" t="s">
        <v>16</v>
      </c>
      <c r="G216" s="15">
        <v>0.25</v>
      </c>
      <c r="H216" s="15">
        <v>0.02</v>
      </c>
      <c r="I216" s="15">
        <v>4.0000000000000001E-3</v>
      </c>
      <c r="J216" s="23">
        <v>2.8999999999999999E-9</v>
      </c>
      <c r="K216" s="49">
        <f t="shared" si="12"/>
        <v>4.3030000516360018E-4</v>
      </c>
      <c r="L216" s="50">
        <f t="shared" si="13"/>
        <v>24.999139029514076</v>
      </c>
      <c r="N216" s="51" t="s">
        <v>20</v>
      </c>
    </row>
    <row r="217" spans="1:14" x14ac:dyDescent="0.3">
      <c r="A217" s="4" t="s">
        <v>388</v>
      </c>
      <c r="B217" s="13" t="s">
        <v>389</v>
      </c>
      <c r="C217" s="14">
        <v>11</v>
      </c>
      <c r="D217" s="4">
        <v>48333360</v>
      </c>
      <c r="E217" s="4" t="s">
        <v>25</v>
      </c>
      <c r="F217" s="4" t="s">
        <v>15</v>
      </c>
      <c r="G217" s="15">
        <v>0.86</v>
      </c>
      <c r="H217" s="15">
        <v>2.7E-2</v>
      </c>
      <c r="I217" s="15">
        <v>5.0000000000000001E-3</v>
      </c>
      <c r="J217" s="23">
        <v>6.5E-8</v>
      </c>
      <c r="K217" s="49">
        <f t="shared" si="12"/>
        <v>5.0186599145382105E-4</v>
      </c>
      <c r="L217" s="50">
        <f t="shared" si="13"/>
        <v>29.158995764025207</v>
      </c>
    </row>
    <row r="218" spans="1:14" x14ac:dyDescent="0.3">
      <c r="A218" s="4" t="s">
        <v>390</v>
      </c>
      <c r="B218" s="13" t="s">
        <v>391</v>
      </c>
      <c r="C218" s="14">
        <v>13</v>
      </c>
      <c r="D218" s="4">
        <v>28491198</v>
      </c>
      <c r="E218" s="4" t="s">
        <v>15</v>
      </c>
      <c r="F218" s="4" t="s">
        <v>25</v>
      </c>
      <c r="G218" s="15">
        <v>0.22</v>
      </c>
      <c r="H218" s="15">
        <v>2.1999999999999999E-2</v>
      </c>
      <c r="I218" s="15">
        <v>4.0000000000000001E-3</v>
      </c>
      <c r="J218" s="23">
        <v>1.3000000000000001E-8</v>
      </c>
      <c r="K218" s="49">
        <f t="shared" si="12"/>
        <v>5.2061596182723287E-4</v>
      </c>
      <c r="L218" s="50">
        <f t="shared" si="13"/>
        <v>30.24895822571202</v>
      </c>
    </row>
    <row r="219" spans="1:14" x14ac:dyDescent="0.3">
      <c r="A219" s="4" t="s">
        <v>392</v>
      </c>
      <c r="B219" s="13" t="s">
        <v>393</v>
      </c>
      <c r="C219" s="14">
        <v>8</v>
      </c>
      <c r="D219" s="4">
        <v>9183596</v>
      </c>
      <c r="E219" s="4" t="s">
        <v>15</v>
      </c>
      <c r="F219" s="4" t="s">
        <v>25</v>
      </c>
      <c r="G219" s="15">
        <v>0.1</v>
      </c>
      <c r="H219" s="15">
        <v>2.5999999999999999E-2</v>
      </c>
      <c r="I219" s="15">
        <v>5.0000000000000001E-3</v>
      </c>
      <c r="J219" s="23">
        <v>7.8999999999999995E-7</v>
      </c>
      <c r="K219" s="49">
        <f t="shared" si="12"/>
        <v>4.6539614437194233E-4</v>
      </c>
      <c r="L219" s="50">
        <f t="shared" si="13"/>
        <v>27.039068774322413</v>
      </c>
    </row>
    <row r="220" spans="1:14" x14ac:dyDescent="0.3">
      <c r="A220" s="31" t="s">
        <v>394</v>
      </c>
      <c r="B220" s="32" t="s">
        <v>395</v>
      </c>
      <c r="C220" s="33">
        <v>20</v>
      </c>
      <c r="D220" s="31">
        <v>22559601</v>
      </c>
      <c r="E220" s="31" t="s">
        <v>15</v>
      </c>
      <c r="F220" s="31" t="s">
        <v>25</v>
      </c>
      <c r="G220" s="34">
        <v>0.95</v>
      </c>
      <c r="H220" s="34">
        <v>4.3999999999999997E-2</v>
      </c>
      <c r="I220" s="34">
        <v>7.0000000000000001E-3</v>
      </c>
      <c r="J220" s="43">
        <v>7.1000000000000003E-10</v>
      </c>
      <c r="K220" s="52">
        <f t="shared" si="12"/>
        <v>6.7987984107106348E-4</v>
      </c>
      <c r="L220" s="46">
        <f t="shared" si="13"/>
        <v>39.508843396848356</v>
      </c>
    </row>
    <row r="221" spans="1:14" x14ac:dyDescent="0.3">
      <c r="A221" s="31" t="s">
        <v>375</v>
      </c>
      <c r="B221" s="31"/>
      <c r="C221" s="33"/>
      <c r="D221" s="31"/>
      <c r="E221" s="31"/>
      <c r="F221" s="31"/>
      <c r="G221" s="34"/>
      <c r="H221" s="34"/>
      <c r="I221" s="34"/>
      <c r="J221" s="43"/>
      <c r="K221" s="53">
        <f>SUM(K214:K220)</f>
        <v>4.1132787652370766E-3</v>
      </c>
      <c r="L221" s="46">
        <f>K221*((58074-8)/7)/(1-K221)</f>
        <v>34.261160673564675</v>
      </c>
    </row>
    <row r="222" spans="1:14" x14ac:dyDescent="0.3">
      <c r="A222" s="35" t="s">
        <v>396</v>
      </c>
      <c r="B222" s="35"/>
      <c r="C222" s="36"/>
      <c r="D222" s="35"/>
      <c r="E222" s="35"/>
      <c r="F222" s="35"/>
      <c r="G222" s="37"/>
      <c r="H222" s="37"/>
      <c r="I222" s="37"/>
      <c r="J222" s="48"/>
      <c r="K222" s="54"/>
      <c r="L222" s="27"/>
    </row>
    <row r="223" spans="1:14" ht="16" x14ac:dyDescent="0.3">
      <c r="A223" s="35" t="s">
        <v>397</v>
      </c>
      <c r="B223" s="35"/>
      <c r="C223" s="36"/>
      <c r="D223" s="35"/>
      <c r="E223" s="35"/>
      <c r="F223" s="35"/>
      <c r="G223" s="37"/>
      <c r="H223" s="37"/>
      <c r="I223" s="37"/>
      <c r="J223" s="48"/>
      <c r="K223" s="26"/>
      <c r="L223" s="42"/>
    </row>
    <row r="224" spans="1:14" ht="16" x14ac:dyDescent="0.3">
      <c r="A224" s="38" t="s">
        <v>398</v>
      </c>
      <c r="B224" s="4"/>
      <c r="C224" s="14"/>
      <c r="D224" s="4"/>
      <c r="E224" s="4"/>
      <c r="F224" s="4"/>
      <c r="G224" s="15"/>
      <c r="H224" s="15"/>
      <c r="I224" s="15"/>
      <c r="J224" s="4"/>
    </row>
    <row r="225" spans="1:12" x14ac:dyDescent="0.3">
      <c r="A225" s="35"/>
      <c r="B225" s="35"/>
      <c r="C225" s="36"/>
      <c r="D225" s="35"/>
      <c r="E225" s="35"/>
      <c r="F225" s="35"/>
      <c r="G225" s="37"/>
      <c r="H225" s="37"/>
      <c r="I225" s="37"/>
      <c r="J225" s="48"/>
      <c r="L225" s="50"/>
    </row>
    <row r="226" spans="1:12" x14ac:dyDescent="0.3">
      <c r="A226" s="104" t="s">
        <v>399</v>
      </c>
      <c r="B226" s="104"/>
      <c r="C226" s="104"/>
      <c r="D226" s="104"/>
      <c r="E226" s="104"/>
      <c r="F226" s="104"/>
      <c r="G226" s="104"/>
      <c r="H226" s="104"/>
      <c r="I226" s="104"/>
      <c r="J226" s="104"/>
      <c r="K226" s="55"/>
      <c r="L226" s="50"/>
    </row>
    <row r="227" spans="1:12" s="3" customFormat="1" ht="16" x14ac:dyDescent="0.3">
      <c r="A227" s="39" t="s">
        <v>1</v>
      </c>
      <c r="B227" s="39" t="s">
        <v>2</v>
      </c>
      <c r="C227" s="40" t="s">
        <v>3</v>
      </c>
      <c r="D227" s="39" t="s">
        <v>4</v>
      </c>
      <c r="E227" s="39" t="s">
        <v>5</v>
      </c>
      <c r="F227" s="39" t="s">
        <v>6</v>
      </c>
      <c r="G227" s="41" t="s">
        <v>7</v>
      </c>
      <c r="H227" s="41" t="s">
        <v>8</v>
      </c>
      <c r="I227" s="41" t="s">
        <v>9</v>
      </c>
      <c r="J227" s="39" t="s">
        <v>10</v>
      </c>
      <c r="K227" s="21" t="s">
        <v>11</v>
      </c>
      <c r="L227" s="22" t="s">
        <v>12</v>
      </c>
    </row>
    <row r="228" spans="1:12" x14ac:dyDescent="0.3">
      <c r="A228" s="4" t="s">
        <v>400</v>
      </c>
      <c r="B228" s="13" t="s">
        <v>401</v>
      </c>
      <c r="C228" s="4">
        <v>1</v>
      </c>
      <c r="D228" s="4">
        <v>219700519</v>
      </c>
      <c r="E228" s="4" t="s">
        <v>19</v>
      </c>
      <c r="F228" s="4" t="s">
        <v>16</v>
      </c>
      <c r="G228" s="15">
        <v>0.67</v>
      </c>
      <c r="H228" s="15">
        <v>1.6E-2</v>
      </c>
      <c r="I228" s="15">
        <v>3.0000000000000001E-3</v>
      </c>
      <c r="J228" s="23">
        <v>7.7000000000000001E-8</v>
      </c>
      <c r="K228" s="56">
        <f t="shared" ref="K228:K233" si="14">2*G228*(1-G228)*H228^2/((2*G228*(1-G228)*H228^2)+(2*G228*(1-G228)*51750*I228^2))</f>
        <v>5.4934915001094407E-4</v>
      </c>
      <c r="L228" s="50">
        <f t="shared" ref="L228:L233" si="15">K228*(51750-2)/(1-K228)</f>
        <v>28.443345142243693</v>
      </c>
    </row>
    <row r="229" spans="1:12" x14ac:dyDescent="0.3">
      <c r="A229" s="4" t="s">
        <v>402</v>
      </c>
      <c r="B229" s="13" t="s">
        <v>403</v>
      </c>
      <c r="C229" s="4">
        <v>6</v>
      </c>
      <c r="D229" s="4">
        <v>34845449</v>
      </c>
      <c r="E229" s="4" t="s">
        <v>19</v>
      </c>
      <c r="F229" s="4" t="s">
        <v>25</v>
      </c>
      <c r="G229" s="15">
        <v>0.75</v>
      </c>
      <c r="H229" s="15">
        <v>1.6E-2</v>
      </c>
      <c r="I229" s="15">
        <v>3.0000000000000001E-3</v>
      </c>
      <c r="J229" s="23">
        <v>5.8999999999999999E-8</v>
      </c>
      <c r="K229" s="56">
        <f t="shared" si="14"/>
        <v>5.4934915001094396E-4</v>
      </c>
      <c r="L229" s="50">
        <f t="shared" si="15"/>
        <v>28.443345142243686</v>
      </c>
    </row>
    <row r="230" spans="1:12" x14ac:dyDescent="0.3">
      <c r="A230" s="4" t="s">
        <v>404</v>
      </c>
      <c r="B230" s="13" t="s">
        <v>405</v>
      </c>
      <c r="C230" s="4">
        <v>2</v>
      </c>
      <c r="D230" s="4">
        <v>165551201</v>
      </c>
      <c r="E230" s="4" t="s">
        <v>19</v>
      </c>
      <c r="F230" s="4" t="s">
        <v>16</v>
      </c>
      <c r="G230" s="15">
        <v>0.88</v>
      </c>
      <c r="H230" s="15">
        <v>2.1000000000000001E-2</v>
      </c>
      <c r="I230" s="15">
        <v>4.0000000000000001E-3</v>
      </c>
      <c r="J230" s="23">
        <v>6.1000000000000005E-14</v>
      </c>
      <c r="K230" s="56">
        <f t="shared" si="14"/>
        <v>5.323251746352487E-4</v>
      </c>
      <c r="L230" s="50">
        <f t="shared" si="15"/>
        <v>27.5614347826087</v>
      </c>
    </row>
    <row r="231" spans="1:12" x14ac:dyDescent="0.3">
      <c r="A231" s="4" t="s">
        <v>392</v>
      </c>
      <c r="B231" s="13" t="s">
        <v>406</v>
      </c>
      <c r="C231" s="4">
        <v>8</v>
      </c>
      <c r="D231" s="4">
        <v>9183596</v>
      </c>
      <c r="E231" s="4" t="s">
        <v>15</v>
      </c>
      <c r="F231" s="4" t="s">
        <v>25</v>
      </c>
      <c r="G231" s="15">
        <v>0.1</v>
      </c>
      <c r="H231" s="15">
        <v>0.02</v>
      </c>
      <c r="I231" s="15">
        <v>4.0000000000000001E-3</v>
      </c>
      <c r="J231" s="23">
        <v>1.4000000000000001E-7</v>
      </c>
      <c r="K231" s="56">
        <f t="shared" si="14"/>
        <v>4.8285852245292133E-4</v>
      </c>
      <c r="L231" s="50">
        <f t="shared" si="15"/>
        <v>24.999033816425122</v>
      </c>
    </row>
    <row r="232" spans="1:12" x14ac:dyDescent="0.3">
      <c r="A232" s="4" t="s">
        <v>407</v>
      </c>
      <c r="B232" s="13" t="s">
        <v>408</v>
      </c>
      <c r="C232" s="4">
        <v>4</v>
      </c>
      <c r="D232" s="4">
        <v>157720124</v>
      </c>
      <c r="E232" s="4" t="s">
        <v>16</v>
      </c>
      <c r="F232" s="4" t="s">
        <v>19</v>
      </c>
      <c r="G232" s="15">
        <v>0.67</v>
      </c>
      <c r="H232" s="15">
        <v>1.6E-2</v>
      </c>
      <c r="I232" s="15">
        <v>3.0000000000000001E-3</v>
      </c>
      <c r="J232" s="23">
        <v>1.4999999999999999E-8</v>
      </c>
      <c r="K232" s="56">
        <f t="shared" si="14"/>
        <v>5.4934915001094407E-4</v>
      </c>
      <c r="L232" s="50">
        <f t="shared" si="15"/>
        <v>28.443345142243693</v>
      </c>
    </row>
    <row r="233" spans="1:12" x14ac:dyDescent="0.3">
      <c r="A233" s="31" t="s">
        <v>409</v>
      </c>
      <c r="B233" s="32" t="s">
        <v>196</v>
      </c>
      <c r="C233" s="33">
        <v>2</v>
      </c>
      <c r="D233" s="31">
        <v>227068080</v>
      </c>
      <c r="E233" s="31" t="s">
        <v>16</v>
      </c>
      <c r="F233" s="31" t="s">
        <v>15</v>
      </c>
      <c r="G233" s="34">
        <v>0.66</v>
      </c>
      <c r="H233" s="34">
        <v>1.7999999999999999E-2</v>
      </c>
      <c r="I233" s="34">
        <v>3.0000000000000001E-3</v>
      </c>
      <c r="J233" s="43">
        <v>1.7E-12</v>
      </c>
      <c r="K233" s="57">
        <f t="shared" si="14"/>
        <v>6.9516857838025723E-4</v>
      </c>
      <c r="L233" s="46">
        <f t="shared" si="15"/>
        <v>35.998608695652173</v>
      </c>
    </row>
    <row r="234" spans="1:12" x14ac:dyDescent="0.3">
      <c r="A234" s="31" t="s">
        <v>375</v>
      </c>
      <c r="B234" s="31"/>
      <c r="C234" s="33"/>
      <c r="D234" s="31"/>
      <c r="E234" s="31"/>
      <c r="F234" s="31"/>
      <c r="G234" s="34"/>
      <c r="H234" s="34"/>
      <c r="I234" s="34"/>
      <c r="J234" s="43"/>
      <c r="K234" s="58">
        <f>SUM(K228:K233)</f>
        <v>3.3583997255012591E-3</v>
      </c>
      <c r="L234" s="46">
        <f>K234*((51750-7)/6)/(1-K234)</f>
        <v>29.05987417288058</v>
      </c>
    </row>
    <row r="235" spans="1:12" ht="16.5" customHeight="1" x14ac:dyDescent="0.3">
      <c r="A235" s="35" t="s">
        <v>410</v>
      </c>
      <c r="B235" s="35"/>
      <c r="C235" s="36"/>
      <c r="D235" s="35"/>
      <c r="E235" s="35"/>
      <c r="F235" s="35"/>
      <c r="G235" s="37"/>
      <c r="H235" s="37"/>
      <c r="I235" s="37"/>
      <c r="J235" s="48"/>
      <c r="K235" s="26"/>
      <c r="L235" s="42"/>
    </row>
    <row r="236" spans="1:12" ht="16.5" customHeight="1" x14ac:dyDescent="0.3">
      <c r="A236" s="35" t="s">
        <v>411</v>
      </c>
      <c r="B236" s="35"/>
      <c r="C236" s="36"/>
      <c r="D236" s="35"/>
      <c r="E236" s="35"/>
      <c r="F236" s="35"/>
      <c r="G236" s="37"/>
      <c r="H236" s="37"/>
      <c r="I236" s="37"/>
      <c r="J236" s="48"/>
      <c r="K236" s="26"/>
      <c r="L236" s="42"/>
    </row>
    <row r="237" spans="1:12" ht="16.5" customHeight="1" x14ac:dyDescent="0.3">
      <c r="A237" s="38" t="s">
        <v>412</v>
      </c>
      <c r="B237" s="4"/>
      <c r="C237" s="14"/>
      <c r="D237" s="4"/>
      <c r="E237" s="4"/>
      <c r="F237" s="4"/>
      <c r="G237" s="15"/>
      <c r="H237" s="15"/>
      <c r="I237" s="15"/>
      <c r="J237" s="4"/>
    </row>
    <row r="238" spans="1:12" ht="16.5" customHeight="1" x14ac:dyDescent="0.3">
      <c r="A238" s="4"/>
      <c r="B238" s="4"/>
      <c r="C238" s="14"/>
      <c r="D238" s="4"/>
      <c r="E238" s="4"/>
      <c r="F238" s="4"/>
      <c r="G238" s="15"/>
      <c r="H238" s="15"/>
      <c r="I238" s="15"/>
      <c r="J238" s="4"/>
    </row>
    <row r="239" spans="1:12" x14ac:dyDescent="0.3">
      <c r="A239" s="104" t="s">
        <v>413</v>
      </c>
      <c r="B239" s="104"/>
      <c r="C239" s="104"/>
      <c r="D239" s="104"/>
      <c r="E239" s="104"/>
      <c r="F239" s="104"/>
      <c r="G239" s="104"/>
      <c r="H239" s="104"/>
      <c r="I239" s="104"/>
      <c r="J239" s="104"/>
      <c r="K239" s="55"/>
      <c r="L239" s="50"/>
    </row>
    <row r="240" spans="1:12" s="3" customFormat="1" ht="16" x14ac:dyDescent="0.3">
      <c r="A240" s="39" t="s">
        <v>1</v>
      </c>
      <c r="B240" s="39" t="s">
        <v>2</v>
      </c>
      <c r="C240" s="40" t="s">
        <v>3</v>
      </c>
      <c r="D240" s="39" t="s">
        <v>4</v>
      </c>
      <c r="E240" s="39" t="s">
        <v>5</v>
      </c>
      <c r="F240" s="39" t="s">
        <v>6</v>
      </c>
      <c r="G240" s="41" t="s">
        <v>7</v>
      </c>
      <c r="H240" s="41" t="s">
        <v>8</v>
      </c>
      <c r="I240" s="41" t="s">
        <v>9</v>
      </c>
      <c r="J240" s="39" t="s">
        <v>10</v>
      </c>
      <c r="K240" s="21" t="s">
        <v>11</v>
      </c>
      <c r="L240" s="22" t="s">
        <v>12</v>
      </c>
    </row>
    <row r="241" spans="1:12" x14ac:dyDescent="0.3">
      <c r="A241" s="4" t="s">
        <v>414</v>
      </c>
      <c r="B241" s="13" t="s">
        <v>415</v>
      </c>
      <c r="C241" s="4">
        <v>1</v>
      </c>
      <c r="D241" s="4">
        <v>150940625</v>
      </c>
      <c r="E241" s="4" t="s">
        <v>19</v>
      </c>
      <c r="F241" s="4" t="s">
        <v>16</v>
      </c>
      <c r="G241" s="15">
        <v>0.31619999999999998</v>
      </c>
      <c r="H241" s="15">
        <v>2.8000000000000001E-2</v>
      </c>
      <c r="I241" s="15">
        <v>1.6999999999999999E-3</v>
      </c>
      <c r="J241" s="23">
        <v>4.46E-64</v>
      </c>
      <c r="K241" s="56">
        <f>2*G241*(1-G241)*H241^2/((2*G241*(1-G241)*H241^2)+(2*G241*(1-G241)*123665*I241^2))</f>
        <v>2.18886895919979E-3</v>
      </c>
      <c r="L241" s="50">
        <f>K241*(123665-2)/(1-K241)</f>
        <v>271.27588947537561</v>
      </c>
    </row>
    <row r="242" spans="1:12" x14ac:dyDescent="0.3">
      <c r="A242" s="4" t="s">
        <v>416</v>
      </c>
      <c r="B242" s="13" t="s">
        <v>417</v>
      </c>
      <c r="C242" s="4">
        <v>1</v>
      </c>
      <c r="D242" s="4">
        <v>158626378</v>
      </c>
      <c r="E242" s="4" t="s">
        <v>25</v>
      </c>
      <c r="F242" s="4" t="s">
        <v>15</v>
      </c>
      <c r="G242" s="15">
        <v>0.50560000000000005</v>
      </c>
      <c r="H242" s="15">
        <v>8.9999999999999993E-3</v>
      </c>
      <c r="I242" s="15">
        <v>1.6000000000000001E-3</v>
      </c>
      <c r="J242" s="23">
        <v>1.46E-8</v>
      </c>
      <c r="K242" s="56">
        <f t="shared" ref="K242:K283" si="16">2*G242*(1-G242)*H242^2/((2*G242*(1-G242)*H242^2)+(2*G242*(1-G242)*123665*I242^2))</f>
        <v>2.557921123817908E-4</v>
      </c>
      <c r="L242" s="50">
        <f t="shared" ref="L242:L283" si="17">K242*(123665-2)/(1-K242)</f>
        <v>31.640113284882535</v>
      </c>
    </row>
    <row r="243" spans="1:12" x14ac:dyDescent="0.3">
      <c r="A243" s="4" t="s">
        <v>418</v>
      </c>
      <c r="B243" s="13" t="s">
        <v>419</v>
      </c>
      <c r="C243" s="4">
        <v>2</v>
      </c>
      <c r="D243" s="4">
        <v>24021231</v>
      </c>
      <c r="E243" s="4" t="s">
        <v>15</v>
      </c>
      <c r="F243" s="4" t="s">
        <v>25</v>
      </c>
      <c r="G243" s="15">
        <v>0.72230000000000005</v>
      </c>
      <c r="H243" s="15">
        <v>3.3000000000000002E-2</v>
      </c>
      <c r="I243" s="15">
        <v>2.0999999999999999E-3</v>
      </c>
      <c r="J243" s="23">
        <v>1.68E-55</v>
      </c>
      <c r="K243" s="56">
        <f t="shared" si="16"/>
        <v>1.9928570075687397E-3</v>
      </c>
      <c r="L243" s="50">
        <f t="shared" si="17"/>
        <v>246.93478183737014</v>
      </c>
    </row>
    <row r="244" spans="1:12" x14ac:dyDescent="0.3">
      <c r="A244" s="4" t="s">
        <v>420</v>
      </c>
      <c r="B244" s="13" t="s">
        <v>421</v>
      </c>
      <c r="C244" s="4">
        <v>2</v>
      </c>
      <c r="D244" s="4">
        <v>48414735</v>
      </c>
      <c r="E244" s="4" t="s">
        <v>25</v>
      </c>
      <c r="F244" s="4" t="s">
        <v>16</v>
      </c>
      <c r="G244" s="15">
        <v>0.29380000000000001</v>
      </c>
      <c r="H244" s="15">
        <v>0.02</v>
      </c>
      <c r="I244" s="15">
        <v>2E-3</v>
      </c>
      <c r="J244" s="23">
        <v>2.2300000000000001E-23</v>
      </c>
      <c r="K244" s="56">
        <f t="shared" si="16"/>
        <v>8.0798287076313993E-4</v>
      </c>
      <c r="L244" s="50">
        <f t="shared" si="17"/>
        <v>99.998382727530029</v>
      </c>
    </row>
    <row r="245" spans="1:12" x14ac:dyDescent="0.3">
      <c r="A245" s="4" t="s">
        <v>422</v>
      </c>
      <c r="B245" s="13" t="s">
        <v>423</v>
      </c>
      <c r="C245" s="4">
        <v>2</v>
      </c>
      <c r="D245" s="4">
        <v>169763148</v>
      </c>
      <c r="E245" s="4" t="s">
        <v>19</v>
      </c>
      <c r="F245" s="4" t="s">
        <v>16</v>
      </c>
      <c r="G245" s="15">
        <v>0.64700000000000002</v>
      </c>
      <c r="H245" s="15">
        <v>1.4E-2</v>
      </c>
      <c r="I245" s="15">
        <v>1.9E-3</v>
      </c>
      <c r="J245" s="23">
        <v>2.5599999999999999E-14</v>
      </c>
      <c r="K245" s="56">
        <f t="shared" si="16"/>
        <v>4.388452861019377E-4</v>
      </c>
      <c r="L245" s="50">
        <f t="shared" si="17"/>
        <v>54.292750732952591</v>
      </c>
    </row>
    <row r="246" spans="1:12" x14ac:dyDescent="0.3">
      <c r="A246" s="4" t="s">
        <v>424</v>
      </c>
      <c r="B246" s="13" t="s">
        <v>425</v>
      </c>
      <c r="C246" s="4">
        <v>3</v>
      </c>
      <c r="D246" s="4">
        <v>12267648</v>
      </c>
      <c r="E246" s="4" t="s">
        <v>19</v>
      </c>
      <c r="F246" s="4" t="s">
        <v>16</v>
      </c>
      <c r="G246" s="15">
        <v>0.74150000000000005</v>
      </c>
      <c r="H246" s="15">
        <v>2.1000000000000001E-2</v>
      </c>
      <c r="I246" s="15">
        <v>2.3999999999999998E-3</v>
      </c>
      <c r="J246" s="23">
        <v>7.4499999999999996E-18</v>
      </c>
      <c r="K246" s="56">
        <f t="shared" si="16"/>
        <v>6.1872905475878403E-4</v>
      </c>
      <c r="L246" s="50">
        <f t="shared" si="17"/>
        <v>76.561261775765175</v>
      </c>
    </row>
    <row r="247" spans="1:12" x14ac:dyDescent="0.3">
      <c r="A247" s="4" t="s">
        <v>426</v>
      </c>
      <c r="B247" s="13" t="s">
        <v>427</v>
      </c>
      <c r="C247" s="4">
        <v>3</v>
      </c>
      <c r="D247" s="4">
        <v>49382925</v>
      </c>
      <c r="E247" s="4" t="s">
        <v>15</v>
      </c>
      <c r="F247" s="4" t="s">
        <v>25</v>
      </c>
      <c r="G247" s="15">
        <v>0.67449999999999999</v>
      </c>
      <c r="H247" s="15">
        <v>1.4999999999999999E-2</v>
      </c>
      <c r="I247" s="15">
        <v>1.6999999999999999E-3</v>
      </c>
      <c r="J247" s="23">
        <v>1.3800000000000001E-19</v>
      </c>
      <c r="K247" s="56">
        <f t="shared" si="16"/>
        <v>6.2916498481545269E-4</v>
      </c>
      <c r="L247" s="50">
        <f t="shared" si="17"/>
        <v>77.853412158111624</v>
      </c>
    </row>
    <row r="248" spans="1:12" x14ac:dyDescent="0.3">
      <c r="A248" s="4" t="s">
        <v>73</v>
      </c>
      <c r="B248" s="13" t="s">
        <v>74</v>
      </c>
      <c r="C248" s="4">
        <v>3</v>
      </c>
      <c r="D248" s="4">
        <v>123065778</v>
      </c>
      <c r="E248" s="4" t="s">
        <v>25</v>
      </c>
      <c r="F248" s="4" t="s">
        <v>15</v>
      </c>
      <c r="G248" s="15">
        <v>0.81499999999999995</v>
      </c>
      <c r="H248" s="15">
        <v>1.2E-2</v>
      </c>
      <c r="I248" s="15">
        <v>2.0999999999999999E-3</v>
      </c>
      <c r="J248" s="23">
        <v>6.8500000000000001E-9</v>
      </c>
      <c r="K248" s="56">
        <f t="shared" si="16"/>
        <v>2.6397478380877672E-4</v>
      </c>
      <c r="L248" s="50">
        <f t="shared" si="17"/>
        <v>32.652533135520017</v>
      </c>
    </row>
    <row r="249" spans="1:12" x14ac:dyDescent="0.3">
      <c r="A249" s="4" t="s">
        <v>428</v>
      </c>
      <c r="B249" s="13" t="s">
        <v>356</v>
      </c>
      <c r="C249" s="4">
        <v>3</v>
      </c>
      <c r="D249" s="4">
        <v>170724883</v>
      </c>
      <c r="E249" s="4" t="s">
        <v>15</v>
      </c>
      <c r="F249" s="4" t="s">
        <v>25</v>
      </c>
      <c r="G249" s="15">
        <v>0.75419999999999998</v>
      </c>
      <c r="H249" s="15">
        <v>1.2999999999999999E-2</v>
      </c>
      <c r="I249" s="15">
        <v>1.9E-3</v>
      </c>
      <c r="J249" s="23">
        <v>1.42E-12</v>
      </c>
      <c r="K249" s="56">
        <f t="shared" si="16"/>
        <v>3.7841498532298438E-4</v>
      </c>
      <c r="L249" s="50">
        <f t="shared" si="17"/>
        <v>46.813647315658088</v>
      </c>
    </row>
    <row r="250" spans="1:12" x14ac:dyDescent="0.3">
      <c r="A250" s="4" t="s">
        <v>429</v>
      </c>
      <c r="B250" s="13" t="s">
        <v>430</v>
      </c>
      <c r="C250" s="4">
        <v>4</v>
      </c>
      <c r="D250" s="4">
        <v>144659795</v>
      </c>
      <c r="E250" s="4" t="s">
        <v>15</v>
      </c>
      <c r="F250" s="4" t="s">
        <v>25</v>
      </c>
      <c r="G250" s="15">
        <v>0.56659999999999999</v>
      </c>
      <c r="H250" s="15">
        <v>0.01</v>
      </c>
      <c r="I250" s="15">
        <v>1.6000000000000001E-3</v>
      </c>
      <c r="J250" s="23">
        <v>6.3799999999999997E-10</v>
      </c>
      <c r="K250" s="56">
        <f t="shared" si="16"/>
        <v>3.1577378471301217E-4</v>
      </c>
      <c r="L250" s="50">
        <f t="shared" si="17"/>
        <v>39.061868252941416</v>
      </c>
    </row>
    <row r="251" spans="1:12" x14ac:dyDescent="0.3">
      <c r="A251" s="4" t="s">
        <v>333</v>
      </c>
      <c r="B251" s="13" t="s">
        <v>334</v>
      </c>
      <c r="C251" s="4">
        <v>6</v>
      </c>
      <c r="D251" s="4">
        <v>20679709</v>
      </c>
      <c r="E251" s="4" t="s">
        <v>19</v>
      </c>
      <c r="F251" s="4" t="s">
        <v>16</v>
      </c>
      <c r="G251" s="15">
        <v>0.59989999999999999</v>
      </c>
      <c r="H251" s="15">
        <v>0.01</v>
      </c>
      <c r="I251" s="15">
        <v>1.8E-3</v>
      </c>
      <c r="J251" s="23">
        <v>1.8699999999999999E-8</v>
      </c>
      <c r="K251" s="56">
        <f t="shared" si="16"/>
        <v>2.49516810696087E-4</v>
      </c>
      <c r="L251" s="50">
        <f t="shared" si="17"/>
        <v>30.863698372694451</v>
      </c>
    </row>
    <row r="252" spans="1:12" x14ac:dyDescent="0.3">
      <c r="A252" s="4" t="s">
        <v>431</v>
      </c>
      <c r="B252" s="13" t="s">
        <v>432</v>
      </c>
      <c r="C252" s="4">
        <v>6</v>
      </c>
      <c r="D252" s="4">
        <v>26093141</v>
      </c>
      <c r="E252" s="4" t="s">
        <v>15</v>
      </c>
      <c r="F252" s="4" t="s">
        <v>25</v>
      </c>
      <c r="G252" s="15">
        <v>0.33350000000000002</v>
      </c>
      <c r="H252" s="15">
        <v>1.2999999999999999E-2</v>
      </c>
      <c r="I252" s="15">
        <v>1.6999999999999999E-3</v>
      </c>
      <c r="J252" s="23">
        <v>2.6399999999999999E-15</v>
      </c>
      <c r="K252" s="56">
        <f t="shared" si="16"/>
        <v>4.7264682361058258E-4</v>
      </c>
      <c r="L252" s="50">
        <f t="shared" si="17"/>
        <v>58.476562909870495</v>
      </c>
    </row>
    <row r="253" spans="1:12" x14ac:dyDescent="0.3">
      <c r="A253" s="4" t="s">
        <v>433</v>
      </c>
      <c r="B253" s="13" t="s">
        <v>434</v>
      </c>
      <c r="C253" s="4">
        <v>6</v>
      </c>
      <c r="D253" s="4">
        <v>26107463</v>
      </c>
      <c r="E253" s="4" t="s">
        <v>15</v>
      </c>
      <c r="F253" s="4" t="s">
        <v>19</v>
      </c>
      <c r="G253" s="15">
        <v>0.4128</v>
      </c>
      <c r="H253" s="15">
        <v>0.01</v>
      </c>
      <c r="I253" s="15">
        <v>1.9E-3</v>
      </c>
      <c r="J253" s="23">
        <v>3.2700000000000002E-8</v>
      </c>
      <c r="K253" s="56">
        <f t="shared" si="16"/>
        <v>2.2394879276484156E-4</v>
      </c>
      <c r="L253" s="50">
        <f t="shared" si="17"/>
        <v>27.700383027016628</v>
      </c>
    </row>
    <row r="254" spans="1:12" x14ac:dyDescent="0.3">
      <c r="A254" s="4" t="s">
        <v>435</v>
      </c>
      <c r="B254" s="13" t="s">
        <v>436</v>
      </c>
      <c r="C254" s="4">
        <v>6</v>
      </c>
      <c r="D254" s="4">
        <v>109562035</v>
      </c>
      <c r="E254" s="4" t="s">
        <v>16</v>
      </c>
      <c r="F254" s="4" t="s">
        <v>19</v>
      </c>
      <c r="G254" s="15">
        <v>0.15759999999999999</v>
      </c>
      <c r="H254" s="15">
        <v>1.7999999999999999E-2</v>
      </c>
      <c r="I254" s="15">
        <v>2.3E-3</v>
      </c>
      <c r="J254" s="23">
        <v>1.94E-15</v>
      </c>
      <c r="K254" s="56">
        <f t="shared" si="16"/>
        <v>4.9502541474230003E-4</v>
      </c>
      <c r="L254" s="50">
        <f t="shared" si="17"/>
        <v>61.246646509867176</v>
      </c>
    </row>
    <row r="255" spans="1:12" x14ac:dyDescent="0.3">
      <c r="A255" s="4" t="s">
        <v>437</v>
      </c>
      <c r="B255" s="13" t="s">
        <v>438</v>
      </c>
      <c r="C255" s="4">
        <v>7</v>
      </c>
      <c r="D255" s="4">
        <v>52476323</v>
      </c>
      <c r="E255" s="4" t="s">
        <v>15</v>
      </c>
      <c r="F255" s="4" t="s">
        <v>25</v>
      </c>
      <c r="G255" s="15">
        <v>0.24279999999999999</v>
      </c>
      <c r="H255" s="15">
        <v>1.4999999999999999E-2</v>
      </c>
      <c r="I255" s="15">
        <v>2.2000000000000001E-3</v>
      </c>
      <c r="J255" s="23">
        <v>5.27E-12</v>
      </c>
      <c r="K255" s="56">
        <f t="shared" si="16"/>
        <v>3.7577434566830713E-4</v>
      </c>
      <c r="L255" s="50">
        <f t="shared" si="17"/>
        <v>46.486851474574898</v>
      </c>
    </row>
    <row r="256" spans="1:12" x14ac:dyDescent="0.3">
      <c r="A256" s="4" t="s">
        <v>439</v>
      </c>
      <c r="B256" s="13" t="s">
        <v>440</v>
      </c>
      <c r="C256" s="4">
        <v>6</v>
      </c>
      <c r="D256" s="4">
        <v>139840693</v>
      </c>
      <c r="E256" s="4" t="s">
        <v>16</v>
      </c>
      <c r="F256" s="4" t="s">
        <v>19</v>
      </c>
      <c r="G256" s="15">
        <v>0.24890000000000001</v>
      </c>
      <c r="H256" s="15">
        <v>1.4999999999999999E-2</v>
      </c>
      <c r="I256" s="15">
        <v>2.3E-3</v>
      </c>
      <c r="J256" s="23">
        <v>6.1200000000000006E-11</v>
      </c>
      <c r="K256" s="56">
        <f t="shared" si="16"/>
        <v>3.4381965451931454E-4</v>
      </c>
      <c r="L256" s="50">
        <f t="shared" si="17"/>
        <v>42.532393409629975</v>
      </c>
    </row>
    <row r="257" spans="1:12" x14ac:dyDescent="0.3">
      <c r="A257" s="4" t="s">
        <v>441</v>
      </c>
      <c r="B257" s="13" t="s">
        <v>442</v>
      </c>
      <c r="C257" s="4">
        <v>7</v>
      </c>
      <c r="D257" s="4">
        <v>44235668</v>
      </c>
      <c r="E257" s="4" t="s">
        <v>25</v>
      </c>
      <c r="F257" s="4" t="s">
        <v>15</v>
      </c>
      <c r="G257" s="15">
        <v>0.92789999999999995</v>
      </c>
      <c r="H257" s="15">
        <v>0.04</v>
      </c>
      <c r="I257" s="15">
        <v>3.5999999999999999E-3</v>
      </c>
      <c r="J257" s="23">
        <v>4.6700000000000004E-28</v>
      </c>
      <c r="K257" s="56">
        <f t="shared" si="16"/>
        <v>9.9732069794497102E-4</v>
      </c>
      <c r="L257" s="50">
        <f t="shared" si="17"/>
        <v>123.45479349077783</v>
      </c>
    </row>
    <row r="258" spans="1:12" x14ac:dyDescent="0.3">
      <c r="A258" s="4" t="s">
        <v>443</v>
      </c>
      <c r="B258" s="13" t="s">
        <v>442</v>
      </c>
      <c r="C258" s="4">
        <v>7</v>
      </c>
      <c r="D258" s="4">
        <v>44247258</v>
      </c>
      <c r="E258" s="4" t="s">
        <v>25</v>
      </c>
      <c r="F258" s="4" t="s">
        <v>15</v>
      </c>
      <c r="G258" s="15">
        <v>0.82930000000000004</v>
      </c>
      <c r="H258" s="15">
        <v>2.1999999999999999E-2</v>
      </c>
      <c r="I258" s="15">
        <v>2.2000000000000001E-3</v>
      </c>
      <c r="J258" s="23">
        <v>1.18E-23</v>
      </c>
      <c r="K258" s="56">
        <f t="shared" si="16"/>
        <v>8.0798287076313971E-4</v>
      </c>
      <c r="L258" s="50">
        <f t="shared" si="17"/>
        <v>99.99838272753</v>
      </c>
    </row>
    <row r="259" spans="1:12" x14ac:dyDescent="0.3">
      <c r="A259" s="4" t="s">
        <v>444</v>
      </c>
      <c r="B259" s="13" t="s">
        <v>103</v>
      </c>
      <c r="C259" s="4">
        <v>8</v>
      </c>
      <c r="D259" s="4">
        <v>41549194</v>
      </c>
      <c r="E259" s="4" t="s">
        <v>19</v>
      </c>
      <c r="F259" s="4" t="s">
        <v>16</v>
      </c>
      <c r="G259" s="15">
        <v>0.10970000000000001</v>
      </c>
      <c r="H259" s="15">
        <v>1.4999999999999999E-2</v>
      </c>
      <c r="I259" s="15">
        <v>2.8E-3</v>
      </c>
      <c r="J259" s="23">
        <v>4.4400000000000001E-8</v>
      </c>
      <c r="K259" s="56">
        <f t="shared" si="16"/>
        <v>2.3201650390107393E-4</v>
      </c>
      <c r="L259" s="50">
        <f t="shared" si="17"/>
        <v>28.698515451140626</v>
      </c>
    </row>
    <row r="260" spans="1:12" x14ac:dyDescent="0.3">
      <c r="A260" s="4" t="s">
        <v>445</v>
      </c>
      <c r="B260" s="13" t="s">
        <v>103</v>
      </c>
      <c r="C260" s="4">
        <v>8</v>
      </c>
      <c r="D260" s="4">
        <v>41630405</v>
      </c>
      <c r="E260" s="4" t="s">
        <v>15</v>
      </c>
      <c r="F260" s="4" t="s">
        <v>25</v>
      </c>
      <c r="G260" s="15">
        <v>0.79920000000000002</v>
      </c>
      <c r="H260" s="15">
        <v>1.4E-2</v>
      </c>
      <c r="I260" s="15">
        <v>2.0999999999999999E-3</v>
      </c>
      <c r="J260" s="23">
        <v>7.0399999999999999E-12</v>
      </c>
      <c r="K260" s="56">
        <f t="shared" si="16"/>
        <v>3.5926476465912517E-4</v>
      </c>
      <c r="L260" s="50">
        <f t="shared" si="17"/>
        <v>44.443725656680016</v>
      </c>
    </row>
    <row r="261" spans="1:12" x14ac:dyDescent="0.3">
      <c r="A261" s="4" t="s">
        <v>446</v>
      </c>
      <c r="B261" s="13" t="s">
        <v>447</v>
      </c>
      <c r="C261" s="4">
        <v>8</v>
      </c>
      <c r="D261" s="4">
        <v>42383084</v>
      </c>
      <c r="E261" s="4" t="s">
        <v>19</v>
      </c>
      <c r="F261" s="4" t="s">
        <v>25</v>
      </c>
      <c r="G261" s="15">
        <v>0.50390000000000001</v>
      </c>
      <c r="H261" s="15">
        <v>1.2E-2</v>
      </c>
      <c r="I261" s="15">
        <v>1.6000000000000001E-3</v>
      </c>
      <c r="J261" s="23">
        <v>1.42E-15</v>
      </c>
      <c r="K261" s="56">
        <f t="shared" si="16"/>
        <v>4.5465108055406806E-4</v>
      </c>
      <c r="L261" s="50">
        <f t="shared" si="17"/>
        <v>56.249090284235635</v>
      </c>
    </row>
    <row r="262" spans="1:12" x14ac:dyDescent="0.3">
      <c r="A262" s="4" t="s">
        <v>448</v>
      </c>
      <c r="B262" s="13" t="s">
        <v>224</v>
      </c>
      <c r="C262" s="4">
        <v>8</v>
      </c>
      <c r="D262" s="4">
        <v>118185733</v>
      </c>
      <c r="E262" s="4" t="s">
        <v>19</v>
      </c>
      <c r="F262" s="4" t="s">
        <v>25</v>
      </c>
      <c r="G262" s="15">
        <v>0.77010000000000001</v>
      </c>
      <c r="H262" s="15">
        <v>1.0999999999999999E-2</v>
      </c>
      <c r="I262" s="15">
        <v>1.9E-3</v>
      </c>
      <c r="J262" s="23">
        <v>2.5899999999999999E-9</v>
      </c>
      <c r="K262" s="56">
        <f t="shared" si="16"/>
        <v>2.7096529595176718E-4</v>
      </c>
      <c r="L262" s="50">
        <f t="shared" si="17"/>
        <v>33.517463462690102</v>
      </c>
    </row>
    <row r="263" spans="1:12" x14ac:dyDescent="0.3">
      <c r="A263" s="4" t="s">
        <v>449</v>
      </c>
      <c r="B263" s="13" t="s">
        <v>450</v>
      </c>
      <c r="C263" s="4">
        <v>9</v>
      </c>
      <c r="D263" s="4">
        <v>22132076</v>
      </c>
      <c r="E263" s="4" t="s">
        <v>25</v>
      </c>
      <c r="F263" s="4" t="s">
        <v>15</v>
      </c>
      <c r="G263" s="15">
        <v>0.15129999999999999</v>
      </c>
      <c r="H263" s="15">
        <v>1.9E-2</v>
      </c>
      <c r="I263" s="15">
        <v>2.7000000000000001E-3</v>
      </c>
      <c r="J263" s="23">
        <v>1.7E-12</v>
      </c>
      <c r="K263" s="56">
        <f t="shared" si="16"/>
        <v>4.0027549154745114E-4</v>
      </c>
      <c r="L263" s="50">
        <f t="shared" si="17"/>
        <v>49.519089389078644</v>
      </c>
    </row>
    <row r="264" spans="1:12" x14ac:dyDescent="0.3">
      <c r="A264" s="4" t="s">
        <v>451</v>
      </c>
      <c r="B264" s="13" t="s">
        <v>452</v>
      </c>
      <c r="C264" s="4">
        <v>9</v>
      </c>
      <c r="D264" s="4">
        <v>91503236</v>
      </c>
      <c r="E264" s="4" t="s">
        <v>16</v>
      </c>
      <c r="F264" s="4" t="s">
        <v>15</v>
      </c>
      <c r="G264" s="15">
        <v>0.32050000000000001</v>
      </c>
      <c r="H264" s="15">
        <v>1.2999999999999999E-2</v>
      </c>
      <c r="I264" s="15">
        <v>2E-3</v>
      </c>
      <c r="J264" s="23">
        <v>1.51E-10</v>
      </c>
      <c r="K264" s="56">
        <f t="shared" si="16"/>
        <v>3.4153212523922407E-4</v>
      </c>
      <c r="L264" s="50">
        <f t="shared" si="17"/>
        <v>42.249316702381435</v>
      </c>
    </row>
    <row r="265" spans="1:12" x14ac:dyDescent="0.3">
      <c r="A265" s="4" t="s">
        <v>453</v>
      </c>
      <c r="B265" s="13" t="s">
        <v>454</v>
      </c>
      <c r="C265" s="4">
        <v>9</v>
      </c>
      <c r="D265" s="4">
        <v>136154168</v>
      </c>
      <c r="E265" s="4" t="s">
        <v>16</v>
      </c>
      <c r="F265" s="4" t="s">
        <v>19</v>
      </c>
      <c r="G265" s="15">
        <v>0.55569999999999997</v>
      </c>
      <c r="H265" s="15">
        <v>1.9E-2</v>
      </c>
      <c r="I265" s="15">
        <v>1.6000000000000001E-3</v>
      </c>
      <c r="J265" s="23">
        <v>4.2199999999999999E-35</v>
      </c>
      <c r="K265" s="56">
        <f t="shared" si="16"/>
        <v>1.1390046298487364E-3</v>
      </c>
      <c r="L265" s="50">
        <f t="shared" si="17"/>
        <v>141.0133443931185</v>
      </c>
    </row>
    <row r="266" spans="1:12" x14ac:dyDescent="0.3">
      <c r="A266" s="4" t="s">
        <v>455</v>
      </c>
      <c r="B266" s="13" t="s">
        <v>456</v>
      </c>
      <c r="C266" s="4">
        <v>10</v>
      </c>
      <c r="D266" s="4">
        <v>71089843</v>
      </c>
      <c r="E266" s="4" t="s">
        <v>15</v>
      </c>
      <c r="F266" s="4" t="s">
        <v>25</v>
      </c>
      <c r="G266" s="15">
        <v>0.20169999999999999</v>
      </c>
      <c r="H266" s="15">
        <v>3.1E-2</v>
      </c>
      <c r="I266" s="15">
        <v>2.3999999999999998E-3</v>
      </c>
      <c r="J266" s="23">
        <v>8.7599999999999995E-38</v>
      </c>
      <c r="K266" s="56">
        <f t="shared" si="16"/>
        <v>1.3473132386914715E-3</v>
      </c>
      <c r="L266" s="50">
        <f t="shared" si="17"/>
        <v>166.83757951589644</v>
      </c>
    </row>
    <row r="267" spans="1:12" x14ac:dyDescent="0.3">
      <c r="A267" s="4" t="s">
        <v>457</v>
      </c>
      <c r="B267" s="13" t="s">
        <v>456</v>
      </c>
      <c r="C267" s="4">
        <v>10</v>
      </c>
      <c r="D267" s="4">
        <v>71091013</v>
      </c>
      <c r="E267" s="4" t="s">
        <v>15</v>
      </c>
      <c r="F267" s="4" t="s">
        <v>25</v>
      </c>
      <c r="G267" s="15">
        <v>0.25309999999999999</v>
      </c>
      <c r="H267" s="15">
        <v>2.1000000000000001E-2</v>
      </c>
      <c r="I267" s="15">
        <v>2E-3</v>
      </c>
      <c r="J267" s="23">
        <v>4.4799999999999997E-27</v>
      </c>
      <c r="K267" s="56">
        <f t="shared" si="16"/>
        <v>8.9072734654141277E-4</v>
      </c>
      <c r="L267" s="50">
        <f t="shared" si="17"/>
        <v>110.24821695710185</v>
      </c>
    </row>
    <row r="268" spans="1:12" x14ac:dyDescent="0.3">
      <c r="A268" s="4" t="s">
        <v>458</v>
      </c>
      <c r="B268" s="13" t="s">
        <v>158</v>
      </c>
      <c r="C268" s="4">
        <v>10</v>
      </c>
      <c r="D268" s="4">
        <v>114752503</v>
      </c>
      <c r="E268" s="4" t="s">
        <v>19</v>
      </c>
      <c r="F268" s="4" t="s">
        <v>25</v>
      </c>
      <c r="G268" s="15">
        <v>0.87260000000000004</v>
      </c>
      <c r="H268" s="15">
        <v>9.5000000000000001E-2</v>
      </c>
      <c r="I268" s="15">
        <v>5.5999999999999999E-3</v>
      </c>
      <c r="J268" s="23">
        <v>2.8699999999999998E-65</v>
      </c>
      <c r="K268" s="56">
        <f t="shared" si="16"/>
        <v>2.3217468262299716E-3</v>
      </c>
      <c r="L268" s="50">
        <f t="shared" si="17"/>
        <v>287.78233549616021</v>
      </c>
    </row>
    <row r="269" spans="1:12" x14ac:dyDescent="0.3">
      <c r="A269" s="4" t="s">
        <v>459</v>
      </c>
      <c r="B269" s="13" t="s">
        <v>460</v>
      </c>
      <c r="C269" s="4">
        <v>11</v>
      </c>
      <c r="D269" s="4">
        <v>205198</v>
      </c>
      <c r="E269" s="4" t="s">
        <v>25</v>
      </c>
      <c r="F269" s="4" t="s">
        <v>15</v>
      </c>
      <c r="G269" s="15">
        <v>0.46060000000000001</v>
      </c>
      <c r="H269" s="15">
        <v>1.6E-2</v>
      </c>
      <c r="I269" s="15">
        <v>1.6999999999999999E-3</v>
      </c>
      <c r="J269" s="23">
        <v>1.4E-22</v>
      </c>
      <c r="K269" s="56">
        <f t="shared" si="16"/>
        <v>7.1578789023895998E-4</v>
      </c>
      <c r="L269" s="50">
        <f t="shared" si="17"/>
        <v>88.579882277673661</v>
      </c>
    </row>
    <row r="270" spans="1:12" x14ac:dyDescent="0.3">
      <c r="A270" s="4" t="s">
        <v>382</v>
      </c>
      <c r="B270" s="13" t="s">
        <v>383</v>
      </c>
      <c r="C270" s="4">
        <v>11</v>
      </c>
      <c r="D270" s="4">
        <v>72432985</v>
      </c>
      <c r="E270" s="4" t="s">
        <v>16</v>
      </c>
      <c r="F270" s="4" t="s">
        <v>19</v>
      </c>
      <c r="G270" s="15">
        <v>0.68430000000000002</v>
      </c>
      <c r="H270" s="15">
        <v>2.8000000000000001E-2</v>
      </c>
      <c r="I270" s="15">
        <v>1.8E-3</v>
      </c>
      <c r="J270" s="23">
        <v>1.48E-58</v>
      </c>
      <c r="K270" s="56">
        <f t="shared" si="16"/>
        <v>1.9528788273560466E-3</v>
      </c>
      <c r="L270" s="50">
        <f t="shared" si="17"/>
        <v>241.97139524192457</v>
      </c>
    </row>
    <row r="271" spans="1:12" x14ac:dyDescent="0.3">
      <c r="A271" s="4" t="s">
        <v>42</v>
      </c>
      <c r="B271" s="13" t="s">
        <v>43</v>
      </c>
      <c r="C271" s="4">
        <v>11</v>
      </c>
      <c r="D271" s="4">
        <v>92708710</v>
      </c>
      <c r="E271" s="4" t="s">
        <v>16</v>
      </c>
      <c r="F271" s="4" t="s">
        <v>19</v>
      </c>
      <c r="G271" s="15">
        <v>0.2389</v>
      </c>
      <c r="H271" s="15">
        <v>1.0999999999999999E-2</v>
      </c>
      <c r="I271" s="15">
        <v>1.9E-3</v>
      </c>
      <c r="J271" s="23">
        <v>9.4199999999999993E-9</v>
      </c>
      <c r="K271" s="56">
        <f t="shared" si="16"/>
        <v>2.7096529595176724E-4</v>
      </c>
      <c r="L271" s="50">
        <f t="shared" si="17"/>
        <v>33.51746346269011</v>
      </c>
    </row>
    <row r="272" spans="1:12" x14ac:dyDescent="0.3">
      <c r="A272" s="4" t="s">
        <v>461</v>
      </c>
      <c r="B272" s="13" t="s">
        <v>462</v>
      </c>
      <c r="C272" s="4">
        <v>12</v>
      </c>
      <c r="D272" s="4">
        <v>7075882</v>
      </c>
      <c r="E272" s="4" t="s">
        <v>15</v>
      </c>
      <c r="F272" s="4" t="s">
        <v>16</v>
      </c>
      <c r="G272" s="15">
        <v>0.45660000000000001</v>
      </c>
      <c r="H272" s="15">
        <v>8.9999999999999993E-3</v>
      </c>
      <c r="I272" s="15">
        <v>1.6999999999999999E-3</v>
      </c>
      <c r="J272" s="23">
        <v>3.9599999999999997E-8</v>
      </c>
      <c r="K272" s="56">
        <f t="shared" si="16"/>
        <v>2.265906347852711E-4</v>
      </c>
      <c r="L272" s="50">
        <f t="shared" si="17"/>
        <v>28.027228376920178</v>
      </c>
    </row>
    <row r="273" spans="1:12" x14ac:dyDescent="0.3">
      <c r="A273" s="4" t="s">
        <v>463</v>
      </c>
      <c r="B273" s="13" t="s">
        <v>464</v>
      </c>
      <c r="C273" s="4">
        <v>12</v>
      </c>
      <c r="D273" s="4">
        <v>48499131</v>
      </c>
      <c r="E273" s="4" t="s">
        <v>19</v>
      </c>
      <c r="F273" s="4" t="s">
        <v>16</v>
      </c>
      <c r="G273" s="15">
        <v>0.95299999999999996</v>
      </c>
      <c r="H273" s="15">
        <v>4.3999999999999997E-2</v>
      </c>
      <c r="I273" s="15">
        <v>5.3E-3</v>
      </c>
      <c r="J273" s="23">
        <v>1.5E-16</v>
      </c>
      <c r="K273" s="56">
        <f t="shared" si="16"/>
        <v>5.5701236635065843E-4</v>
      </c>
      <c r="L273" s="50">
        <f t="shared" si="17"/>
        <v>68.920209669098639</v>
      </c>
    </row>
    <row r="274" spans="1:12" x14ac:dyDescent="0.3">
      <c r="A274" s="4" t="s">
        <v>465</v>
      </c>
      <c r="B274" s="13" t="s">
        <v>466</v>
      </c>
      <c r="C274" s="4">
        <v>12</v>
      </c>
      <c r="D274" s="4">
        <v>111910219</v>
      </c>
      <c r="E274" s="4" t="s">
        <v>15</v>
      </c>
      <c r="F274" s="4" t="s">
        <v>25</v>
      </c>
      <c r="G274" s="15">
        <v>0.40139999999999998</v>
      </c>
      <c r="H274" s="15">
        <v>0.01</v>
      </c>
      <c r="I274" s="15">
        <v>1.8E-3</v>
      </c>
      <c r="J274" s="23">
        <v>3.5800000000000003E-8</v>
      </c>
      <c r="K274" s="56">
        <f t="shared" si="16"/>
        <v>2.49516810696087E-4</v>
      </c>
      <c r="L274" s="50">
        <f t="shared" si="17"/>
        <v>30.863698372694451</v>
      </c>
    </row>
    <row r="275" spans="1:12" x14ac:dyDescent="0.3">
      <c r="A275" s="4" t="s">
        <v>467</v>
      </c>
      <c r="B275" s="13" t="s">
        <v>468</v>
      </c>
      <c r="C275" s="4">
        <v>13</v>
      </c>
      <c r="D275" s="4">
        <v>113351662</v>
      </c>
      <c r="E275" s="4" t="s">
        <v>16</v>
      </c>
      <c r="F275" s="4" t="s">
        <v>25</v>
      </c>
      <c r="G275" s="15">
        <v>0.89529999999999998</v>
      </c>
      <c r="H275" s="15">
        <v>2.8000000000000001E-2</v>
      </c>
      <c r="I275" s="15">
        <v>3.7000000000000002E-3</v>
      </c>
      <c r="J275" s="23">
        <v>2.5599999999999999E-14</v>
      </c>
      <c r="K275" s="56">
        <f t="shared" si="16"/>
        <v>4.6287608349682331E-4</v>
      </c>
      <c r="L275" s="50">
        <f t="shared" si="17"/>
        <v>57.267152708826544</v>
      </c>
    </row>
    <row r="276" spans="1:12" x14ac:dyDescent="0.3">
      <c r="A276" s="4" t="s">
        <v>469</v>
      </c>
      <c r="B276" s="13" t="s">
        <v>470</v>
      </c>
      <c r="C276" s="4">
        <v>13</v>
      </c>
      <c r="D276" s="4">
        <v>114542858</v>
      </c>
      <c r="E276" s="4" t="s">
        <v>15</v>
      </c>
      <c r="F276" s="4" t="s">
        <v>25</v>
      </c>
      <c r="G276" s="15">
        <v>0.57440000000000002</v>
      </c>
      <c r="H276" s="15">
        <v>0.01</v>
      </c>
      <c r="I276" s="15">
        <v>1.6999999999999999E-3</v>
      </c>
      <c r="J276" s="23">
        <v>5.0700000000000001E-10</v>
      </c>
      <c r="K276" s="56">
        <f t="shared" si="16"/>
        <v>2.7972665670560043E-4</v>
      </c>
      <c r="L276" s="50">
        <f t="shared" si="17"/>
        <v>34.601516514716266</v>
      </c>
    </row>
    <row r="277" spans="1:12" x14ac:dyDescent="0.3">
      <c r="A277" s="4" t="s">
        <v>471</v>
      </c>
      <c r="B277" s="13" t="s">
        <v>472</v>
      </c>
      <c r="C277" s="4">
        <v>16</v>
      </c>
      <c r="D277" s="4">
        <v>293562</v>
      </c>
      <c r="E277" s="4" t="s">
        <v>25</v>
      </c>
      <c r="F277" s="4" t="s">
        <v>15</v>
      </c>
      <c r="G277" s="15">
        <v>0.28620000000000001</v>
      </c>
      <c r="H277" s="15">
        <v>1.2E-2</v>
      </c>
      <c r="I277" s="15">
        <v>1.8E-3</v>
      </c>
      <c r="J277" s="23">
        <v>2.8000000000000002E-12</v>
      </c>
      <c r="K277" s="56">
        <f t="shared" si="16"/>
        <v>3.5926476465912512E-4</v>
      </c>
      <c r="L277" s="50">
        <f t="shared" si="17"/>
        <v>44.443725656680016</v>
      </c>
    </row>
    <row r="278" spans="1:12" x14ac:dyDescent="0.3">
      <c r="A278" s="4" t="s">
        <v>473</v>
      </c>
      <c r="B278" s="13" t="s">
        <v>115</v>
      </c>
      <c r="C278" s="4">
        <v>16</v>
      </c>
      <c r="D278" s="4">
        <v>53803574</v>
      </c>
      <c r="E278" s="4" t="s">
        <v>19</v>
      </c>
      <c r="F278" s="4" t="s">
        <v>16</v>
      </c>
      <c r="G278" s="15">
        <v>0.69059999999999999</v>
      </c>
      <c r="H278" s="15">
        <v>1.0999999999999999E-2</v>
      </c>
      <c r="I278" s="15">
        <v>1.6999999999999999E-3</v>
      </c>
      <c r="J278" s="23">
        <v>1.38E-11</v>
      </c>
      <c r="K278" s="56">
        <f t="shared" si="16"/>
        <v>3.3844937321833324E-4</v>
      </c>
      <c r="L278" s="50">
        <f t="shared" si="17"/>
        <v>41.867834982806684</v>
      </c>
    </row>
    <row r="279" spans="1:12" x14ac:dyDescent="0.3">
      <c r="A279" s="4" t="s">
        <v>474</v>
      </c>
      <c r="B279" s="13" t="s">
        <v>475</v>
      </c>
      <c r="C279" s="4">
        <v>16</v>
      </c>
      <c r="D279" s="4">
        <v>88853729</v>
      </c>
      <c r="E279" s="4" t="s">
        <v>19</v>
      </c>
      <c r="F279" s="4" t="s">
        <v>16</v>
      </c>
      <c r="G279" s="15">
        <v>0.55479999999999996</v>
      </c>
      <c r="H279" s="15">
        <v>1.7000000000000001E-2</v>
      </c>
      <c r="I279" s="15">
        <v>1.6000000000000001E-3</v>
      </c>
      <c r="J279" s="23">
        <v>1.6799999999999999E-28</v>
      </c>
      <c r="K279" s="56">
        <f t="shared" si="16"/>
        <v>9.1204191984508545E-4</v>
      </c>
      <c r="L279" s="50">
        <f t="shared" si="17"/>
        <v>112.88879925100069</v>
      </c>
    </row>
    <row r="280" spans="1:12" x14ac:dyDescent="0.3">
      <c r="A280" s="4" t="s">
        <v>476</v>
      </c>
      <c r="B280" s="13" t="s">
        <v>477</v>
      </c>
      <c r="C280" s="4">
        <v>17</v>
      </c>
      <c r="D280" s="4">
        <v>27183104</v>
      </c>
      <c r="E280" s="4" t="s">
        <v>19</v>
      </c>
      <c r="F280" s="4" t="s">
        <v>16</v>
      </c>
      <c r="G280" s="15">
        <v>0.27150000000000002</v>
      </c>
      <c r="H280" s="15">
        <v>1.9E-2</v>
      </c>
      <c r="I280" s="15">
        <v>1.9E-3</v>
      </c>
      <c r="J280" s="23">
        <v>3.9699999999999998E-25</v>
      </c>
      <c r="K280" s="56">
        <f t="shared" si="16"/>
        <v>8.0798287076313982E-4</v>
      </c>
      <c r="L280" s="50">
        <f t="shared" si="17"/>
        <v>99.998382727530014</v>
      </c>
    </row>
    <row r="281" spans="1:12" x14ac:dyDescent="0.3">
      <c r="A281" s="4" t="s">
        <v>478</v>
      </c>
      <c r="B281" s="13" t="s">
        <v>479</v>
      </c>
      <c r="C281" s="4">
        <v>17</v>
      </c>
      <c r="D281" s="4">
        <v>80685533</v>
      </c>
      <c r="E281" s="4" t="s">
        <v>19</v>
      </c>
      <c r="F281" s="4" t="s">
        <v>16</v>
      </c>
      <c r="G281" s="15">
        <v>0.27379999999999999</v>
      </c>
      <c r="H281" s="15">
        <v>0.01</v>
      </c>
      <c r="I281" s="15">
        <v>1.8E-3</v>
      </c>
      <c r="J281" s="23">
        <v>9.5999999999999999E-9</v>
      </c>
      <c r="K281" s="56">
        <f t="shared" si="16"/>
        <v>2.4951681069608706E-4</v>
      </c>
      <c r="L281" s="50">
        <f t="shared" si="17"/>
        <v>30.863698372694454</v>
      </c>
    </row>
    <row r="282" spans="1:12" x14ac:dyDescent="0.3">
      <c r="A282" s="4" t="s">
        <v>480</v>
      </c>
      <c r="B282" s="13" t="s">
        <v>481</v>
      </c>
      <c r="C282" s="4">
        <v>19</v>
      </c>
      <c r="D282" s="4">
        <v>17256523</v>
      </c>
      <c r="E282" s="4" t="s">
        <v>15</v>
      </c>
      <c r="F282" s="4" t="s">
        <v>25</v>
      </c>
      <c r="G282" s="15">
        <v>0.20280000000000001</v>
      </c>
      <c r="H282" s="15">
        <v>1.2E-2</v>
      </c>
      <c r="I282" s="15">
        <v>2E-3</v>
      </c>
      <c r="J282" s="23">
        <v>7.7400000000000002E-10</v>
      </c>
      <c r="K282" s="56">
        <f t="shared" si="16"/>
        <v>2.9102432478314647E-4</v>
      </c>
      <c r="L282" s="50">
        <f t="shared" si="17"/>
        <v>35.999417781910807</v>
      </c>
    </row>
    <row r="283" spans="1:12" x14ac:dyDescent="0.3">
      <c r="A283" s="31" t="s">
        <v>482</v>
      </c>
      <c r="B283" s="32" t="s">
        <v>483</v>
      </c>
      <c r="C283" s="31">
        <v>22</v>
      </c>
      <c r="D283" s="31">
        <v>37469591</v>
      </c>
      <c r="E283" s="31" t="s">
        <v>15</v>
      </c>
      <c r="F283" s="31" t="s">
        <v>25</v>
      </c>
      <c r="G283" s="34">
        <v>0.78769999999999996</v>
      </c>
      <c r="H283" s="34">
        <v>1.2999999999999999E-2</v>
      </c>
      <c r="I283" s="34">
        <v>2E-3</v>
      </c>
      <c r="J283" s="43">
        <v>2.7699999999999999E-11</v>
      </c>
      <c r="K283" s="57">
        <f t="shared" si="16"/>
        <v>3.4153212523922396E-4</v>
      </c>
      <c r="L283" s="46">
        <f t="shared" si="17"/>
        <v>42.249316702381421</v>
      </c>
    </row>
    <row r="284" spans="1:12" x14ac:dyDescent="0.3">
      <c r="A284" s="59" t="s">
        <v>375</v>
      </c>
      <c r="B284" s="59"/>
      <c r="C284" s="60"/>
      <c r="D284" s="59"/>
      <c r="E284" s="59"/>
      <c r="F284" s="59"/>
      <c r="G284" s="61"/>
      <c r="H284" s="61"/>
      <c r="I284" s="61"/>
      <c r="J284" s="59"/>
      <c r="K284" s="53">
        <f>SUM(K241:K283)</f>
        <v>2.7629103298093611E-2</v>
      </c>
      <c r="L284" s="63">
        <f>K284*((123665-44)/43)/(1-K284)</f>
        <v>81.68806995590883</v>
      </c>
    </row>
    <row r="285" spans="1:12" x14ac:dyDescent="0.3">
      <c r="A285" s="35" t="s">
        <v>484</v>
      </c>
      <c r="B285" s="35"/>
      <c r="C285" s="36"/>
      <c r="D285" s="35"/>
      <c r="E285" s="35"/>
      <c r="F285" s="35"/>
      <c r="G285" s="37"/>
      <c r="H285" s="37"/>
      <c r="I285" s="37"/>
      <c r="J285" s="48"/>
      <c r="K285" s="26"/>
      <c r="L285" s="42"/>
    </row>
    <row r="286" spans="1:12" ht="16" x14ac:dyDescent="0.3">
      <c r="A286" s="62" t="s">
        <v>485</v>
      </c>
      <c r="B286" s="35"/>
      <c r="C286" s="36"/>
      <c r="D286" s="35"/>
      <c r="E286" s="35"/>
      <c r="F286" s="35"/>
      <c r="G286" s="37"/>
      <c r="H286" s="37"/>
      <c r="I286" s="37"/>
      <c r="J286" s="48"/>
      <c r="K286" s="26"/>
      <c r="L286" s="42"/>
    </row>
    <row r="287" spans="1:12" ht="16" x14ac:dyDescent="0.3">
      <c r="A287" s="38" t="s">
        <v>486</v>
      </c>
      <c r="B287" s="4"/>
      <c r="C287" s="14"/>
      <c r="D287" s="4"/>
      <c r="E287" s="4"/>
      <c r="F287" s="4"/>
      <c r="G287" s="15"/>
      <c r="H287" s="15"/>
      <c r="I287" s="15"/>
      <c r="J287" s="4"/>
    </row>
    <row r="288" spans="1:12" x14ac:dyDescent="0.3">
      <c r="A288" s="4"/>
      <c r="B288" s="4"/>
      <c r="C288" s="14"/>
      <c r="D288" s="4"/>
      <c r="E288" s="4"/>
      <c r="F288" s="4"/>
      <c r="G288" s="15"/>
      <c r="H288" s="15"/>
      <c r="I288" s="15"/>
      <c r="J288" s="4"/>
      <c r="K288" s="55"/>
      <c r="L288" s="50"/>
    </row>
    <row r="289" spans="1:12" x14ac:dyDescent="0.3">
      <c r="A289" s="104" t="s">
        <v>487</v>
      </c>
      <c r="B289" s="104"/>
      <c r="C289" s="104"/>
      <c r="D289" s="104"/>
      <c r="E289" s="104"/>
      <c r="F289" s="104"/>
      <c r="G289" s="104"/>
      <c r="H289" s="104"/>
      <c r="I289" s="104"/>
      <c r="J289" s="104"/>
      <c r="K289" s="55"/>
      <c r="L289" s="50"/>
    </row>
    <row r="290" spans="1:12" s="3" customFormat="1" ht="16" x14ac:dyDescent="0.3">
      <c r="A290" s="39" t="s">
        <v>1</v>
      </c>
      <c r="B290" s="39" t="s">
        <v>2</v>
      </c>
      <c r="C290" s="40" t="s">
        <v>3</v>
      </c>
      <c r="D290" s="39" t="s">
        <v>4</v>
      </c>
      <c r="E290" s="39" t="s">
        <v>5</v>
      </c>
      <c r="F290" s="39" t="s">
        <v>6</v>
      </c>
      <c r="G290" s="41" t="s">
        <v>7</v>
      </c>
      <c r="H290" s="41" t="s">
        <v>8</v>
      </c>
      <c r="I290" s="41" t="s">
        <v>9</v>
      </c>
      <c r="J290" s="39" t="s">
        <v>10</v>
      </c>
      <c r="K290" s="21" t="s">
        <v>11</v>
      </c>
      <c r="L290" s="22" t="s">
        <v>12</v>
      </c>
    </row>
    <row r="291" spans="1:12" x14ac:dyDescent="0.3">
      <c r="A291" s="4" t="s">
        <v>488</v>
      </c>
      <c r="B291" s="13" t="s">
        <v>489</v>
      </c>
      <c r="C291" s="4">
        <v>11</v>
      </c>
      <c r="D291" s="4">
        <v>47250375</v>
      </c>
      <c r="E291" s="4" t="s">
        <v>16</v>
      </c>
      <c r="F291" s="15" t="s">
        <v>25</v>
      </c>
      <c r="G291" s="4">
        <v>0.72</v>
      </c>
      <c r="H291" s="15">
        <v>-0.11</v>
      </c>
      <c r="I291" s="15">
        <v>8.0000000000000002E-3</v>
      </c>
      <c r="J291" s="23">
        <v>2.1E-45</v>
      </c>
      <c r="K291" s="56">
        <f>2*G291*(1-G291)*H291^2/((2*G291*(1-G291)*H291^2)+(2*G291*(1-G291)*10701*I291^2))</f>
        <v>1.7361011472615515E-2</v>
      </c>
      <c r="L291" s="50">
        <f>K291*(10701-2)/(1-K291)</f>
        <v>189.02716451733482</v>
      </c>
    </row>
    <row r="292" spans="1:12" x14ac:dyDescent="0.3">
      <c r="A292" s="4" t="s">
        <v>448</v>
      </c>
      <c r="B292" s="13" t="s">
        <v>224</v>
      </c>
      <c r="C292" s="4">
        <v>8</v>
      </c>
      <c r="D292" s="4">
        <v>118254914</v>
      </c>
      <c r="E292" s="4" t="s">
        <v>15</v>
      </c>
      <c r="F292" s="15" t="s">
        <v>25</v>
      </c>
      <c r="G292" s="4">
        <v>0.69</v>
      </c>
      <c r="H292" s="15">
        <v>5.7000000000000002E-2</v>
      </c>
      <c r="I292" s="15">
        <v>7.9000000000000008E-3</v>
      </c>
      <c r="J292" s="23">
        <v>4.1999999999999998E-13</v>
      </c>
      <c r="K292" s="56">
        <f t="shared" ref="K292:K298" si="18">2*G292*(1-G292)*H292^2/((2*G292*(1-G292)*H292^2)+(2*G292*(1-G292)*10701*I292^2))</f>
        <v>4.8413167898877897E-3</v>
      </c>
      <c r="L292" s="50">
        <f t="shared" ref="L292:L298" si="19">K292*(10701-2)/(1-K292)</f>
        <v>52.049235171144339</v>
      </c>
    </row>
    <row r="293" spans="1:12" x14ac:dyDescent="0.3">
      <c r="A293" s="4" t="s">
        <v>382</v>
      </c>
      <c r="B293" s="13" t="s">
        <v>383</v>
      </c>
      <c r="C293" s="4">
        <v>11</v>
      </c>
      <c r="D293" s="4">
        <v>72110633</v>
      </c>
      <c r="E293" s="4" t="s">
        <v>15</v>
      </c>
      <c r="F293" s="15" t="s">
        <v>25</v>
      </c>
      <c r="G293" s="4">
        <v>0.15</v>
      </c>
      <c r="H293" s="15">
        <v>0.13</v>
      </c>
      <c r="I293" s="15">
        <v>0.01</v>
      </c>
      <c r="J293" s="23">
        <v>3.3000000000000002E-38</v>
      </c>
      <c r="K293" s="56">
        <f t="shared" si="18"/>
        <v>1.5547378104875805E-2</v>
      </c>
      <c r="L293" s="50">
        <f t="shared" si="19"/>
        <v>168.96841416690032</v>
      </c>
    </row>
    <row r="294" spans="1:12" x14ac:dyDescent="0.3">
      <c r="A294" s="4" t="s">
        <v>490</v>
      </c>
      <c r="B294" s="13" t="s">
        <v>491</v>
      </c>
      <c r="C294" s="4">
        <v>15</v>
      </c>
      <c r="D294" s="4">
        <v>68896201</v>
      </c>
      <c r="E294" s="4" t="s">
        <v>19</v>
      </c>
      <c r="F294" s="15" t="s">
        <v>16</v>
      </c>
      <c r="G294" s="4">
        <v>0.61</v>
      </c>
      <c r="H294" s="15">
        <v>0.04</v>
      </c>
      <c r="I294" s="15">
        <v>7.4000000000000003E-3</v>
      </c>
      <c r="J294" s="23">
        <v>8.0000000000000002E-8</v>
      </c>
      <c r="K294" s="56">
        <f t="shared" si="18"/>
        <v>2.7230021316341441E-3</v>
      </c>
      <c r="L294" s="50">
        <f t="shared" si="19"/>
        <v>29.212946722550527</v>
      </c>
    </row>
    <row r="295" spans="1:12" x14ac:dyDescent="0.3">
      <c r="A295" s="4" t="s">
        <v>492</v>
      </c>
      <c r="B295" s="13" t="s">
        <v>493</v>
      </c>
      <c r="C295" s="4">
        <v>15</v>
      </c>
      <c r="D295" s="4">
        <v>60170447</v>
      </c>
      <c r="E295" s="4" t="s">
        <v>19</v>
      </c>
      <c r="F295" s="15" t="s">
        <v>16</v>
      </c>
      <c r="G295" s="4">
        <v>0.57999999999999996</v>
      </c>
      <c r="H295" s="15">
        <v>4.8000000000000001E-2</v>
      </c>
      <c r="I295" s="15">
        <v>7.1999999999999998E-3</v>
      </c>
      <c r="J295" s="23">
        <v>3.7999999999999998E-11</v>
      </c>
      <c r="K295" s="56">
        <f t="shared" si="18"/>
        <v>4.1361196993040979E-3</v>
      </c>
      <c r="L295" s="50">
        <f t="shared" si="19"/>
        <v>44.43613784796851</v>
      </c>
    </row>
    <row r="296" spans="1:12" x14ac:dyDescent="0.3">
      <c r="A296" s="4" t="s">
        <v>494</v>
      </c>
      <c r="B296" s="13" t="s">
        <v>495</v>
      </c>
      <c r="C296" s="4">
        <v>17</v>
      </c>
      <c r="D296" s="4">
        <v>2209453</v>
      </c>
      <c r="E296" s="4" t="s">
        <v>19</v>
      </c>
      <c r="F296" s="15" t="s">
        <v>16</v>
      </c>
      <c r="G296" s="4">
        <v>0.45</v>
      </c>
      <c r="H296" s="15">
        <v>0.04</v>
      </c>
      <c r="I296" s="15">
        <v>7.1000000000000004E-3</v>
      </c>
      <c r="J296" s="23">
        <v>2.1999999999999998E-8</v>
      </c>
      <c r="K296" s="56">
        <f t="shared" si="18"/>
        <v>2.9572816415781673E-3</v>
      </c>
      <c r="L296" s="50">
        <f t="shared" si="19"/>
        <v>31.733802073534349</v>
      </c>
    </row>
    <row r="297" spans="1:12" x14ac:dyDescent="0.3">
      <c r="A297" s="4" t="s">
        <v>496</v>
      </c>
      <c r="B297" s="13" t="s">
        <v>385</v>
      </c>
      <c r="C297" s="4">
        <v>5</v>
      </c>
      <c r="D297" s="4">
        <v>95754654</v>
      </c>
      <c r="E297" s="4" t="s">
        <v>25</v>
      </c>
      <c r="F297" s="15" t="s">
        <v>16</v>
      </c>
      <c r="G297" s="4">
        <v>0.28000000000000003</v>
      </c>
      <c r="H297" s="15">
        <v>5.8000000000000003E-2</v>
      </c>
      <c r="I297" s="15">
        <v>7.7999999999999996E-3</v>
      </c>
      <c r="J297" s="23">
        <v>7.7E-14</v>
      </c>
      <c r="K297" s="56">
        <f t="shared" si="18"/>
        <v>5.1404859354532229E-3</v>
      </c>
      <c r="L297" s="50">
        <f t="shared" si="19"/>
        <v>55.282236583049595</v>
      </c>
    </row>
    <row r="298" spans="1:12" x14ac:dyDescent="0.3">
      <c r="A298" s="31" t="s">
        <v>337</v>
      </c>
      <c r="B298" s="32" t="s">
        <v>158</v>
      </c>
      <c r="C298" s="31">
        <v>10</v>
      </c>
      <c r="D298" s="31">
        <v>114748339</v>
      </c>
      <c r="E298" s="31" t="s">
        <v>19</v>
      </c>
      <c r="F298" s="34" t="s">
        <v>16</v>
      </c>
      <c r="G298" s="31">
        <v>0.3</v>
      </c>
      <c r="H298" s="34">
        <v>6.7000000000000004E-2</v>
      </c>
      <c r="I298" s="34">
        <v>7.7000000000000002E-3</v>
      </c>
      <c r="J298" s="43">
        <v>3.4999999999999999E-18</v>
      </c>
      <c r="K298" s="57">
        <f t="shared" si="18"/>
        <v>7.0255746725231601E-3</v>
      </c>
      <c r="L298" s="46">
        <f t="shared" si="19"/>
        <v>75.698448524024968</v>
      </c>
    </row>
    <row r="299" spans="1:12" x14ac:dyDescent="0.3">
      <c r="A299" s="59" t="s">
        <v>375</v>
      </c>
      <c r="B299" s="59"/>
      <c r="C299" s="60"/>
      <c r="D299" s="59"/>
      <c r="E299" s="59"/>
      <c r="F299" s="59"/>
      <c r="G299" s="61"/>
      <c r="H299" s="61"/>
      <c r="I299" s="61"/>
      <c r="J299" s="59"/>
      <c r="K299" s="53">
        <f>SUM(K291:K298)</f>
        <v>5.97321704478719E-2</v>
      </c>
      <c r="L299" s="63">
        <f>K299*((10701-9)/8)/(1-K299)</f>
        <v>84.903517162345864</v>
      </c>
    </row>
    <row r="300" spans="1:12" x14ac:dyDescent="0.3">
      <c r="A300" s="35" t="s">
        <v>410</v>
      </c>
      <c r="B300" s="35"/>
      <c r="C300" s="36"/>
      <c r="D300" s="35"/>
      <c r="E300" s="35"/>
      <c r="F300" s="35"/>
      <c r="G300" s="37"/>
      <c r="H300" s="37"/>
      <c r="I300" s="37"/>
      <c r="J300" s="48"/>
      <c r="K300" s="26"/>
      <c r="L300" s="42"/>
    </row>
    <row r="301" spans="1:12" ht="16" x14ac:dyDescent="0.3">
      <c r="A301" s="62" t="s">
        <v>497</v>
      </c>
      <c r="B301" s="35"/>
      <c r="C301" s="36"/>
      <c r="D301" s="35"/>
      <c r="E301" s="35"/>
      <c r="F301" s="35"/>
      <c r="G301" s="37"/>
      <c r="H301" s="37"/>
      <c r="I301" s="37"/>
      <c r="J301" s="48"/>
      <c r="K301" s="26"/>
      <c r="L301" s="42"/>
    </row>
    <row r="302" spans="1:12" ht="16" x14ac:dyDescent="0.3">
      <c r="A302" s="38" t="s">
        <v>498</v>
      </c>
      <c r="B302" s="4"/>
      <c r="C302" s="14"/>
      <c r="D302" s="4"/>
      <c r="E302" s="4"/>
      <c r="F302" s="4"/>
      <c r="G302" s="15"/>
      <c r="H302" s="15"/>
      <c r="I302" s="15"/>
      <c r="J302" s="4"/>
    </row>
    <row r="303" spans="1:12" x14ac:dyDescent="0.3">
      <c r="A303" s="4"/>
      <c r="B303" s="4"/>
      <c r="C303" s="14"/>
      <c r="D303" s="4"/>
      <c r="E303" s="4"/>
      <c r="F303" s="4"/>
      <c r="G303" s="15"/>
      <c r="H303" s="15"/>
      <c r="I303" s="15"/>
      <c r="J303" s="4"/>
      <c r="K303" s="55"/>
      <c r="L303" s="50"/>
    </row>
    <row r="304" spans="1:12" x14ac:dyDescent="0.3">
      <c r="A304" s="104" t="s">
        <v>499</v>
      </c>
      <c r="B304" s="104"/>
      <c r="C304" s="104"/>
      <c r="D304" s="104"/>
      <c r="E304" s="104"/>
      <c r="F304" s="104"/>
      <c r="G304" s="104"/>
      <c r="H304" s="104"/>
      <c r="I304" s="104"/>
      <c r="J304" s="104"/>
      <c r="K304" s="55"/>
      <c r="L304" s="50"/>
    </row>
    <row r="305" spans="1:12" s="3" customFormat="1" ht="16" x14ac:dyDescent="0.3">
      <c r="A305" s="39" t="s">
        <v>1</v>
      </c>
      <c r="B305" s="39" t="s">
        <v>2</v>
      </c>
      <c r="C305" s="40" t="s">
        <v>3</v>
      </c>
      <c r="D305" s="39" t="s">
        <v>4</v>
      </c>
      <c r="E305" s="39" t="s">
        <v>5</v>
      </c>
      <c r="F305" s="39" t="s">
        <v>6</v>
      </c>
      <c r="G305" s="41" t="s">
        <v>7</v>
      </c>
      <c r="H305" s="41" t="s">
        <v>8</v>
      </c>
      <c r="I305" s="41" t="s">
        <v>9</v>
      </c>
      <c r="J305" s="39" t="s">
        <v>500</v>
      </c>
      <c r="K305" s="21" t="s">
        <v>11</v>
      </c>
      <c r="L305" s="22" t="s">
        <v>12</v>
      </c>
    </row>
    <row r="306" spans="1:12" x14ac:dyDescent="0.3">
      <c r="A306" s="4" t="s">
        <v>501</v>
      </c>
      <c r="B306" s="13" t="s">
        <v>502</v>
      </c>
      <c r="C306" s="4">
        <v>5</v>
      </c>
      <c r="D306" s="4">
        <v>122033547</v>
      </c>
      <c r="E306" s="4" t="s">
        <v>19</v>
      </c>
      <c r="F306" s="4" t="s">
        <v>16</v>
      </c>
      <c r="G306" s="15">
        <v>0.36113699999999999</v>
      </c>
      <c r="H306" s="15">
        <v>-1.2204700000000001E-2</v>
      </c>
      <c r="I306" s="15">
        <v>1.9854400000000002E-3</v>
      </c>
      <c r="J306" s="23">
        <v>7.90005E-10</v>
      </c>
      <c r="K306" s="49">
        <f>2*G306*(1-G306)*H306^2/((2*G306*(1-G306)*H306^2)+(2*G306*(1-G306)*345665*I306^2))</f>
        <v>1.0930443966531072E-4</v>
      </c>
      <c r="L306" s="50">
        <f>K306*(345665-2)/(1-K306)</f>
        <v>37.786630774533947</v>
      </c>
    </row>
    <row r="307" spans="1:12" x14ac:dyDescent="0.3">
      <c r="A307" s="4" t="s">
        <v>503</v>
      </c>
      <c r="B307" s="13" t="s">
        <v>504</v>
      </c>
      <c r="C307" s="4">
        <v>20</v>
      </c>
      <c r="D307" s="4">
        <v>13516711</v>
      </c>
      <c r="E307" s="4" t="s">
        <v>16</v>
      </c>
      <c r="F307" s="4" t="s">
        <v>19</v>
      </c>
      <c r="G307" s="15">
        <v>0.68494299999999997</v>
      </c>
      <c r="H307" s="15">
        <v>1.18291E-2</v>
      </c>
      <c r="I307" s="15">
        <v>2.0563600000000001E-3</v>
      </c>
      <c r="J307" s="23">
        <v>8.79995E-9</v>
      </c>
      <c r="K307" s="49">
        <f t="shared" ref="K307:K364" si="20">2*G307*(1-G307)*H307^2/((2*G307*(1-G307)*H307^2)+(2*G307*(1-G307)*345665*I307^2))</f>
        <v>9.5721199167093503E-5</v>
      </c>
      <c r="L307" s="50">
        <f t="shared" ref="L307:L364" si="21">K307*(345665-2)/(1-K307)</f>
        <v>33.090444324706773</v>
      </c>
    </row>
    <row r="308" spans="1:12" x14ac:dyDescent="0.3">
      <c r="A308" s="4" t="s">
        <v>505</v>
      </c>
      <c r="B308" s="13" t="s">
        <v>506</v>
      </c>
      <c r="C308" s="4">
        <v>14</v>
      </c>
      <c r="D308" s="4">
        <v>74817418</v>
      </c>
      <c r="E308" s="4" t="s">
        <v>25</v>
      </c>
      <c r="F308" s="4" t="s">
        <v>15</v>
      </c>
      <c r="G308" s="15">
        <v>0.59681399999999996</v>
      </c>
      <c r="H308" s="15">
        <v>-1.3365500000000001E-2</v>
      </c>
      <c r="I308" s="15">
        <v>1.9498300000000001E-3</v>
      </c>
      <c r="J308" s="23">
        <v>7.10068E-12</v>
      </c>
      <c r="K308" s="49">
        <f t="shared" si="20"/>
        <v>1.3591346545919371E-4</v>
      </c>
      <c r="L308" s="50">
        <f t="shared" si="21"/>
        <v>46.986642328410419</v>
      </c>
    </row>
    <row r="309" spans="1:12" x14ac:dyDescent="0.3">
      <c r="A309" s="4" t="s">
        <v>507</v>
      </c>
      <c r="B309" s="13" t="s">
        <v>508</v>
      </c>
      <c r="C309" s="4">
        <v>2</v>
      </c>
      <c r="D309" s="4">
        <v>203136519</v>
      </c>
      <c r="E309" s="4" t="s">
        <v>19</v>
      </c>
      <c r="F309" s="4" t="s">
        <v>25</v>
      </c>
      <c r="G309" s="15">
        <v>0.24266499999999999</v>
      </c>
      <c r="H309" s="15">
        <v>-1.2396600000000001E-2</v>
      </c>
      <c r="I309" s="15">
        <v>2.2138800000000001E-3</v>
      </c>
      <c r="J309" s="23">
        <v>2.0999999999999999E-8</v>
      </c>
      <c r="K309" s="49">
        <f t="shared" si="20"/>
        <v>9.0698942374738917E-5</v>
      </c>
      <c r="L309" s="50">
        <f t="shared" si="21"/>
        <v>31.354112302904355</v>
      </c>
    </row>
    <row r="310" spans="1:12" x14ac:dyDescent="0.3">
      <c r="A310" s="4" t="s">
        <v>509</v>
      </c>
      <c r="B310" s="13" t="s">
        <v>510</v>
      </c>
      <c r="C310" s="4">
        <v>8</v>
      </c>
      <c r="D310" s="4">
        <v>120596023</v>
      </c>
      <c r="E310" s="4" t="s">
        <v>25</v>
      </c>
      <c r="F310" s="4" t="s">
        <v>15</v>
      </c>
      <c r="G310" s="15">
        <v>0.94441900000000001</v>
      </c>
      <c r="H310" s="15">
        <v>2.84972E-2</v>
      </c>
      <c r="I310" s="15">
        <v>4.1591299999999996E-3</v>
      </c>
      <c r="J310" s="23">
        <v>7.2996200000000004E-12</v>
      </c>
      <c r="K310" s="49">
        <f t="shared" si="20"/>
        <v>1.3579538279712464E-4</v>
      </c>
      <c r="L310" s="50">
        <f t="shared" si="21"/>
        <v>46.945814428643558</v>
      </c>
    </row>
    <row r="311" spans="1:12" x14ac:dyDescent="0.3">
      <c r="A311" s="4" t="s">
        <v>511</v>
      </c>
      <c r="B311" s="13" t="s">
        <v>512</v>
      </c>
      <c r="C311" s="4">
        <v>3</v>
      </c>
      <c r="D311" s="4">
        <v>196952171</v>
      </c>
      <c r="E311" s="4" t="s">
        <v>16</v>
      </c>
      <c r="F311" s="4" t="s">
        <v>15</v>
      </c>
      <c r="G311" s="15">
        <v>0.27445199999999997</v>
      </c>
      <c r="H311" s="15">
        <v>1.41166E-2</v>
      </c>
      <c r="I311" s="15">
        <v>2.1326800000000001E-3</v>
      </c>
      <c r="J311" s="23">
        <v>3.5999799999999999E-11</v>
      </c>
      <c r="K311" s="49">
        <f t="shared" si="20"/>
        <v>1.2673552662967739E-4</v>
      </c>
      <c r="L311" s="50">
        <f t="shared" si="21"/>
        <v>43.81333504748482</v>
      </c>
    </row>
    <row r="312" spans="1:12" x14ac:dyDescent="0.3">
      <c r="A312" s="4" t="s">
        <v>513</v>
      </c>
      <c r="B312" s="13" t="s">
        <v>514</v>
      </c>
      <c r="C312" s="4">
        <v>1</v>
      </c>
      <c r="D312" s="4">
        <v>184023529</v>
      </c>
      <c r="E312" s="4" t="s">
        <v>16</v>
      </c>
      <c r="F312" s="4" t="s">
        <v>15</v>
      </c>
      <c r="G312" s="15">
        <v>0.346748</v>
      </c>
      <c r="H312" s="15">
        <v>1.17848E-2</v>
      </c>
      <c r="I312" s="15">
        <v>1.9974200000000002E-3</v>
      </c>
      <c r="J312" s="23">
        <v>3.5999799999999998E-9</v>
      </c>
      <c r="K312" s="49">
        <f t="shared" si="20"/>
        <v>1.0069467482406922E-4</v>
      </c>
      <c r="L312" s="50">
        <f t="shared" si="21"/>
        <v>34.809928558149046</v>
      </c>
    </row>
    <row r="313" spans="1:12" x14ac:dyDescent="0.3">
      <c r="A313" s="4" t="s">
        <v>515</v>
      </c>
      <c r="B313" s="13" t="s">
        <v>516</v>
      </c>
      <c r="C313" s="4">
        <v>5</v>
      </c>
      <c r="D313" s="4">
        <v>523995</v>
      </c>
      <c r="E313" s="4" t="s">
        <v>15</v>
      </c>
      <c r="F313" s="4" t="s">
        <v>25</v>
      </c>
      <c r="G313" s="15">
        <v>0.26710800000000001</v>
      </c>
      <c r="H313" s="15">
        <v>-1.3546900000000001E-2</v>
      </c>
      <c r="I313" s="15">
        <v>2.1720899999999998E-3</v>
      </c>
      <c r="J313" s="23">
        <v>4.4999700000000002E-10</v>
      </c>
      <c r="K313" s="49">
        <f t="shared" si="20"/>
        <v>1.1251746562661073E-4</v>
      </c>
      <c r="L313" s="50">
        <f t="shared" si="21"/>
        <v>38.897501369164409</v>
      </c>
    </row>
    <row r="314" spans="1:12" x14ac:dyDescent="0.3">
      <c r="A314" s="4" t="s">
        <v>517</v>
      </c>
      <c r="B314" s="13" t="s">
        <v>518</v>
      </c>
      <c r="C314" s="4">
        <v>12</v>
      </c>
      <c r="D314" s="4">
        <v>30802761</v>
      </c>
      <c r="E314" s="4" t="s">
        <v>16</v>
      </c>
      <c r="F314" s="4" t="s">
        <v>15</v>
      </c>
      <c r="G314" s="15">
        <v>0.515961</v>
      </c>
      <c r="H314" s="15">
        <v>1.25676E-2</v>
      </c>
      <c r="I314" s="15">
        <v>1.90417E-3</v>
      </c>
      <c r="J314" s="23">
        <v>4.1001500000000001E-11</v>
      </c>
      <c r="K314" s="49">
        <f t="shared" si="20"/>
        <v>1.2600365070963696E-4</v>
      </c>
      <c r="L314" s="50">
        <f t="shared" si="21"/>
        <v>43.560288670643708</v>
      </c>
    </row>
    <row r="315" spans="1:12" x14ac:dyDescent="0.3">
      <c r="A315" s="4" t="s">
        <v>519</v>
      </c>
      <c r="B315" s="13" t="s">
        <v>520</v>
      </c>
      <c r="C315" s="4">
        <v>1</v>
      </c>
      <c r="D315" s="4">
        <v>150574302</v>
      </c>
      <c r="E315" s="4" t="s">
        <v>16</v>
      </c>
      <c r="F315" s="4" t="s">
        <v>19</v>
      </c>
      <c r="G315" s="15">
        <v>0.56597200000000003</v>
      </c>
      <c r="H315" s="15">
        <v>-1.4630199999999999E-2</v>
      </c>
      <c r="I315" s="15">
        <v>1.91854E-3</v>
      </c>
      <c r="J315" s="23">
        <v>2.3999399999999999E-14</v>
      </c>
      <c r="K315" s="49">
        <f t="shared" si="20"/>
        <v>1.6820168678498596E-4</v>
      </c>
      <c r="L315" s="50">
        <f t="shared" si="21"/>
        <v>58.15088073538633</v>
      </c>
    </row>
    <row r="316" spans="1:12" x14ac:dyDescent="0.3">
      <c r="A316" s="4" t="s">
        <v>521</v>
      </c>
      <c r="B316" s="13" t="s">
        <v>522</v>
      </c>
      <c r="C316" s="14">
        <v>12</v>
      </c>
      <c r="D316" s="4">
        <v>28315040</v>
      </c>
      <c r="E316" s="4" t="s">
        <v>15</v>
      </c>
      <c r="F316" s="4" t="s">
        <v>25</v>
      </c>
      <c r="G316" s="15">
        <v>0.564411</v>
      </c>
      <c r="H316" s="15">
        <v>1.51056E-2</v>
      </c>
      <c r="I316" s="15">
        <v>1.9220699999999999E-3</v>
      </c>
      <c r="J316" s="23">
        <v>3.9003200000000002E-15</v>
      </c>
      <c r="K316" s="49">
        <f t="shared" si="20"/>
        <v>1.786506326727121E-4</v>
      </c>
      <c r="L316" s="50">
        <f t="shared" si="21"/>
        <v>61.763947809900294</v>
      </c>
    </row>
    <row r="317" spans="1:12" x14ac:dyDescent="0.3">
      <c r="A317" s="4" t="s">
        <v>523</v>
      </c>
      <c r="B317" s="13" t="s">
        <v>524</v>
      </c>
      <c r="C317" s="4">
        <v>12</v>
      </c>
      <c r="D317" s="4">
        <v>3367761</v>
      </c>
      <c r="E317" s="4" t="s">
        <v>19</v>
      </c>
      <c r="F317" s="35" t="s">
        <v>15</v>
      </c>
      <c r="G317" s="15">
        <v>9.1814999999999994E-2</v>
      </c>
      <c r="H317" s="15">
        <v>2.0727599999999999E-2</v>
      </c>
      <c r="I317" s="15">
        <v>3.3012499999999999E-3</v>
      </c>
      <c r="J317" s="23">
        <v>3.4000100000000002E-10</v>
      </c>
      <c r="K317" s="49">
        <f t="shared" si="20"/>
        <v>1.1403450314616527E-4</v>
      </c>
      <c r="L317" s="50">
        <f t="shared" si="21"/>
        <v>39.42200392964407</v>
      </c>
    </row>
    <row r="318" spans="1:12" x14ac:dyDescent="0.3">
      <c r="A318" s="4" t="s">
        <v>525</v>
      </c>
      <c r="B318" s="13" t="s">
        <v>526</v>
      </c>
      <c r="C318" s="4">
        <v>16</v>
      </c>
      <c r="D318" s="4">
        <v>69909115</v>
      </c>
      <c r="E318" s="4" t="s">
        <v>15</v>
      </c>
      <c r="F318" s="4" t="s">
        <v>25</v>
      </c>
      <c r="G318" s="15">
        <v>0.5726</v>
      </c>
      <c r="H318" s="15">
        <v>-1.9559E-2</v>
      </c>
      <c r="I318" s="15">
        <v>1.92479E-3</v>
      </c>
      <c r="J318" s="23">
        <v>2.90001E-24</v>
      </c>
      <c r="K318" s="49">
        <f t="shared" si="20"/>
        <v>2.9863552092829595E-4</v>
      </c>
      <c r="L318" s="50">
        <f t="shared" si="21"/>
        <v>103.25808660312035</v>
      </c>
    </row>
    <row r="319" spans="1:12" x14ac:dyDescent="0.3">
      <c r="A319" s="4" t="s">
        <v>527</v>
      </c>
      <c r="B319" s="13" t="s">
        <v>528</v>
      </c>
      <c r="C319" s="4">
        <v>19</v>
      </c>
      <c r="D319" s="4">
        <v>10819967</v>
      </c>
      <c r="E319" s="4" t="s">
        <v>19</v>
      </c>
      <c r="F319" s="4" t="s">
        <v>16</v>
      </c>
      <c r="G319" s="15">
        <v>0.55929399999999996</v>
      </c>
      <c r="H319" s="15">
        <v>-1.51454E-2</v>
      </c>
      <c r="I319" s="15">
        <v>1.9275099999999999E-3</v>
      </c>
      <c r="J319" s="23">
        <v>3.9003200000000002E-15</v>
      </c>
      <c r="K319" s="49">
        <f t="shared" si="20"/>
        <v>1.7858099754262442E-4</v>
      </c>
      <c r="L319" s="50">
        <f t="shared" si="21"/>
        <v>61.739868920956241</v>
      </c>
    </row>
    <row r="320" spans="1:12" x14ac:dyDescent="0.3">
      <c r="A320" s="4" t="s">
        <v>529</v>
      </c>
      <c r="B320" s="13" t="s">
        <v>530</v>
      </c>
      <c r="C320" s="4">
        <v>12</v>
      </c>
      <c r="D320" s="4">
        <v>93983132</v>
      </c>
      <c r="E320" s="4" t="s">
        <v>15</v>
      </c>
      <c r="F320" s="4" t="s">
        <v>19</v>
      </c>
      <c r="G320" s="15">
        <v>0.219837</v>
      </c>
      <c r="H320" s="15">
        <v>2.1371399999999999E-2</v>
      </c>
      <c r="I320" s="15">
        <v>2.30145E-3</v>
      </c>
      <c r="J320" s="23">
        <v>1.59993E-20</v>
      </c>
      <c r="K320" s="49">
        <f t="shared" si="20"/>
        <v>2.494015353518443E-4</v>
      </c>
      <c r="L320" s="50">
        <f t="shared" si="21"/>
        <v>86.230388905711635</v>
      </c>
    </row>
    <row r="321" spans="1:12" x14ac:dyDescent="0.3">
      <c r="A321" s="4" t="s">
        <v>531</v>
      </c>
      <c r="B321" s="13" t="s">
        <v>532</v>
      </c>
      <c r="C321" s="4">
        <v>1</v>
      </c>
      <c r="D321" s="4">
        <v>221473248</v>
      </c>
      <c r="E321" s="4" t="s">
        <v>19</v>
      </c>
      <c r="F321" s="4" t="s">
        <v>16</v>
      </c>
      <c r="G321" s="15">
        <v>0.42118299999999997</v>
      </c>
      <c r="H321" s="15">
        <v>1.13113E-2</v>
      </c>
      <c r="I321" s="15">
        <v>1.9498199999999999E-3</v>
      </c>
      <c r="J321" s="23">
        <v>6.5999400000000003E-9</v>
      </c>
      <c r="K321" s="49">
        <f t="shared" si="20"/>
        <v>9.7350528106221156E-5</v>
      </c>
      <c r="L321" s="50">
        <f t="shared" si="21"/>
        <v>33.653751807291918</v>
      </c>
    </row>
    <row r="322" spans="1:12" x14ac:dyDescent="0.3">
      <c r="A322" s="4" t="s">
        <v>533</v>
      </c>
      <c r="B322" s="13" t="s">
        <v>534</v>
      </c>
      <c r="C322" s="4">
        <v>5</v>
      </c>
      <c r="D322" s="4">
        <v>176735612</v>
      </c>
      <c r="E322" s="4" t="s">
        <v>25</v>
      </c>
      <c r="F322" s="4" t="s">
        <v>15</v>
      </c>
      <c r="G322" s="15">
        <v>0.25917499999999999</v>
      </c>
      <c r="H322" s="15">
        <v>1.4859300000000001E-2</v>
      </c>
      <c r="I322" s="15">
        <v>2.1812200000000002E-3</v>
      </c>
      <c r="J322" s="23">
        <v>9.6006400000000006E-12</v>
      </c>
      <c r="K322" s="49">
        <f t="shared" si="20"/>
        <v>1.3424065049863504E-4</v>
      </c>
      <c r="L322" s="50">
        <f t="shared" si="21"/>
        <v>46.408255847763193</v>
      </c>
    </row>
    <row r="323" spans="1:12" x14ac:dyDescent="0.3">
      <c r="A323" s="4" t="s">
        <v>535</v>
      </c>
      <c r="B323" s="13" t="s">
        <v>536</v>
      </c>
      <c r="C323" s="4">
        <v>10</v>
      </c>
      <c r="D323" s="4">
        <v>103993035</v>
      </c>
      <c r="E323" s="4" t="s">
        <v>15</v>
      </c>
      <c r="F323" s="4" t="s">
        <v>25</v>
      </c>
      <c r="G323" s="15">
        <v>0.204211</v>
      </c>
      <c r="H323" s="15">
        <v>1.32874E-2</v>
      </c>
      <c r="I323" s="15">
        <v>2.3619299999999999E-3</v>
      </c>
      <c r="J323" s="23">
        <v>1.79999E-8</v>
      </c>
      <c r="K323" s="49">
        <f t="shared" si="20"/>
        <v>9.1548409788722661E-5</v>
      </c>
      <c r="L323" s="50">
        <f t="shared" si="21"/>
        <v>31.647795278130275</v>
      </c>
    </row>
    <row r="324" spans="1:12" x14ac:dyDescent="0.3">
      <c r="A324" s="4" t="s">
        <v>537</v>
      </c>
      <c r="B324" s="13" t="s">
        <v>475</v>
      </c>
      <c r="C324" s="4">
        <v>16</v>
      </c>
      <c r="D324" s="4">
        <v>88814210</v>
      </c>
      <c r="E324" s="4" t="s">
        <v>15</v>
      </c>
      <c r="F324" s="4" t="s">
        <v>25</v>
      </c>
      <c r="G324" s="15">
        <v>0.17219499999999999</v>
      </c>
      <c r="H324" s="15">
        <v>-1.73934E-2</v>
      </c>
      <c r="I324" s="15">
        <v>2.52943E-3</v>
      </c>
      <c r="J324" s="23">
        <v>6.0995800000000001E-12</v>
      </c>
      <c r="K324" s="49">
        <f t="shared" si="20"/>
        <v>1.3677566227675555E-4</v>
      </c>
      <c r="L324" s="50">
        <f t="shared" si="21"/>
        <v>47.284753152998249</v>
      </c>
    </row>
    <row r="325" spans="1:12" x14ac:dyDescent="0.3">
      <c r="A325" s="4" t="s">
        <v>538</v>
      </c>
      <c r="B325" s="64" t="s">
        <v>524</v>
      </c>
      <c r="C325" s="4">
        <v>20</v>
      </c>
      <c r="D325" s="4">
        <v>30915461</v>
      </c>
      <c r="E325" s="4" t="s">
        <v>16</v>
      </c>
      <c r="F325" s="4" t="s">
        <v>19</v>
      </c>
      <c r="G325" s="15">
        <v>0.17146500000000001</v>
      </c>
      <c r="H325" s="15">
        <v>-1.4394499999999999E-2</v>
      </c>
      <c r="I325" s="15">
        <v>2.5292800000000001E-3</v>
      </c>
      <c r="J325" s="23">
        <v>1.29999E-8</v>
      </c>
      <c r="K325" s="49">
        <f t="shared" si="20"/>
        <v>9.3692159426025235E-5</v>
      </c>
      <c r="L325" s="50">
        <f t="shared" si="21"/>
        <v>32.388947494110418</v>
      </c>
    </row>
    <row r="326" spans="1:12" x14ac:dyDescent="0.3">
      <c r="A326" s="4" t="s">
        <v>539</v>
      </c>
      <c r="B326" s="13" t="s">
        <v>540</v>
      </c>
      <c r="C326" s="4">
        <v>17</v>
      </c>
      <c r="D326" s="4">
        <v>62483931</v>
      </c>
      <c r="E326" s="4" t="s">
        <v>19</v>
      </c>
      <c r="F326" s="4" t="s">
        <v>16</v>
      </c>
      <c r="G326" s="15">
        <v>7.6400999999999997E-2</v>
      </c>
      <c r="H326" s="15">
        <v>2.7147600000000001E-2</v>
      </c>
      <c r="I326" s="15">
        <v>3.64788E-3</v>
      </c>
      <c r="J326" s="23">
        <v>9.8991999999999996E-14</v>
      </c>
      <c r="K326" s="49">
        <f t="shared" si="20"/>
        <v>1.6019789677456411E-4</v>
      </c>
      <c r="L326" s="50">
        <f t="shared" si="21"/>
        <v>55.383357890236482</v>
      </c>
    </row>
    <row r="327" spans="1:12" x14ac:dyDescent="0.3">
      <c r="A327" s="4" t="s">
        <v>541</v>
      </c>
      <c r="B327" s="13" t="s">
        <v>542</v>
      </c>
      <c r="C327" s="4">
        <v>17</v>
      </c>
      <c r="D327" s="4">
        <v>69147591</v>
      </c>
      <c r="E327" s="4" t="s">
        <v>15</v>
      </c>
      <c r="F327" s="4" t="s">
        <v>25</v>
      </c>
      <c r="G327" s="15">
        <v>0.479904</v>
      </c>
      <c r="H327" s="15">
        <v>-1.6707E-2</v>
      </c>
      <c r="I327" s="15">
        <v>1.90365E-3</v>
      </c>
      <c r="J327" s="23">
        <v>1.6998099999999999E-18</v>
      </c>
      <c r="K327" s="49">
        <f t="shared" si="20"/>
        <v>2.2277711197734689E-4</v>
      </c>
      <c r="L327" s="50">
        <f t="shared" si="21"/>
        <v>77.02296381085938</v>
      </c>
    </row>
    <row r="328" spans="1:12" x14ac:dyDescent="0.3">
      <c r="A328" s="4" t="s">
        <v>543</v>
      </c>
      <c r="B328" s="13" t="s">
        <v>544</v>
      </c>
      <c r="C328" s="4">
        <v>2</v>
      </c>
      <c r="D328" s="4">
        <v>25458100</v>
      </c>
      <c r="E328" s="4" t="s">
        <v>15</v>
      </c>
      <c r="F328" s="4" t="s">
        <v>16</v>
      </c>
      <c r="G328" s="15">
        <v>0.33163599999999999</v>
      </c>
      <c r="H328" s="15">
        <v>-1.13188E-2</v>
      </c>
      <c r="I328" s="15">
        <v>2.0217E-3</v>
      </c>
      <c r="J328" s="23">
        <v>2.19999E-8</v>
      </c>
      <c r="K328" s="49">
        <f t="shared" si="20"/>
        <v>9.0671867848220384E-5</v>
      </c>
      <c r="L328" s="50">
        <f t="shared" si="21"/>
        <v>31.344751943225333</v>
      </c>
    </row>
    <row r="329" spans="1:12" x14ac:dyDescent="0.3">
      <c r="A329" s="4" t="s">
        <v>545</v>
      </c>
      <c r="B329" s="13" t="s">
        <v>546</v>
      </c>
      <c r="C329" s="4">
        <v>20</v>
      </c>
      <c r="D329" s="4">
        <v>45502865</v>
      </c>
      <c r="E329" s="4" t="s">
        <v>19</v>
      </c>
      <c r="F329" s="4" t="s">
        <v>16</v>
      </c>
      <c r="G329" s="15">
        <v>0.32011699999999998</v>
      </c>
      <c r="H329" s="15">
        <v>1.3868500000000001E-2</v>
      </c>
      <c r="I329" s="15">
        <v>2.0503499999999998E-3</v>
      </c>
      <c r="J329" s="23">
        <v>1.29987E-11</v>
      </c>
      <c r="K329" s="49">
        <f t="shared" si="20"/>
        <v>1.3233968320963059E-4</v>
      </c>
      <c r="L329" s="50">
        <f t="shared" si="21"/>
        <v>45.750986588362167</v>
      </c>
    </row>
    <row r="330" spans="1:12" x14ac:dyDescent="0.3">
      <c r="A330" s="4" t="s">
        <v>547</v>
      </c>
      <c r="B330" s="13" t="s">
        <v>74</v>
      </c>
      <c r="C330" s="4">
        <v>3</v>
      </c>
      <c r="D330" s="4">
        <v>123068817</v>
      </c>
      <c r="E330" s="4" t="s">
        <v>16</v>
      </c>
      <c r="F330" s="4" t="s">
        <v>19</v>
      </c>
      <c r="G330" s="15">
        <v>0.287497</v>
      </c>
      <c r="H330" s="15">
        <v>-1.4205300000000001E-2</v>
      </c>
      <c r="I330" s="15">
        <v>2.1146200000000002E-3</v>
      </c>
      <c r="J330" s="23">
        <v>1.8001100000000001E-11</v>
      </c>
      <c r="K330" s="49">
        <f t="shared" si="20"/>
        <v>1.3053412052591257E-4</v>
      </c>
      <c r="L330" s="50">
        <f t="shared" si="21"/>
        <v>45.126706278264784</v>
      </c>
    </row>
    <row r="331" spans="1:12" x14ac:dyDescent="0.3">
      <c r="A331" s="4" t="s">
        <v>548</v>
      </c>
      <c r="B331" s="13" t="s">
        <v>549</v>
      </c>
      <c r="C331" s="4">
        <v>4</v>
      </c>
      <c r="D331" s="4">
        <v>166336558</v>
      </c>
      <c r="E331" s="4" t="s">
        <v>15</v>
      </c>
      <c r="F331" s="4" t="s">
        <v>25</v>
      </c>
      <c r="G331" s="15">
        <v>0.332646</v>
      </c>
      <c r="H331" s="15">
        <v>1.18359E-2</v>
      </c>
      <c r="I331" s="15">
        <v>2.0217999999999998E-3</v>
      </c>
      <c r="J331" s="23">
        <v>4.7999900000000001E-9</v>
      </c>
      <c r="K331" s="49">
        <f t="shared" si="20"/>
        <v>9.9135163304568915E-5</v>
      </c>
      <c r="L331" s="50">
        <f t="shared" si="21"/>
        <v>34.270755390279398</v>
      </c>
    </row>
    <row r="332" spans="1:12" x14ac:dyDescent="0.3">
      <c r="A332" s="4" t="s">
        <v>550</v>
      </c>
      <c r="B332" s="13" t="s">
        <v>551</v>
      </c>
      <c r="C332" s="4">
        <v>11</v>
      </c>
      <c r="D332" s="4">
        <v>46304187</v>
      </c>
      <c r="E332" s="4" t="s">
        <v>25</v>
      </c>
      <c r="F332" s="4" t="s">
        <v>15</v>
      </c>
      <c r="G332" s="15">
        <v>3.1309999999999998E-2</v>
      </c>
      <c r="H332" s="15">
        <v>3.2342000000000003E-2</v>
      </c>
      <c r="I332" s="15">
        <v>5.7360800000000002E-3</v>
      </c>
      <c r="J332" s="23">
        <v>1.7E-8</v>
      </c>
      <c r="K332" s="49">
        <f t="shared" si="20"/>
        <v>9.1961913238941523E-5</v>
      </c>
      <c r="L332" s="50">
        <f t="shared" si="21"/>
        <v>31.790754354505992</v>
      </c>
    </row>
    <row r="333" spans="1:12" x14ac:dyDescent="0.3">
      <c r="A333" s="4" t="s">
        <v>552</v>
      </c>
      <c r="B333" s="13" t="s">
        <v>553</v>
      </c>
      <c r="C333" s="4">
        <v>7</v>
      </c>
      <c r="D333" s="4">
        <v>23587160</v>
      </c>
      <c r="E333" s="4" t="s">
        <v>19</v>
      </c>
      <c r="F333" s="4" t="s">
        <v>16</v>
      </c>
      <c r="G333" s="15">
        <v>0.27096300000000001</v>
      </c>
      <c r="H333" s="15">
        <v>-1.6478699999999999E-2</v>
      </c>
      <c r="I333" s="15">
        <v>2.14649E-3</v>
      </c>
      <c r="J333" s="23">
        <v>1.5999300000000001E-14</v>
      </c>
      <c r="K333" s="49">
        <f t="shared" si="20"/>
        <v>1.704742174834111E-4</v>
      </c>
      <c r="L333" s="50">
        <f t="shared" si="21"/>
        <v>58.936676621796501</v>
      </c>
    </row>
    <row r="334" spans="1:12" x14ac:dyDescent="0.3">
      <c r="A334" s="4" t="s">
        <v>554</v>
      </c>
      <c r="B334" s="13" t="s">
        <v>555</v>
      </c>
      <c r="C334" s="4">
        <v>8</v>
      </c>
      <c r="D334" s="4">
        <v>8671962</v>
      </c>
      <c r="E334" s="4" t="s">
        <v>19</v>
      </c>
      <c r="F334" s="4" t="s">
        <v>16</v>
      </c>
      <c r="G334" s="15">
        <v>0.45974100000000001</v>
      </c>
      <c r="H334" s="15">
        <v>-1.2148900000000001E-2</v>
      </c>
      <c r="I334" s="15">
        <v>1.91424E-3</v>
      </c>
      <c r="J334" s="23">
        <v>2.1999900000000001E-10</v>
      </c>
      <c r="K334" s="49">
        <f t="shared" si="20"/>
        <v>1.165131996639034E-4</v>
      </c>
      <c r="L334" s="50">
        <f t="shared" si="21"/>
        <v>40.278995170030342</v>
      </c>
    </row>
    <row r="335" spans="1:12" x14ac:dyDescent="0.3">
      <c r="A335" s="4" t="s">
        <v>556</v>
      </c>
      <c r="B335" s="13" t="s">
        <v>557</v>
      </c>
      <c r="C335" s="4">
        <v>6</v>
      </c>
      <c r="D335" s="4">
        <v>34172055</v>
      </c>
      <c r="E335" s="4" t="s">
        <v>15</v>
      </c>
      <c r="F335" s="4" t="s">
        <v>16</v>
      </c>
      <c r="G335" s="15">
        <v>0.83036500000000002</v>
      </c>
      <c r="H335" s="15">
        <v>-2.8279200000000001E-2</v>
      </c>
      <c r="I335" s="15">
        <v>2.53353E-3</v>
      </c>
      <c r="J335" s="23">
        <v>6.2994100000000003E-29</v>
      </c>
      <c r="K335" s="49">
        <f t="shared" si="20"/>
        <v>3.6030494450269024E-4</v>
      </c>
      <c r="L335" s="50">
        <f t="shared" si="21"/>
        <v>124.58897805645771</v>
      </c>
    </row>
    <row r="336" spans="1:12" x14ac:dyDescent="0.3">
      <c r="A336" s="4" t="s">
        <v>558</v>
      </c>
      <c r="B336" s="13" t="s">
        <v>559</v>
      </c>
      <c r="C336" s="4">
        <v>21</v>
      </c>
      <c r="D336" s="4">
        <v>16547435</v>
      </c>
      <c r="E336" s="4" t="s">
        <v>25</v>
      </c>
      <c r="F336" s="4" t="s">
        <v>15</v>
      </c>
      <c r="G336" s="15">
        <v>0.28952699999999998</v>
      </c>
      <c r="H336" s="15">
        <v>1.2051600000000001E-2</v>
      </c>
      <c r="I336" s="15">
        <v>2.111E-3</v>
      </c>
      <c r="J336" s="23">
        <v>1.09999E-8</v>
      </c>
      <c r="K336" s="49">
        <f t="shared" si="20"/>
        <v>9.4279353603917682E-5</v>
      </c>
      <c r="L336" s="50">
        <f t="shared" si="21"/>
        <v>32.59195695342526</v>
      </c>
    </row>
    <row r="337" spans="1:12" x14ac:dyDescent="0.3">
      <c r="A337" s="4" t="s">
        <v>560</v>
      </c>
      <c r="B337" s="13" t="s">
        <v>561</v>
      </c>
      <c r="C337" s="4">
        <v>4</v>
      </c>
      <c r="D337" s="4">
        <v>17924734</v>
      </c>
      <c r="E337" s="4" t="s">
        <v>16</v>
      </c>
      <c r="F337" s="4" t="s">
        <v>19</v>
      </c>
      <c r="G337" s="15">
        <v>0.165293</v>
      </c>
      <c r="H337" s="15">
        <v>-3.4112299999999998E-2</v>
      </c>
      <c r="I337" s="15">
        <v>2.56917E-3</v>
      </c>
      <c r="J337" s="23">
        <v>3.1002700000000001E-40</v>
      </c>
      <c r="K337" s="49">
        <f t="shared" si="20"/>
        <v>5.0975262828607522E-4</v>
      </c>
      <c r="L337" s="50">
        <f t="shared" si="21"/>
        <v>176.29248831051299</v>
      </c>
    </row>
    <row r="338" spans="1:12" x14ac:dyDescent="0.3">
      <c r="A338" s="4" t="s">
        <v>562</v>
      </c>
      <c r="B338" s="13" t="s">
        <v>563</v>
      </c>
      <c r="C338" s="4">
        <v>6</v>
      </c>
      <c r="D338" s="4">
        <v>155451722</v>
      </c>
      <c r="E338" s="4" t="s">
        <v>19</v>
      </c>
      <c r="F338" s="4" t="s">
        <v>16</v>
      </c>
      <c r="G338" s="15">
        <v>0.20306299999999999</v>
      </c>
      <c r="H338" s="15">
        <v>-1.3289499999999999E-2</v>
      </c>
      <c r="I338" s="15">
        <v>2.3627100000000001E-3</v>
      </c>
      <c r="J338" s="23">
        <v>1.8999800000000001E-8</v>
      </c>
      <c r="K338" s="49">
        <f t="shared" si="20"/>
        <v>9.1516897630527521E-5</v>
      </c>
      <c r="L338" s="50">
        <f t="shared" si="21"/>
        <v>31.636900696663439</v>
      </c>
    </row>
    <row r="339" spans="1:12" x14ac:dyDescent="0.3">
      <c r="A339" s="4" t="s">
        <v>564</v>
      </c>
      <c r="B339" s="13" t="s">
        <v>565</v>
      </c>
      <c r="C339" s="4">
        <v>1</v>
      </c>
      <c r="D339" s="4">
        <v>204469314</v>
      </c>
      <c r="E339" s="4" t="s">
        <v>16</v>
      </c>
      <c r="F339" s="4" t="s">
        <v>19</v>
      </c>
      <c r="G339" s="15">
        <v>0.19157199999999999</v>
      </c>
      <c r="H339" s="15">
        <v>1.57314E-2</v>
      </c>
      <c r="I339" s="15">
        <v>2.4134400000000002E-3</v>
      </c>
      <c r="J339" s="23">
        <v>7.1006799999999997E-11</v>
      </c>
      <c r="K339" s="49">
        <f t="shared" si="20"/>
        <v>1.2290030176224297E-4</v>
      </c>
      <c r="L339" s="50">
        <f t="shared" si="21"/>
        <v>42.48730871110385</v>
      </c>
    </row>
    <row r="340" spans="1:12" x14ac:dyDescent="0.3">
      <c r="A340" s="4" t="s">
        <v>566</v>
      </c>
      <c r="B340" s="13" t="s">
        <v>567</v>
      </c>
      <c r="C340" s="4">
        <v>7</v>
      </c>
      <c r="D340" s="4">
        <v>7189762</v>
      </c>
      <c r="E340" s="4" t="s">
        <v>15</v>
      </c>
      <c r="F340" s="4" t="s">
        <v>25</v>
      </c>
      <c r="G340" s="15">
        <v>0.18701300000000001</v>
      </c>
      <c r="H340" s="15">
        <v>1.42617E-2</v>
      </c>
      <c r="I340" s="15">
        <v>2.4679599999999999E-3</v>
      </c>
      <c r="J340" s="23">
        <v>7.4999799999999996E-9</v>
      </c>
      <c r="K340" s="49">
        <f t="shared" si="20"/>
        <v>9.6598192145760334E-5</v>
      </c>
      <c r="L340" s="50">
        <f t="shared" si="21"/>
        <v>33.393646657576227</v>
      </c>
    </row>
    <row r="341" spans="1:12" x14ac:dyDescent="0.3">
      <c r="A341" s="4" t="s">
        <v>568</v>
      </c>
      <c r="B341" s="13" t="s">
        <v>569</v>
      </c>
      <c r="C341" s="4">
        <v>12</v>
      </c>
      <c r="D341" s="4">
        <v>70278895</v>
      </c>
      <c r="E341" s="4" t="s">
        <v>15</v>
      </c>
      <c r="F341" s="4" t="s">
        <v>19</v>
      </c>
      <c r="G341" s="15">
        <v>0.57518199999999997</v>
      </c>
      <c r="H341" s="15">
        <v>1.0860099999999999E-2</v>
      </c>
      <c r="I341" s="15">
        <v>1.93714E-3</v>
      </c>
      <c r="J341" s="23">
        <v>2.0999999999999999E-8</v>
      </c>
      <c r="K341" s="49">
        <f t="shared" si="20"/>
        <v>9.0918180509783606E-5</v>
      </c>
      <c r="L341" s="50">
        <f t="shared" si="21"/>
        <v>31.429908579654981</v>
      </c>
    </row>
    <row r="342" spans="1:12" x14ac:dyDescent="0.3">
      <c r="A342" s="4" t="s">
        <v>570</v>
      </c>
      <c r="B342" s="13" t="s">
        <v>571</v>
      </c>
      <c r="C342" s="4">
        <v>15</v>
      </c>
      <c r="D342" s="4">
        <v>74234902</v>
      </c>
      <c r="E342" s="4" t="s">
        <v>16</v>
      </c>
      <c r="F342" s="4" t="s">
        <v>19</v>
      </c>
      <c r="G342" s="15">
        <v>0.484927</v>
      </c>
      <c r="H342" s="15">
        <v>-1.8589000000000001E-2</v>
      </c>
      <c r="I342" s="15">
        <v>1.9053E-3</v>
      </c>
      <c r="J342" s="23">
        <v>1.69981E-22</v>
      </c>
      <c r="K342" s="49">
        <f t="shared" si="20"/>
        <v>2.7530261294776985E-4</v>
      </c>
      <c r="L342" s="50">
        <f t="shared" si="21"/>
        <v>95.188132641002653</v>
      </c>
    </row>
    <row r="343" spans="1:12" x14ac:dyDescent="0.3">
      <c r="A343" s="4" t="s">
        <v>572</v>
      </c>
      <c r="B343" s="13" t="s">
        <v>573</v>
      </c>
      <c r="C343" s="4">
        <v>12</v>
      </c>
      <c r="D343" s="4">
        <v>114682651</v>
      </c>
      <c r="E343" s="4" t="s">
        <v>16</v>
      </c>
      <c r="F343" s="4" t="s">
        <v>19</v>
      </c>
      <c r="G343" s="15">
        <v>0.43517899999999998</v>
      </c>
      <c r="H343" s="15">
        <v>1.20578E-2</v>
      </c>
      <c r="I343" s="15">
        <v>1.9164099999999999E-3</v>
      </c>
      <c r="J343" s="23">
        <v>3.0999900000000001E-10</v>
      </c>
      <c r="K343" s="49">
        <f t="shared" si="20"/>
        <v>1.1451283127420726E-4</v>
      </c>
      <c r="L343" s="50">
        <f t="shared" si="21"/>
        <v>39.587382059938719</v>
      </c>
    </row>
    <row r="344" spans="1:12" x14ac:dyDescent="0.3">
      <c r="A344" s="4" t="s">
        <v>574</v>
      </c>
      <c r="B344" s="13" t="s">
        <v>575</v>
      </c>
      <c r="C344" s="4">
        <v>10</v>
      </c>
      <c r="D344" s="4">
        <v>124230612</v>
      </c>
      <c r="E344" s="4" t="s">
        <v>15</v>
      </c>
      <c r="F344" s="4" t="s">
        <v>16</v>
      </c>
      <c r="G344" s="15">
        <v>0.10704900000000001</v>
      </c>
      <c r="H344" s="15">
        <v>-2.30799E-2</v>
      </c>
      <c r="I344" s="15">
        <v>3.0821199999999998E-3</v>
      </c>
      <c r="J344" s="23">
        <v>7.0000300000000001E-14</v>
      </c>
      <c r="K344" s="49">
        <f t="shared" si="20"/>
        <v>1.621970322735431E-4</v>
      </c>
      <c r="L344" s="50">
        <f t="shared" si="21"/>
        <v>56.074607901757297</v>
      </c>
    </row>
    <row r="345" spans="1:12" x14ac:dyDescent="0.3">
      <c r="A345" s="4" t="s">
        <v>576</v>
      </c>
      <c r="B345" s="13" t="s">
        <v>577</v>
      </c>
      <c r="C345" s="4">
        <v>3</v>
      </c>
      <c r="D345" s="4">
        <v>158177751</v>
      </c>
      <c r="E345" s="4" t="s">
        <v>25</v>
      </c>
      <c r="F345" s="4" t="s">
        <v>15</v>
      </c>
      <c r="G345" s="15">
        <v>0.24929499999999999</v>
      </c>
      <c r="H345" s="15">
        <v>-1.6927500000000002E-2</v>
      </c>
      <c r="I345" s="15">
        <v>2.1951399999999999E-3</v>
      </c>
      <c r="J345" s="23">
        <v>1.2000499999999999E-14</v>
      </c>
      <c r="K345" s="49">
        <f t="shared" si="20"/>
        <v>1.7200104464649881E-4</v>
      </c>
      <c r="L345" s="50">
        <f t="shared" si="21"/>
        <v>59.464625073274838</v>
      </c>
    </row>
    <row r="346" spans="1:12" x14ac:dyDescent="0.3">
      <c r="A346" s="4" t="s">
        <v>578</v>
      </c>
      <c r="B346" s="13" t="s">
        <v>579</v>
      </c>
      <c r="C346" s="4">
        <v>9</v>
      </c>
      <c r="D346" s="4">
        <v>139110654</v>
      </c>
      <c r="E346" s="4" t="s">
        <v>19</v>
      </c>
      <c r="F346" s="4" t="s">
        <v>16</v>
      </c>
      <c r="G346" s="15">
        <v>0.31694</v>
      </c>
      <c r="H346" s="15">
        <v>-1.8792699999999999E-2</v>
      </c>
      <c r="I346" s="15">
        <v>2.0465700000000002E-3</v>
      </c>
      <c r="J346" s="23">
        <v>4.1995199999999998E-20</v>
      </c>
      <c r="K346" s="49">
        <f t="shared" si="20"/>
        <v>2.438730563713416E-4</v>
      </c>
      <c r="L346" s="50">
        <f t="shared" si="21"/>
        <v>84.31845528388564</v>
      </c>
    </row>
    <row r="347" spans="1:12" x14ac:dyDescent="0.3">
      <c r="A347" s="4" t="s">
        <v>580</v>
      </c>
      <c r="B347" s="13" t="s">
        <v>581</v>
      </c>
      <c r="C347" s="4">
        <v>7</v>
      </c>
      <c r="D347" s="4">
        <v>156127246</v>
      </c>
      <c r="E347" s="4" t="s">
        <v>15</v>
      </c>
      <c r="F347" s="4" t="s">
        <v>25</v>
      </c>
      <c r="G347" s="15">
        <v>0.44081199999999998</v>
      </c>
      <c r="H347" s="15">
        <v>-1.54763E-2</v>
      </c>
      <c r="I347" s="15">
        <v>1.9236800000000001E-3</v>
      </c>
      <c r="J347" s="23">
        <v>8.6000300000000002E-16</v>
      </c>
      <c r="K347" s="49">
        <f t="shared" si="20"/>
        <v>1.8721123135445131E-4</v>
      </c>
      <c r="L347" s="50">
        <f t="shared" si="21"/>
        <v>64.724112944556381</v>
      </c>
    </row>
    <row r="348" spans="1:12" x14ac:dyDescent="0.3">
      <c r="A348" s="4" t="s">
        <v>582</v>
      </c>
      <c r="B348" s="13" t="s">
        <v>583</v>
      </c>
      <c r="C348" s="4">
        <v>14</v>
      </c>
      <c r="D348" s="4">
        <v>93503386</v>
      </c>
      <c r="E348" s="4" t="s">
        <v>16</v>
      </c>
      <c r="F348" s="4" t="s">
        <v>19</v>
      </c>
      <c r="G348" s="15">
        <v>0.12640899999999999</v>
      </c>
      <c r="H348" s="15">
        <v>-2.1822000000000001E-2</v>
      </c>
      <c r="I348" s="15">
        <v>2.8797499999999999E-3</v>
      </c>
      <c r="J348" s="23">
        <v>3.5002600000000001E-14</v>
      </c>
      <c r="K348" s="49">
        <f t="shared" si="20"/>
        <v>1.6609324953190092E-4</v>
      </c>
      <c r="L348" s="50">
        <f t="shared" si="21"/>
        <v>57.421828291000381</v>
      </c>
    </row>
    <row r="349" spans="1:12" x14ac:dyDescent="0.3">
      <c r="A349" s="4" t="s">
        <v>584</v>
      </c>
      <c r="B349" s="13" t="s">
        <v>585</v>
      </c>
      <c r="C349" s="4">
        <v>16</v>
      </c>
      <c r="D349" s="4">
        <v>30928970</v>
      </c>
      <c r="E349" s="4" t="s">
        <v>25</v>
      </c>
      <c r="F349" s="4" t="s">
        <v>15</v>
      </c>
      <c r="G349" s="15">
        <v>0.64537800000000001</v>
      </c>
      <c r="H349" s="15">
        <v>1.41441E-2</v>
      </c>
      <c r="I349" s="15">
        <v>1.99117E-3</v>
      </c>
      <c r="J349" s="23">
        <v>1.2000499999999999E-12</v>
      </c>
      <c r="K349" s="49">
        <f t="shared" si="20"/>
        <v>1.4595371594083124E-4</v>
      </c>
      <c r="L349" s="50">
        <f t="shared" si="21"/>
        <v>50.458163869771894</v>
      </c>
    </row>
    <row r="350" spans="1:12" x14ac:dyDescent="0.3">
      <c r="A350" s="4" t="s">
        <v>586</v>
      </c>
      <c r="B350" s="13" t="s">
        <v>587</v>
      </c>
      <c r="C350" s="4">
        <v>20</v>
      </c>
      <c r="D350" s="4">
        <v>32298286</v>
      </c>
      <c r="E350" s="4" t="s">
        <v>19</v>
      </c>
      <c r="F350" s="4" t="s">
        <v>16</v>
      </c>
      <c r="G350" s="15">
        <v>0.155527</v>
      </c>
      <c r="H350" s="15">
        <v>-1.9874900000000001E-2</v>
      </c>
      <c r="I350" s="15">
        <v>2.6322099999999998E-3</v>
      </c>
      <c r="J350" s="23">
        <v>4.3003099999999997E-14</v>
      </c>
      <c r="K350" s="49">
        <f t="shared" si="20"/>
        <v>1.6490802966672417E-4</v>
      </c>
      <c r="L350" s="50">
        <f t="shared" si="21"/>
        <v>57.012005996265067</v>
      </c>
    </row>
    <row r="351" spans="1:12" x14ac:dyDescent="0.3">
      <c r="A351" s="4" t="s">
        <v>588</v>
      </c>
      <c r="B351" s="13" t="s">
        <v>589</v>
      </c>
      <c r="C351" s="4">
        <v>7</v>
      </c>
      <c r="D351" s="4">
        <v>18891259</v>
      </c>
      <c r="E351" s="4" t="s">
        <v>15</v>
      </c>
      <c r="F351" s="4" t="s">
        <v>25</v>
      </c>
      <c r="G351" s="15">
        <v>0.36852099999999999</v>
      </c>
      <c r="H351" s="15">
        <v>-1.20313E-2</v>
      </c>
      <c r="I351" s="15">
        <v>1.9826900000000001E-3</v>
      </c>
      <c r="J351" s="23">
        <v>1.29999E-9</v>
      </c>
      <c r="K351" s="49">
        <f t="shared" si="20"/>
        <v>1.0651574527901415E-4</v>
      </c>
      <c r="L351" s="50">
        <f t="shared" si="21"/>
        <v>36.822474233665886</v>
      </c>
    </row>
    <row r="352" spans="1:12" x14ac:dyDescent="0.3">
      <c r="A352" s="4" t="s">
        <v>590</v>
      </c>
      <c r="B352" s="13" t="s">
        <v>591</v>
      </c>
      <c r="C352" s="4">
        <v>1</v>
      </c>
      <c r="D352" s="4">
        <v>2197233</v>
      </c>
      <c r="E352" s="4" t="s">
        <v>19</v>
      </c>
      <c r="F352" s="4" t="s">
        <v>16</v>
      </c>
      <c r="G352" s="15">
        <v>7.1068000000000006E-2</v>
      </c>
      <c r="H352" s="15">
        <v>-2.6256700000000001E-2</v>
      </c>
      <c r="I352" s="15">
        <v>3.7088099999999999E-3</v>
      </c>
      <c r="J352" s="23">
        <v>1.39991E-12</v>
      </c>
      <c r="K352" s="49">
        <f t="shared" si="20"/>
        <v>1.4497487388892018E-4</v>
      </c>
      <c r="L352" s="50">
        <f t="shared" si="21"/>
        <v>50.119715932562485</v>
      </c>
    </row>
    <row r="353" spans="1:12" x14ac:dyDescent="0.3">
      <c r="A353" s="4" t="s">
        <v>592</v>
      </c>
      <c r="B353" s="13" t="s">
        <v>593</v>
      </c>
      <c r="C353" s="4">
        <v>6</v>
      </c>
      <c r="D353" s="4">
        <v>130345835</v>
      </c>
      <c r="E353" s="4" t="s">
        <v>15</v>
      </c>
      <c r="F353" s="4" t="s">
        <v>25</v>
      </c>
      <c r="G353" s="15">
        <v>0.26820500000000003</v>
      </c>
      <c r="H353" s="15">
        <v>-2.37069E-2</v>
      </c>
      <c r="I353" s="15">
        <v>2.17446E-3</v>
      </c>
      <c r="J353" s="23">
        <v>1.10002E-27</v>
      </c>
      <c r="K353" s="49">
        <f t="shared" si="20"/>
        <v>3.4374941488767252E-4</v>
      </c>
      <c r="L353" s="50">
        <f t="shared" si="21"/>
        <v>118.86231284881153</v>
      </c>
    </row>
    <row r="354" spans="1:12" x14ac:dyDescent="0.3">
      <c r="A354" s="4" t="s">
        <v>594</v>
      </c>
      <c r="B354" s="13" t="s">
        <v>595</v>
      </c>
      <c r="C354" s="4">
        <v>19</v>
      </c>
      <c r="D354" s="4">
        <v>55993436</v>
      </c>
      <c r="E354" s="4" t="s">
        <v>19</v>
      </c>
      <c r="F354" s="4" t="s">
        <v>25</v>
      </c>
      <c r="G354" s="15">
        <v>2.4219000000000001E-2</v>
      </c>
      <c r="H354" s="15">
        <v>-4.8717799999999999E-2</v>
      </c>
      <c r="I354" s="15">
        <v>6.1946199999999996E-3</v>
      </c>
      <c r="J354" s="23">
        <v>3.6999900000000004E-15</v>
      </c>
      <c r="K354" s="49">
        <f t="shared" si="20"/>
        <v>1.7890104825395305E-4</v>
      </c>
      <c r="L354" s="50">
        <f t="shared" si="21"/>
        <v>61.850538168719623</v>
      </c>
    </row>
    <row r="355" spans="1:12" x14ac:dyDescent="0.3">
      <c r="A355" s="4" t="s">
        <v>596</v>
      </c>
      <c r="B355" s="13" t="s">
        <v>597</v>
      </c>
      <c r="C355" s="4">
        <v>1</v>
      </c>
      <c r="D355" s="4">
        <v>22441865</v>
      </c>
      <c r="E355" s="4" t="s">
        <v>19</v>
      </c>
      <c r="F355" s="4" t="s">
        <v>16</v>
      </c>
      <c r="G355" s="15">
        <v>0.55111399999999999</v>
      </c>
      <c r="H355" s="15">
        <v>-1.4368000000000001E-2</v>
      </c>
      <c r="I355" s="15">
        <v>1.9118799999999999E-3</v>
      </c>
      <c r="J355" s="23">
        <v>5.7003299999999996E-14</v>
      </c>
      <c r="K355" s="49">
        <f t="shared" si="20"/>
        <v>1.6335973443414015E-4</v>
      </c>
      <c r="L355" s="50">
        <f t="shared" si="21"/>
        <v>56.47664189292955</v>
      </c>
    </row>
    <row r="356" spans="1:12" ht="14.5" customHeight="1" x14ac:dyDescent="0.3">
      <c r="A356" s="4" t="s">
        <v>598</v>
      </c>
      <c r="B356" s="13" t="s">
        <v>599</v>
      </c>
      <c r="C356" s="4">
        <v>10</v>
      </c>
      <c r="D356" s="4">
        <v>93061851</v>
      </c>
      <c r="E356" s="4" t="s">
        <v>16</v>
      </c>
      <c r="F356" s="4" t="s">
        <v>19</v>
      </c>
      <c r="G356" s="15">
        <v>0.23787800000000001</v>
      </c>
      <c r="H356" s="15">
        <v>1.54813E-2</v>
      </c>
      <c r="I356" s="15">
        <v>2.2447000000000001E-3</v>
      </c>
      <c r="J356" s="23">
        <v>5.3002899999999998E-12</v>
      </c>
      <c r="K356" s="49">
        <f t="shared" si="20"/>
        <v>1.3758879723565972E-4</v>
      </c>
      <c r="L356" s="50">
        <f t="shared" si="21"/>
        <v>47.565900953971536</v>
      </c>
    </row>
    <row r="357" spans="1:12" x14ac:dyDescent="0.3">
      <c r="A357" s="4" t="s">
        <v>600</v>
      </c>
      <c r="B357" s="13" t="s">
        <v>601</v>
      </c>
      <c r="C357" s="4">
        <v>6</v>
      </c>
      <c r="D357" s="4">
        <v>126851160</v>
      </c>
      <c r="E357" s="4" t="s">
        <v>19</v>
      </c>
      <c r="F357" s="4" t="s">
        <v>16</v>
      </c>
      <c r="G357" s="15">
        <v>0.49987300000000001</v>
      </c>
      <c r="H357" s="15">
        <v>2.0878399999999998E-2</v>
      </c>
      <c r="I357" s="15">
        <v>1.9009000000000001E-3</v>
      </c>
      <c r="J357" s="23">
        <v>4.6004499999999998E-28</v>
      </c>
      <c r="K357" s="49">
        <f t="shared" si="20"/>
        <v>3.4887426772256433E-4</v>
      </c>
      <c r="L357" s="50">
        <f t="shared" si="21"/>
        <v>120.63501245541684</v>
      </c>
    </row>
    <row r="358" spans="1:12" x14ac:dyDescent="0.3">
      <c r="A358" s="4" t="s">
        <v>602</v>
      </c>
      <c r="B358" s="13" t="s">
        <v>603</v>
      </c>
      <c r="C358" s="4">
        <v>9</v>
      </c>
      <c r="D358" s="4">
        <v>108989399</v>
      </c>
      <c r="E358" s="4" t="s">
        <v>15</v>
      </c>
      <c r="F358" s="4" t="s">
        <v>25</v>
      </c>
      <c r="G358" s="15">
        <v>0.470163</v>
      </c>
      <c r="H358" s="15">
        <v>-1.23911E-2</v>
      </c>
      <c r="I358" s="15">
        <v>1.9188300000000001E-3</v>
      </c>
      <c r="J358" s="23">
        <v>1.09999E-10</v>
      </c>
      <c r="K358" s="49">
        <f t="shared" si="20"/>
        <v>1.2062544438501681E-4</v>
      </c>
      <c r="L358" s="50">
        <f t="shared" si="21"/>
        <v>41.700783157957702</v>
      </c>
    </row>
    <row r="359" spans="1:12" x14ac:dyDescent="0.3">
      <c r="A359" s="4" t="s">
        <v>604</v>
      </c>
      <c r="B359" s="13" t="s">
        <v>605</v>
      </c>
      <c r="C359" s="4">
        <v>2</v>
      </c>
      <c r="D359" s="4">
        <v>135599739</v>
      </c>
      <c r="E359" s="4" t="s">
        <v>19</v>
      </c>
      <c r="F359" s="4" t="s">
        <v>16</v>
      </c>
      <c r="G359" s="15">
        <v>0.37357600000000002</v>
      </c>
      <c r="H359" s="15">
        <v>1.3901800000000001E-2</v>
      </c>
      <c r="I359" s="15">
        <v>1.9610299999999999E-3</v>
      </c>
      <c r="J359" s="23">
        <v>1.39991E-12</v>
      </c>
      <c r="K359" s="49">
        <f t="shared" si="20"/>
        <v>1.4536339397283856E-4</v>
      </c>
      <c r="L359" s="50">
        <f t="shared" si="21"/>
        <v>50.254051950385694</v>
      </c>
    </row>
    <row r="360" spans="1:12" x14ac:dyDescent="0.3">
      <c r="A360" s="4" t="s">
        <v>606</v>
      </c>
      <c r="B360" s="13" t="s">
        <v>607</v>
      </c>
      <c r="C360" s="4">
        <v>14</v>
      </c>
      <c r="D360" s="4">
        <v>61025791</v>
      </c>
      <c r="E360" s="4" t="s">
        <v>19</v>
      </c>
      <c r="F360" s="4" t="s">
        <v>16</v>
      </c>
      <c r="G360" s="15">
        <v>0.29206399999999999</v>
      </c>
      <c r="H360" s="15">
        <v>1.22816E-2</v>
      </c>
      <c r="I360" s="15">
        <v>2.0969399999999998E-3</v>
      </c>
      <c r="J360" s="23">
        <v>4.7000199999999997E-9</v>
      </c>
      <c r="K360" s="49">
        <f t="shared" si="20"/>
        <v>9.9229175935538742E-5</v>
      </c>
      <c r="L360" s="50">
        <f t="shared" si="21"/>
        <v>34.303258525481517</v>
      </c>
    </row>
    <row r="361" spans="1:12" x14ac:dyDescent="0.3">
      <c r="A361" s="4" t="s">
        <v>608</v>
      </c>
      <c r="B361" s="13" t="s">
        <v>609</v>
      </c>
      <c r="C361" s="4">
        <v>15</v>
      </c>
      <c r="D361" s="4">
        <v>99186488</v>
      </c>
      <c r="E361" s="4" t="s">
        <v>16</v>
      </c>
      <c r="F361" s="4" t="s">
        <v>25</v>
      </c>
      <c r="G361" s="15">
        <v>0.15848000000000001</v>
      </c>
      <c r="H361" s="15">
        <v>-1.7964600000000001E-2</v>
      </c>
      <c r="I361" s="15">
        <v>2.6235E-3</v>
      </c>
      <c r="J361" s="23">
        <v>7.5006700000000006E-12</v>
      </c>
      <c r="K361" s="49">
        <f t="shared" si="20"/>
        <v>1.3563090225050586E-4</v>
      </c>
      <c r="L361" s="50">
        <f t="shared" si="21"/>
        <v>46.88894415441785</v>
      </c>
    </row>
    <row r="362" spans="1:12" x14ac:dyDescent="0.3">
      <c r="A362" s="4" t="s">
        <v>610</v>
      </c>
      <c r="B362" s="13" t="s">
        <v>611</v>
      </c>
      <c r="C362" s="4">
        <v>18</v>
      </c>
      <c r="D362" s="4">
        <v>22290711</v>
      </c>
      <c r="E362" s="4" t="s">
        <v>16</v>
      </c>
      <c r="F362" s="4" t="s">
        <v>19</v>
      </c>
      <c r="G362" s="15">
        <v>0.317741</v>
      </c>
      <c r="H362" s="15">
        <v>1.17234E-2</v>
      </c>
      <c r="I362" s="15">
        <v>2.0571299999999999E-3</v>
      </c>
      <c r="J362" s="23">
        <v>1.2E-8</v>
      </c>
      <c r="K362" s="49">
        <f t="shared" si="20"/>
        <v>9.3947987301725523E-5</v>
      </c>
      <c r="L362" s="50">
        <f t="shared" si="21"/>
        <v>32.477394320505567</v>
      </c>
    </row>
    <row r="363" spans="1:12" x14ac:dyDescent="0.3">
      <c r="A363" s="4" t="s">
        <v>612</v>
      </c>
      <c r="B363" s="13" t="s">
        <v>613</v>
      </c>
      <c r="C363" s="4">
        <v>4</v>
      </c>
      <c r="D363" s="4">
        <v>2946481</v>
      </c>
      <c r="E363" s="4" t="s">
        <v>25</v>
      </c>
      <c r="F363" s="4" t="s">
        <v>15</v>
      </c>
      <c r="G363" s="15">
        <v>0.30429600000000001</v>
      </c>
      <c r="H363" s="15">
        <v>1.22699E-2</v>
      </c>
      <c r="I363" s="15">
        <v>2.0683400000000001E-3</v>
      </c>
      <c r="J363" s="23">
        <v>2.9999900000000001E-9</v>
      </c>
      <c r="K363" s="49">
        <f t="shared" si="20"/>
        <v>1.0179784033332409E-4</v>
      </c>
      <c r="L363" s="50">
        <f t="shared" si="21"/>
        <v>35.191329284457424</v>
      </c>
    </row>
    <row r="364" spans="1:12" x14ac:dyDescent="0.3">
      <c r="A364" s="4" t="s">
        <v>614</v>
      </c>
      <c r="B364" s="13" t="s">
        <v>615</v>
      </c>
      <c r="C364" s="4">
        <v>12</v>
      </c>
      <c r="D364" s="4">
        <v>56412487</v>
      </c>
      <c r="E364" s="4" t="s">
        <v>25</v>
      </c>
      <c r="F364" s="4" t="s">
        <v>19</v>
      </c>
      <c r="G364" s="15">
        <v>0.34213100000000002</v>
      </c>
      <c r="H364" s="15">
        <v>-1.4146300000000001E-2</v>
      </c>
      <c r="I364" s="15">
        <v>2.00336E-3</v>
      </c>
      <c r="J364" s="23">
        <v>1.59993E-12</v>
      </c>
      <c r="K364" s="49">
        <f t="shared" si="20"/>
        <v>1.4422803339700103E-4</v>
      </c>
      <c r="L364" s="50">
        <f t="shared" si="21"/>
        <v>49.861486132194663</v>
      </c>
    </row>
    <row r="365" spans="1:12" x14ac:dyDescent="0.3">
      <c r="A365" s="4" t="s">
        <v>616</v>
      </c>
      <c r="B365" s="13" t="s">
        <v>617</v>
      </c>
      <c r="C365" s="4">
        <v>1</v>
      </c>
      <c r="D365" s="4">
        <v>83236757</v>
      </c>
      <c r="E365" s="4" t="s">
        <v>25</v>
      </c>
      <c r="F365" s="4" t="s">
        <v>15</v>
      </c>
      <c r="G365" s="15">
        <v>0.33210000000000001</v>
      </c>
      <c r="H365" s="15">
        <v>-1.1443E-2</v>
      </c>
      <c r="I365" s="15">
        <v>2.02374E-3</v>
      </c>
      <c r="J365" s="23">
        <v>1.6000000000000001E-8</v>
      </c>
      <c r="K365" s="49">
        <f t="shared" ref="K365:K417" si="22">2*G365*(1-G365)*H365^2/((2*G365*(1-G365)*H365^2)+(2*G365*(1-G365)*345665*I365^2))</f>
        <v>9.2485742761720137E-5</v>
      </c>
      <c r="L365" s="50">
        <f t="shared" ref="L365:L417" si="23">K365*(345665-2)/(1-K365)</f>
        <v>31.971856241116399</v>
      </c>
    </row>
    <row r="366" spans="1:12" x14ac:dyDescent="0.3">
      <c r="A366" s="4" t="s">
        <v>618</v>
      </c>
      <c r="B366" s="13" t="s">
        <v>619</v>
      </c>
      <c r="C366" s="4">
        <v>7</v>
      </c>
      <c r="D366" s="4">
        <v>46448518</v>
      </c>
      <c r="E366" s="4" t="s">
        <v>16</v>
      </c>
      <c r="F366" s="4" t="s">
        <v>19</v>
      </c>
      <c r="G366" s="15">
        <v>0.50405999999999995</v>
      </c>
      <c r="H366" s="15">
        <v>1.3495999999999999E-2</v>
      </c>
      <c r="I366" s="15">
        <v>1.9058300000000001E-3</v>
      </c>
      <c r="J366" s="23">
        <v>1.39991E-12</v>
      </c>
      <c r="K366" s="49">
        <f t="shared" si="22"/>
        <v>1.4505189727754105E-4</v>
      </c>
      <c r="L366" s="50">
        <f t="shared" si="23"/>
        <v>50.146347791535369</v>
      </c>
    </row>
    <row r="367" spans="1:12" x14ac:dyDescent="0.3">
      <c r="A367" s="4" t="s">
        <v>620</v>
      </c>
      <c r="B367" s="13" t="s">
        <v>621</v>
      </c>
      <c r="C367" s="4">
        <v>2</v>
      </c>
      <c r="D367" s="4">
        <v>178565913</v>
      </c>
      <c r="E367" s="4" t="s">
        <v>16</v>
      </c>
      <c r="F367" s="4" t="s">
        <v>19</v>
      </c>
      <c r="G367" s="15">
        <v>4.1430000000000002E-2</v>
      </c>
      <c r="H367" s="15">
        <v>3.3224099999999999E-2</v>
      </c>
      <c r="I367" s="15">
        <v>4.76722E-3</v>
      </c>
      <c r="J367" s="23">
        <v>3.1996300000000002E-12</v>
      </c>
      <c r="K367" s="49">
        <f t="shared" si="22"/>
        <v>1.4049460049597536E-4</v>
      </c>
      <c r="L367" s="50">
        <f t="shared" si="23"/>
        <v>48.570608999547566</v>
      </c>
    </row>
    <row r="368" spans="1:12" x14ac:dyDescent="0.3">
      <c r="A368" s="4" t="s">
        <v>622</v>
      </c>
      <c r="B368" s="13" t="s">
        <v>623</v>
      </c>
      <c r="C368" s="4">
        <v>20</v>
      </c>
      <c r="D368" s="4">
        <v>47691743</v>
      </c>
      <c r="E368" s="4" t="s">
        <v>19</v>
      </c>
      <c r="F368" s="4" t="s">
        <v>16</v>
      </c>
      <c r="G368" s="15">
        <v>0.247221</v>
      </c>
      <c r="H368" s="15">
        <v>1.7941499999999999E-2</v>
      </c>
      <c r="I368" s="15">
        <v>2.2076000000000001E-3</v>
      </c>
      <c r="J368" s="23">
        <v>4.4004799999999999E-16</v>
      </c>
      <c r="K368" s="49">
        <f t="shared" si="22"/>
        <v>1.9104617290566974E-4</v>
      </c>
      <c r="L368" s="50">
        <f t="shared" si="23"/>
        <v>66.050211905296621</v>
      </c>
    </row>
    <row r="369" spans="1:12" x14ac:dyDescent="0.3">
      <c r="A369" s="4" t="s">
        <v>624</v>
      </c>
      <c r="B369" s="13" t="s">
        <v>625</v>
      </c>
      <c r="C369" s="4">
        <v>20</v>
      </c>
      <c r="D369" s="4">
        <v>6469596</v>
      </c>
      <c r="E369" s="4" t="s">
        <v>15</v>
      </c>
      <c r="F369" s="4" t="s">
        <v>25</v>
      </c>
      <c r="G369" s="15">
        <v>0.36082799999999998</v>
      </c>
      <c r="H369" s="15">
        <v>-1.1990199999999999E-2</v>
      </c>
      <c r="I369" s="15">
        <v>1.9892099999999999E-3</v>
      </c>
      <c r="J369" s="23">
        <v>1.6999999999999999E-9</v>
      </c>
      <c r="K369" s="49">
        <f t="shared" si="22"/>
        <v>1.0509705193645366E-4</v>
      </c>
      <c r="L369" s="50">
        <f t="shared" si="23"/>
        <v>36.331980647567455</v>
      </c>
    </row>
    <row r="370" spans="1:12" x14ac:dyDescent="0.3">
      <c r="A370" s="4" t="s">
        <v>626</v>
      </c>
      <c r="B370" s="13" t="s">
        <v>627</v>
      </c>
      <c r="C370" s="4">
        <v>7</v>
      </c>
      <c r="D370" s="4">
        <v>73474825</v>
      </c>
      <c r="E370" s="4" t="s">
        <v>16</v>
      </c>
      <c r="F370" s="4" t="s">
        <v>25</v>
      </c>
      <c r="G370" s="15">
        <v>9.8682000000000006E-2</v>
      </c>
      <c r="H370" s="15">
        <v>1.9585100000000001E-2</v>
      </c>
      <c r="I370" s="15">
        <v>3.2441499999999999E-3</v>
      </c>
      <c r="J370" s="23">
        <v>1.6000000000000001E-9</v>
      </c>
      <c r="K370" s="49">
        <f t="shared" si="22"/>
        <v>1.0542619626034453E-4</v>
      </c>
      <c r="L370" s="50">
        <f t="shared" si="23"/>
        <v>36.445777617643451</v>
      </c>
    </row>
    <row r="371" spans="1:12" x14ac:dyDescent="0.3">
      <c r="A371" s="4" t="s">
        <v>628</v>
      </c>
      <c r="B371" s="13" t="s">
        <v>629</v>
      </c>
      <c r="C371" s="4">
        <v>19</v>
      </c>
      <c r="D371" s="4">
        <v>4911796</v>
      </c>
      <c r="E371" s="4" t="s">
        <v>19</v>
      </c>
      <c r="F371" s="4" t="s">
        <v>16</v>
      </c>
      <c r="G371" s="15">
        <v>0.18127499999999999</v>
      </c>
      <c r="H371" s="15">
        <v>1.5241599999999999E-2</v>
      </c>
      <c r="I371" s="15">
        <v>2.4913100000000001E-3</v>
      </c>
      <c r="J371" s="23">
        <v>9.4999199999999996E-10</v>
      </c>
      <c r="K371" s="49">
        <f t="shared" si="22"/>
        <v>1.0826875590277618E-4</v>
      </c>
      <c r="L371" s="50">
        <f t="shared" si="23"/>
        <v>37.428555314740485</v>
      </c>
    </row>
    <row r="372" spans="1:12" x14ac:dyDescent="0.3">
      <c r="A372" s="4" t="s">
        <v>630</v>
      </c>
      <c r="B372" s="13" t="s">
        <v>631</v>
      </c>
      <c r="C372" s="4">
        <v>9</v>
      </c>
      <c r="D372" s="4">
        <v>98238379</v>
      </c>
      <c r="E372" s="4" t="s">
        <v>25</v>
      </c>
      <c r="F372" s="4" t="s">
        <v>15</v>
      </c>
      <c r="G372" s="15">
        <v>0.107735</v>
      </c>
      <c r="H372" s="15">
        <v>1.8139599999999999E-2</v>
      </c>
      <c r="I372" s="15">
        <v>3.0684499999999999E-3</v>
      </c>
      <c r="J372" s="23">
        <v>3.4000100000000001E-9</v>
      </c>
      <c r="K372" s="49">
        <f t="shared" si="22"/>
        <v>1.0109228119383603E-4</v>
      </c>
      <c r="L372" s="50">
        <f t="shared" si="23"/>
        <v>34.947394106096908</v>
      </c>
    </row>
    <row r="373" spans="1:12" x14ac:dyDescent="0.3">
      <c r="A373" s="4" t="s">
        <v>632</v>
      </c>
      <c r="B373" s="13" t="s">
        <v>633</v>
      </c>
      <c r="C373" s="4">
        <v>3</v>
      </c>
      <c r="D373" s="4">
        <v>98796510</v>
      </c>
      <c r="E373" s="4" t="s">
        <v>25</v>
      </c>
      <c r="F373" s="4" t="s">
        <v>15</v>
      </c>
      <c r="G373" s="15">
        <v>0.25050800000000001</v>
      </c>
      <c r="H373" s="15">
        <v>-1.82972E-2</v>
      </c>
      <c r="I373" s="15">
        <v>2.1985400000000001E-3</v>
      </c>
      <c r="J373" s="23">
        <v>8.60003E-17</v>
      </c>
      <c r="K373" s="49">
        <f t="shared" si="22"/>
        <v>2.003355885919568E-4</v>
      </c>
      <c r="L373" s="50">
        <f t="shared" si="23"/>
        <v>69.26247629841815</v>
      </c>
    </row>
    <row r="374" spans="1:12" x14ac:dyDescent="0.3">
      <c r="A374" s="4" t="s">
        <v>634</v>
      </c>
      <c r="B374" s="13" t="s">
        <v>635</v>
      </c>
      <c r="C374" s="4">
        <v>2</v>
      </c>
      <c r="D374" s="4">
        <v>227368066</v>
      </c>
      <c r="E374" s="4" t="s">
        <v>19</v>
      </c>
      <c r="F374" s="4" t="s">
        <v>16</v>
      </c>
      <c r="G374" s="15">
        <v>1.6428000000000002E-2</v>
      </c>
      <c r="H374" s="15">
        <v>-5.5781799999999999E-2</v>
      </c>
      <c r="I374" s="15">
        <v>7.6241099999999999E-3</v>
      </c>
      <c r="J374" s="23">
        <v>2.49977E-13</v>
      </c>
      <c r="K374" s="49">
        <f t="shared" si="22"/>
        <v>1.5484032777906428E-4</v>
      </c>
      <c r="L374" s="50">
        <f t="shared" si="23"/>
        <v>53.530860957151596</v>
      </c>
    </row>
    <row r="375" spans="1:12" x14ac:dyDescent="0.3">
      <c r="A375" s="4" t="s">
        <v>636</v>
      </c>
      <c r="B375" s="13" t="s">
        <v>637</v>
      </c>
      <c r="C375" s="4">
        <v>1</v>
      </c>
      <c r="D375" s="4">
        <v>239840107</v>
      </c>
      <c r="E375" s="4" t="s">
        <v>19</v>
      </c>
      <c r="F375" s="4" t="s">
        <v>16</v>
      </c>
      <c r="G375" s="15">
        <v>0.38431300000000002</v>
      </c>
      <c r="H375" s="15">
        <v>-1.21502E-2</v>
      </c>
      <c r="I375" s="15">
        <v>1.9637000000000001E-3</v>
      </c>
      <c r="J375" s="23">
        <v>6.0999999999999996E-10</v>
      </c>
      <c r="K375" s="49">
        <f t="shared" si="22"/>
        <v>1.1074217992625852E-4</v>
      </c>
      <c r="L375" s="50">
        <f t="shared" si="23"/>
        <v>38.283713761767949</v>
      </c>
    </row>
    <row r="376" spans="1:12" x14ac:dyDescent="0.3">
      <c r="A376" s="4" t="s">
        <v>638</v>
      </c>
      <c r="B376" s="13" t="s">
        <v>639</v>
      </c>
      <c r="C376" s="4">
        <v>3</v>
      </c>
      <c r="D376" s="4">
        <v>141133450</v>
      </c>
      <c r="E376" s="4" t="s">
        <v>15</v>
      </c>
      <c r="F376" s="4" t="s">
        <v>25</v>
      </c>
      <c r="G376" s="15">
        <v>0.44202000000000002</v>
      </c>
      <c r="H376" s="15">
        <v>1.42059E-2</v>
      </c>
      <c r="I376" s="15">
        <v>1.9173199999999999E-3</v>
      </c>
      <c r="J376" s="23">
        <v>1.2998699999999999E-13</v>
      </c>
      <c r="K376" s="49">
        <f t="shared" si="22"/>
        <v>1.5879028437702406E-4</v>
      </c>
      <c r="L376" s="50">
        <f t="shared" si="23"/>
        <v>54.896643122187982</v>
      </c>
    </row>
    <row r="377" spans="1:12" x14ac:dyDescent="0.3">
      <c r="A377" s="4" t="s">
        <v>640</v>
      </c>
      <c r="B377" s="13" t="s">
        <v>641</v>
      </c>
      <c r="C377" s="4">
        <v>7</v>
      </c>
      <c r="D377" s="4">
        <v>92332375</v>
      </c>
      <c r="E377" s="4" t="s">
        <v>25</v>
      </c>
      <c r="F377" s="4" t="s">
        <v>15</v>
      </c>
      <c r="G377" s="15">
        <v>0.53917400000000004</v>
      </c>
      <c r="H377" s="15">
        <v>-1.27624E-2</v>
      </c>
      <c r="I377" s="15">
        <v>1.926E-3</v>
      </c>
      <c r="J377" s="23">
        <v>3.4001699999999998E-11</v>
      </c>
      <c r="K377" s="49">
        <f t="shared" si="22"/>
        <v>1.2701106785882938E-4</v>
      </c>
      <c r="L377" s="50">
        <f t="shared" si="23"/>
        <v>43.908603627921515</v>
      </c>
    </row>
    <row r="378" spans="1:12" x14ac:dyDescent="0.3">
      <c r="A378" s="4" t="s">
        <v>642</v>
      </c>
      <c r="B378" s="13" t="s">
        <v>643</v>
      </c>
      <c r="C378" s="4">
        <v>9</v>
      </c>
      <c r="D378" s="4">
        <v>23588830</v>
      </c>
      <c r="E378" s="4" t="s">
        <v>16</v>
      </c>
      <c r="F378" s="4" t="s">
        <v>19</v>
      </c>
      <c r="G378" s="15">
        <v>0.46240999999999999</v>
      </c>
      <c r="H378" s="15">
        <v>1.3376799999999999E-2</v>
      </c>
      <c r="I378" s="15">
        <v>1.91384E-3</v>
      </c>
      <c r="J378" s="23">
        <v>2.8002700000000001E-12</v>
      </c>
      <c r="K378" s="49">
        <f t="shared" si="22"/>
        <v>1.4131114994241919E-4</v>
      </c>
      <c r="L378" s="50">
        <f t="shared" si="23"/>
        <v>48.852939487603507</v>
      </c>
    </row>
    <row r="379" spans="1:12" x14ac:dyDescent="0.3">
      <c r="A379" s="4" t="s">
        <v>644</v>
      </c>
      <c r="B379" s="64" t="s">
        <v>524</v>
      </c>
      <c r="C379" s="4">
        <v>10</v>
      </c>
      <c r="D379" s="4">
        <v>94917819</v>
      </c>
      <c r="E379" s="4" t="s">
        <v>15</v>
      </c>
      <c r="F379" s="4" t="s">
        <v>25</v>
      </c>
      <c r="G379" s="15">
        <v>0.413989</v>
      </c>
      <c r="H379" s="15">
        <v>-1.13676E-2</v>
      </c>
      <c r="I379" s="15">
        <v>1.9682200000000001E-3</v>
      </c>
      <c r="J379" s="23">
        <v>7.6999899999999996E-9</v>
      </c>
      <c r="K379" s="49">
        <f t="shared" si="22"/>
        <v>9.6492369181877679E-5</v>
      </c>
      <c r="L379" s="50">
        <f t="shared" si="23"/>
        <v>33.357060510312969</v>
      </c>
    </row>
    <row r="380" spans="1:12" x14ac:dyDescent="0.3">
      <c r="A380" s="4" t="s">
        <v>645</v>
      </c>
      <c r="B380" s="13" t="s">
        <v>646</v>
      </c>
      <c r="C380" s="4">
        <v>8</v>
      </c>
      <c r="D380" s="4">
        <v>78110704</v>
      </c>
      <c r="E380" s="4" t="s">
        <v>15</v>
      </c>
      <c r="F380" s="4" t="s">
        <v>25</v>
      </c>
      <c r="G380" s="15">
        <v>0.28473300000000001</v>
      </c>
      <c r="H380" s="15">
        <v>1.2838E-2</v>
      </c>
      <c r="I380" s="15">
        <v>2.1133100000000002E-3</v>
      </c>
      <c r="J380" s="23">
        <v>1.2E-9</v>
      </c>
      <c r="K380" s="49">
        <f t="shared" si="22"/>
        <v>1.0674967354945943E-4</v>
      </c>
      <c r="L380" s="50">
        <f t="shared" si="23"/>
        <v>36.903351828887409</v>
      </c>
    </row>
    <row r="381" spans="1:12" x14ac:dyDescent="0.3">
      <c r="A381" s="4" t="s">
        <v>647</v>
      </c>
      <c r="B381" s="13" t="s">
        <v>648</v>
      </c>
      <c r="C381" s="4">
        <v>1</v>
      </c>
      <c r="D381" s="4">
        <v>26803430</v>
      </c>
      <c r="E381" s="4" t="s">
        <v>16</v>
      </c>
      <c r="F381" s="4" t="s">
        <v>19</v>
      </c>
      <c r="G381" s="15">
        <v>0.25384600000000002</v>
      </c>
      <c r="H381" s="15">
        <v>-1.72918E-2</v>
      </c>
      <c r="I381" s="15">
        <v>2.1833199999999999E-3</v>
      </c>
      <c r="J381" s="23">
        <v>2.3999400000000001E-15</v>
      </c>
      <c r="K381" s="49">
        <f t="shared" si="22"/>
        <v>1.814309656523597E-4</v>
      </c>
      <c r="L381" s="50">
        <f t="shared" si="23"/>
        <v>62.725352201512415</v>
      </c>
    </row>
    <row r="382" spans="1:12" x14ac:dyDescent="0.3">
      <c r="A382" s="4" t="s">
        <v>649</v>
      </c>
      <c r="B382" s="13" t="s">
        <v>650</v>
      </c>
      <c r="C382" s="4">
        <v>6</v>
      </c>
      <c r="D382" s="4">
        <v>142482284</v>
      </c>
      <c r="E382" s="4" t="s">
        <v>15</v>
      </c>
      <c r="F382" s="4" t="s">
        <v>25</v>
      </c>
      <c r="G382" s="15">
        <v>0.75708699999999995</v>
      </c>
      <c r="H382" s="15">
        <v>1.7081099999999998E-2</v>
      </c>
      <c r="I382" s="15">
        <v>2.21974E-3</v>
      </c>
      <c r="J382" s="23">
        <v>1.39991E-14</v>
      </c>
      <c r="K382" s="49">
        <f t="shared" si="22"/>
        <v>1.7127645111659589E-4</v>
      </c>
      <c r="L382" s="50">
        <f t="shared" si="23"/>
        <v>59.214073898749419</v>
      </c>
    </row>
    <row r="383" spans="1:12" x14ac:dyDescent="0.3">
      <c r="A383" s="4" t="s">
        <v>651</v>
      </c>
      <c r="B383" s="13" t="s">
        <v>652</v>
      </c>
      <c r="C383" s="4">
        <v>6</v>
      </c>
      <c r="D383" s="4">
        <v>22056923</v>
      </c>
      <c r="E383" s="4" t="s">
        <v>16</v>
      </c>
      <c r="F383" s="4" t="s">
        <v>15</v>
      </c>
      <c r="G383" s="15">
        <v>0.31602000000000002</v>
      </c>
      <c r="H383" s="15">
        <v>-1.77042E-2</v>
      </c>
      <c r="I383" s="15">
        <v>2.0427900000000001E-3</v>
      </c>
      <c r="J383" s="23">
        <v>4.4004800000000003E-18</v>
      </c>
      <c r="K383" s="49">
        <f t="shared" si="22"/>
        <v>2.1724780655475674E-4</v>
      </c>
      <c r="L383" s="50">
        <f t="shared" si="23"/>
        <v>75.110846223727464</v>
      </c>
    </row>
    <row r="384" spans="1:12" x14ac:dyDescent="0.3">
      <c r="A384" s="4" t="s">
        <v>653</v>
      </c>
      <c r="B384" s="13" t="s">
        <v>654</v>
      </c>
      <c r="C384" s="4">
        <v>4</v>
      </c>
      <c r="D384" s="4">
        <v>57761417</v>
      </c>
      <c r="E384" s="4" t="s">
        <v>16</v>
      </c>
      <c r="F384" s="4" t="s">
        <v>19</v>
      </c>
      <c r="G384" s="15">
        <v>0.41723100000000002</v>
      </c>
      <c r="H384" s="15">
        <v>1.4244100000000001E-2</v>
      </c>
      <c r="I384" s="15">
        <v>1.94764E-3</v>
      </c>
      <c r="J384" s="23">
        <v>2.60016E-13</v>
      </c>
      <c r="K384" s="49">
        <f t="shared" si="22"/>
        <v>1.547141561126576E-4</v>
      </c>
      <c r="L384" s="50">
        <f t="shared" si="23"/>
        <v>53.487234576729904</v>
      </c>
    </row>
    <row r="385" spans="1:12" x14ac:dyDescent="0.3">
      <c r="A385" s="4" t="s">
        <v>655</v>
      </c>
      <c r="B385" s="13" t="s">
        <v>589</v>
      </c>
      <c r="C385" s="4">
        <v>7</v>
      </c>
      <c r="D385" s="4">
        <v>19043360</v>
      </c>
      <c r="E385" s="4" t="s">
        <v>16</v>
      </c>
      <c r="F385" s="4" t="s">
        <v>15</v>
      </c>
      <c r="G385" s="15">
        <v>0.749004</v>
      </c>
      <c r="H385" s="15">
        <v>-1.9188799999999999E-2</v>
      </c>
      <c r="I385" s="15">
        <v>2.2092700000000002E-3</v>
      </c>
      <c r="J385" s="23">
        <v>3.80014E-18</v>
      </c>
      <c r="K385" s="49">
        <f t="shared" si="22"/>
        <v>2.1819654152095997E-4</v>
      </c>
      <c r="L385" s="50">
        <f t="shared" si="23"/>
        <v>75.438931645740738</v>
      </c>
    </row>
    <row r="386" spans="1:12" x14ac:dyDescent="0.3">
      <c r="A386" s="4" t="s">
        <v>656</v>
      </c>
      <c r="B386" s="13" t="s">
        <v>657</v>
      </c>
      <c r="C386" s="4">
        <v>17</v>
      </c>
      <c r="D386" s="4">
        <v>62017421</v>
      </c>
      <c r="E386" s="4" t="s">
        <v>25</v>
      </c>
      <c r="F386" s="4" t="s">
        <v>15</v>
      </c>
      <c r="G386" s="15">
        <v>0.63952200000000003</v>
      </c>
      <c r="H386" s="15">
        <v>2.1257000000000002E-2</v>
      </c>
      <c r="I386" s="15">
        <v>1.9998400000000001E-3</v>
      </c>
      <c r="J386" s="23">
        <v>2.19989E-26</v>
      </c>
      <c r="K386" s="49">
        <f t="shared" si="22"/>
        <v>3.2675038419695246E-4</v>
      </c>
      <c r="L386" s="50">
        <f t="shared" si="23"/>
        <v>112.98243510674982</v>
      </c>
    </row>
    <row r="387" spans="1:12" x14ac:dyDescent="0.3">
      <c r="A387" s="4" t="s">
        <v>658</v>
      </c>
      <c r="B387" s="13" t="s">
        <v>659</v>
      </c>
      <c r="C387" s="4">
        <v>2</v>
      </c>
      <c r="D387" s="4">
        <v>15906778</v>
      </c>
      <c r="E387" s="4" t="s">
        <v>16</v>
      </c>
      <c r="F387" s="4" t="s">
        <v>19</v>
      </c>
      <c r="G387" s="15">
        <v>0.51206300000000005</v>
      </c>
      <c r="H387" s="15">
        <v>1.51634E-2</v>
      </c>
      <c r="I387" s="15">
        <v>1.90493E-3</v>
      </c>
      <c r="J387" s="23">
        <v>1.6998099999999999E-15</v>
      </c>
      <c r="K387" s="49">
        <f t="shared" si="22"/>
        <v>1.8327369277560407E-4</v>
      </c>
      <c r="L387" s="50">
        <f t="shared" si="23"/>
        <v>63.362547153894191</v>
      </c>
    </row>
    <row r="388" spans="1:12" x14ac:dyDescent="0.3">
      <c r="A388" s="4" t="s">
        <v>660</v>
      </c>
      <c r="B388" s="13" t="s">
        <v>661</v>
      </c>
      <c r="C388" s="4">
        <v>10</v>
      </c>
      <c r="D388" s="4">
        <v>78318879</v>
      </c>
      <c r="E388" s="4" t="s">
        <v>16</v>
      </c>
      <c r="F388" s="4" t="s">
        <v>15</v>
      </c>
      <c r="G388" s="15">
        <v>0.472082</v>
      </c>
      <c r="H388" s="15">
        <v>-1.6971300000000002E-2</v>
      </c>
      <c r="I388" s="15">
        <v>1.9056800000000001E-3</v>
      </c>
      <c r="J388" s="23">
        <v>5.3002899999999997E-19</v>
      </c>
      <c r="K388" s="49">
        <f t="shared" si="22"/>
        <v>2.2939039367983745E-4</v>
      </c>
      <c r="L388" s="50">
        <f t="shared" si="23"/>
        <v>79.309964594554742</v>
      </c>
    </row>
    <row r="389" spans="1:12" x14ac:dyDescent="0.3">
      <c r="A389" s="4" t="s">
        <v>662</v>
      </c>
      <c r="B389" s="13" t="s">
        <v>663</v>
      </c>
      <c r="C389" s="4">
        <v>2</v>
      </c>
      <c r="D389" s="4">
        <v>199713224</v>
      </c>
      <c r="E389" s="4" t="s">
        <v>16</v>
      </c>
      <c r="F389" s="4" t="s">
        <v>19</v>
      </c>
      <c r="G389" s="15">
        <v>0.46277200000000002</v>
      </c>
      <c r="H389" s="15">
        <v>-1.40111E-2</v>
      </c>
      <c r="I389" s="15">
        <v>1.91299E-3</v>
      </c>
      <c r="J389" s="23">
        <v>2.3999400000000001E-13</v>
      </c>
      <c r="K389" s="49">
        <f t="shared" si="22"/>
        <v>1.5516589303422344E-4</v>
      </c>
      <c r="L389" s="50">
        <f t="shared" si="23"/>
        <v>53.643431714876243</v>
      </c>
    </row>
    <row r="390" spans="1:12" x14ac:dyDescent="0.3">
      <c r="A390" s="4" t="s">
        <v>664</v>
      </c>
      <c r="B390" s="13" t="s">
        <v>665</v>
      </c>
      <c r="C390" s="4">
        <v>13</v>
      </c>
      <c r="D390" s="4">
        <v>50737520</v>
      </c>
      <c r="E390" s="4" t="s">
        <v>15</v>
      </c>
      <c r="F390" s="4" t="s">
        <v>25</v>
      </c>
      <c r="G390" s="15">
        <v>8.4925E-2</v>
      </c>
      <c r="H390" s="15">
        <v>-1.8893E-2</v>
      </c>
      <c r="I390" s="15">
        <v>3.4476799999999998E-3</v>
      </c>
      <c r="J390" s="23">
        <v>4.3000199999999999E-8</v>
      </c>
      <c r="K390" s="49">
        <f t="shared" si="22"/>
        <v>8.6866998348675978E-5</v>
      </c>
      <c r="L390" s="50">
        <f t="shared" si="23"/>
        <v>30.029315806724981</v>
      </c>
    </row>
    <row r="391" spans="1:12" x14ac:dyDescent="0.3">
      <c r="A391" s="4" t="s">
        <v>666</v>
      </c>
      <c r="B391" s="13" t="s">
        <v>665</v>
      </c>
      <c r="C391" s="4">
        <v>13</v>
      </c>
      <c r="D391" s="4">
        <v>50707087</v>
      </c>
      <c r="E391" s="4" t="s">
        <v>16</v>
      </c>
      <c r="F391" s="4" t="s">
        <v>25</v>
      </c>
      <c r="G391" s="15">
        <v>2.0822E-2</v>
      </c>
      <c r="H391" s="15">
        <v>8.45939E-2</v>
      </c>
      <c r="I391" s="15">
        <v>6.6819599999999998E-3</v>
      </c>
      <c r="J391" s="23">
        <v>9.7994100000000002E-37</v>
      </c>
      <c r="K391" s="49">
        <f t="shared" si="22"/>
        <v>4.6346145312370048E-4</v>
      </c>
      <c r="L391" s="50">
        <f t="shared" si="23"/>
        <v>160.27575790675763</v>
      </c>
    </row>
    <row r="392" spans="1:12" x14ac:dyDescent="0.3">
      <c r="A392" s="4" t="s">
        <v>667</v>
      </c>
      <c r="B392" s="13" t="s">
        <v>668</v>
      </c>
      <c r="C392" s="4">
        <v>8</v>
      </c>
      <c r="D392" s="4">
        <v>123986649</v>
      </c>
      <c r="E392" s="4" t="s">
        <v>25</v>
      </c>
      <c r="F392" s="4" t="s">
        <v>15</v>
      </c>
      <c r="G392" s="15">
        <v>0.44276799999999999</v>
      </c>
      <c r="H392" s="15">
        <v>1.20105E-2</v>
      </c>
      <c r="I392" s="15">
        <v>1.9198500000000001E-3</v>
      </c>
      <c r="J392" s="23">
        <v>4.0000000000000001E-10</v>
      </c>
      <c r="K392" s="49">
        <f t="shared" si="22"/>
        <v>1.1320953384999273E-4</v>
      </c>
      <c r="L392" s="50">
        <f t="shared" si="23"/>
        <v>39.136777755556132</v>
      </c>
    </row>
    <row r="393" spans="1:12" x14ac:dyDescent="0.3">
      <c r="A393" s="4" t="s">
        <v>669</v>
      </c>
      <c r="B393" s="13" t="s">
        <v>670</v>
      </c>
      <c r="C393" s="4">
        <v>6</v>
      </c>
      <c r="D393" s="4">
        <v>31978746</v>
      </c>
      <c r="E393" s="4" t="s">
        <v>15</v>
      </c>
      <c r="F393" s="4" t="s">
        <v>25</v>
      </c>
      <c r="G393" s="15">
        <v>0.64401699999999995</v>
      </c>
      <c r="H393" s="15">
        <v>-1.99942E-2</v>
      </c>
      <c r="I393" s="15">
        <v>2.1048500000000001E-3</v>
      </c>
      <c r="J393" s="23">
        <v>2.0999099999999999E-21</v>
      </c>
      <c r="K393" s="49">
        <f t="shared" si="22"/>
        <v>2.6097385365451769E-4</v>
      </c>
      <c r="L393" s="50">
        <f t="shared" si="23"/>
        <v>90.232553512996915</v>
      </c>
    </row>
    <row r="394" spans="1:12" x14ac:dyDescent="0.3">
      <c r="A394" s="4" t="s">
        <v>671</v>
      </c>
      <c r="B394" s="13" t="s">
        <v>672</v>
      </c>
      <c r="C394" s="4">
        <v>1</v>
      </c>
      <c r="D394" s="4">
        <v>38408974</v>
      </c>
      <c r="E394" s="4" t="s">
        <v>16</v>
      </c>
      <c r="F394" s="4" t="s">
        <v>19</v>
      </c>
      <c r="G394" s="15">
        <v>0.45763599999999999</v>
      </c>
      <c r="H394" s="15">
        <v>-1.2583499999999999E-2</v>
      </c>
      <c r="I394" s="15">
        <v>1.90803E-3</v>
      </c>
      <c r="J394" s="23">
        <v>4.30031E-11</v>
      </c>
      <c r="K394" s="49">
        <f t="shared" si="22"/>
        <v>1.2581211365597493E-4</v>
      </c>
      <c r="L394" s="50">
        <f t="shared" si="23"/>
        <v>43.494064722879536</v>
      </c>
    </row>
    <row r="395" spans="1:12" x14ac:dyDescent="0.3">
      <c r="A395" s="4" t="s">
        <v>673</v>
      </c>
      <c r="B395" s="13" t="s">
        <v>674</v>
      </c>
      <c r="C395" s="4">
        <v>1</v>
      </c>
      <c r="D395" s="4">
        <v>41544279</v>
      </c>
      <c r="E395" s="4" t="s">
        <v>19</v>
      </c>
      <c r="F395" s="4" t="s">
        <v>25</v>
      </c>
      <c r="G395" s="15">
        <v>0.66497700000000004</v>
      </c>
      <c r="H395" s="15">
        <v>-1.8565999999999999E-2</v>
      </c>
      <c r="I395" s="15">
        <v>2.0128199999999998E-3</v>
      </c>
      <c r="J395" s="23">
        <v>2.9000099999999998E-20</v>
      </c>
      <c r="K395" s="49">
        <f t="shared" si="22"/>
        <v>2.4607331786441868E-4</v>
      </c>
      <c r="L395" s="50">
        <f t="shared" si="23"/>
        <v>85.079377037558018</v>
      </c>
    </row>
    <row r="396" spans="1:12" x14ac:dyDescent="0.3">
      <c r="A396" s="4" t="s">
        <v>675</v>
      </c>
      <c r="B396" s="13" t="s">
        <v>676</v>
      </c>
      <c r="C396" s="4">
        <v>15</v>
      </c>
      <c r="D396" s="4">
        <v>72287856</v>
      </c>
      <c r="E396" s="4" t="s">
        <v>15</v>
      </c>
      <c r="F396" s="4" t="s">
        <v>25</v>
      </c>
      <c r="G396" s="15">
        <v>0.73431000000000002</v>
      </c>
      <c r="H396" s="15">
        <v>-1.3015199999999999E-2</v>
      </c>
      <c r="I396" s="15">
        <v>2.1600999999999999E-3</v>
      </c>
      <c r="J396" s="23">
        <v>1.6999999999999999E-9</v>
      </c>
      <c r="K396" s="49">
        <f t="shared" si="22"/>
        <v>1.0501539271617392E-4</v>
      </c>
      <c r="L396" s="50">
        <f t="shared" si="23"/>
        <v>36.303748144819316</v>
      </c>
    </row>
    <row r="397" spans="1:12" x14ac:dyDescent="0.3">
      <c r="A397" s="4" t="s">
        <v>677</v>
      </c>
      <c r="B397" s="13" t="s">
        <v>678</v>
      </c>
      <c r="C397" s="4">
        <v>3</v>
      </c>
      <c r="D397" s="4">
        <v>13787641</v>
      </c>
      <c r="E397" s="4" t="s">
        <v>25</v>
      </c>
      <c r="F397" s="4" t="s">
        <v>15</v>
      </c>
      <c r="G397" s="15">
        <v>0.57486800000000005</v>
      </c>
      <c r="H397" s="15">
        <v>-1.47846E-2</v>
      </c>
      <c r="I397" s="15">
        <v>1.92687E-3</v>
      </c>
      <c r="J397" s="23">
        <v>1.6998100000000001E-14</v>
      </c>
      <c r="K397" s="49">
        <f t="shared" si="22"/>
        <v>1.7028835833717311E-4</v>
      </c>
      <c r="L397" s="50">
        <f t="shared" si="23"/>
        <v>58.872410093968526</v>
      </c>
    </row>
    <row r="398" spans="1:12" x14ac:dyDescent="0.3">
      <c r="A398" s="4" t="s">
        <v>679</v>
      </c>
      <c r="B398" s="13" t="s">
        <v>680</v>
      </c>
      <c r="C398" s="4">
        <v>11</v>
      </c>
      <c r="D398" s="4">
        <v>89309080</v>
      </c>
      <c r="E398" s="4" t="s">
        <v>16</v>
      </c>
      <c r="F398" s="4" t="s">
        <v>15</v>
      </c>
      <c r="G398" s="15">
        <v>0.44881100000000002</v>
      </c>
      <c r="H398" s="15">
        <v>-1.06129E-2</v>
      </c>
      <c r="I398" s="15">
        <v>1.9187200000000001E-3</v>
      </c>
      <c r="J398" s="23">
        <v>3.2000000000000002E-8</v>
      </c>
      <c r="K398" s="49">
        <f t="shared" si="22"/>
        <v>8.8501594258857589E-5</v>
      </c>
      <c r="L398" s="50">
        <f t="shared" si="23"/>
        <v>30.594434232504515</v>
      </c>
    </row>
    <row r="399" spans="1:12" x14ac:dyDescent="0.3">
      <c r="A399" s="4" t="s">
        <v>681</v>
      </c>
      <c r="B399" s="13" t="s">
        <v>682</v>
      </c>
      <c r="C399" s="4">
        <v>16</v>
      </c>
      <c r="D399" s="4">
        <v>14401962</v>
      </c>
      <c r="E399" s="4" t="s">
        <v>15</v>
      </c>
      <c r="F399" s="4" t="s">
        <v>25</v>
      </c>
      <c r="G399" s="15">
        <v>0.58243999999999996</v>
      </c>
      <c r="H399" s="15">
        <v>1.09233E-2</v>
      </c>
      <c r="I399" s="15">
        <v>1.9295E-3</v>
      </c>
      <c r="J399" s="23">
        <v>1.4999999999999999E-8</v>
      </c>
      <c r="K399" s="49">
        <f t="shared" si="22"/>
        <v>9.270912546445783E-5</v>
      </c>
      <c r="L399" s="50">
        <f t="shared" si="23"/>
        <v>32.04908567812604</v>
      </c>
    </row>
    <row r="400" spans="1:12" x14ac:dyDescent="0.3">
      <c r="A400" s="4" t="s">
        <v>683</v>
      </c>
      <c r="B400" s="13" t="s">
        <v>684</v>
      </c>
      <c r="C400" s="4">
        <v>9</v>
      </c>
      <c r="D400" s="4">
        <v>92219921</v>
      </c>
      <c r="E400" s="4" t="s">
        <v>16</v>
      </c>
      <c r="F400" s="4" t="s">
        <v>15</v>
      </c>
      <c r="G400" s="15">
        <v>0.51850099999999999</v>
      </c>
      <c r="H400" s="15">
        <v>-1.43886E-2</v>
      </c>
      <c r="I400" s="15">
        <v>1.92201E-3</v>
      </c>
      <c r="J400" s="23">
        <v>7.10068E-14</v>
      </c>
      <c r="K400" s="49">
        <f t="shared" si="22"/>
        <v>1.6210633153671423E-4</v>
      </c>
      <c r="L400" s="50">
        <f t="shared" si="23"/>
        <v>56.043245842966265</v>
      </c>
    </row>
    <row r="401" spans="1:12" x14ac:dyDescent="0.3">
      <c r="A401" s="4" t="s">
        <v>685</v>
      </c>
      <c r="B401" s="13" t="s">
        <v>686</v>
      </c>
      <c r="C401" s="4">
        <v>6</v>
      </c>
      <c r="D401" s="4">
        <v>169616112</v>
      </c>
      <c r="E401" s="4" t="s">
        <v>19</v>
      </c>
      <c r="F401" s="4" t="s">
        <v>16</v>
      </c>
      <c r="G401" s="15">
        <v>0.31375199999999998</v>
      </c>
      <c r="H401" s="15">
        <v>1.3312299999999999E-2</v>
      </c>
      <c r="I401" s="15">
        <v>2.0529200000000002E-3</v>
      </c>
      <c r="J401" s="23">
        <v>8.9001999999999994E-11</v>
      </c>
      <c r="K401" s="49">
        <f t="shared" si="22"/>
        <v>1.2163369642205092E-4</v>
      </c>
      <c r="L401" s="50">
        <f t="shared" si="23"/>
        <v>42.049383028225371</v>
      </c>
    </row>
    <row r="402" spans="1:12" x14ac:dyDescent="0.3">
      <c r="A402" s="4" t="s">
        <v>687</v>
      </c>
      <c r="B402" s="13" t="s">
        <v>688</v>
      </c>
      <c r="C402" s="4">
        <v>6</v>
      </c>
      <c r="D402" s="4">
        <v>26336572</v>
      </c>
      <c r="E402" s="4" t="s">
        <v>15</v>
      </c>
      <c r="F402" s="4" t="s">
        <v>25</v>
      </c>
      <c r="G402" s="15">
        <v>0.106015</v>
      </c>
      <c r="H402" s="15">
        <v>-2.6297500000000001E-2</v>
      </c>
      <c r="I402" s="15">
        <v>3.1075999999999999E-3</v>
      </c>
      <c r="J402" s="23">
        <v>2.6001599999999999E-17</v>
      </c>
      <c r="K402" s="49">
        <f t="shared" si="22"/>
        <v>2.0712538639637543E-4</v>
      </c>
      <c r="L402" s="50">
        <f t="shared" si="23"/>
        <v>71.610414772760123</v>
      </c>
    </row>
    <row r="403" spans="1:12" x14ac:dyDescent="0.3">
      <c r="A403" s="4" t="s">
        <v>689</v>
      </c>
      <c r="B403" s="13" t="s">
        <v>690</v>
      </c>
      <c r="C403" s="4">
        <v>4</v>
      </c>
      <c r="D403" s="4">
        <v>106819053</v>
      </c>
      <c r="E403" s="4" t="s">
        <v>15</v>
      </c>
      <c r="F403" s="4" t="s">
        <v>25</v>
      </c>
      <c r="G403" s="15">
        <v>0.25663200000000003</v>
      </c>
      <c r="H403" s="15">
        <v>-3.1806899999999999E-2</v>
      </c>
      <c r="I403" s="15">
        <v>2.1789399999999999E-3</v>
      </c>
      <c r="J403" s="23">
        <v>2.9000100000000002E-48</v>
      </c>
      <c r="K403" s="49">
        <f t="shared" si="22"/>
        <v>6.1606863469080284E-4</v>
      </c>
      <c r="L403" s="50">
        <f t="shared" si="23"/>
        <v>213.08340647643018</v>
      </c>
    </row>
    <row r="404" spans="1:12" x14ac:dyDescent="0.3">
      <c r="A404" s="4" t="s">
        <v>691</v>
      </c>
      <c r="B404" s="13" t="s">
        <v>692</v>
      </c>
      <c r="C404" s="4">
        <v>2</v>
      </c>
      <c r="D404" s="4">
        <v>47011755</v>
      </c>
      <c r="E404" s="4" t="s">
        <v>19</v>
      </c>
      <c r="F404" s="4" t="s">
        <v>15</v>
      </c>
      <c r="G404" s="15">
        <v>0.46855200000000002</v>
      </c>
      <c r="H404" s="15">
        <v>1.09379E-2</v>
      </c>
      <c r="I404" s="15">
        <v>1.9125800000000001E-3</v>
      </c>
      <c r="J404" s="23">
        <v>1.09999E-8</v>
      </c>
      <c r="K404" s="49">
        <f t="shared" si="22"/>
        <v>9.4608940560270415E-5</v>
      </c>
      <c r="L404" s="50">
        <f t="shared" si="23"/>
        <v>32.705904491858789</v>
      </c>
    </row>
    <row r="405" spans="1:12" x14ac:dyDescent="0.3">
      <c r="A405" s="4" t="s">
        <v>693</v>
      </c>
      <c r="B405" s="13" t="s">
        <v>694</v>
      </c>
      <c r="C405" s="4">
        <v>14</v>
      </c>
      <c r="D405" s="4">
        <v>24835500</v>
      </c>
      <c r="E405" s="4" t="s">
        <v>16</v>
      </c>
      <c r="F405" s="4" t="s">
        <v>19</v>
      </c>
      <c r="G405" s="15">
        <v>6.6820000000000004E-2</v>
      </c>
      <c r="H405" s="15">
        <v>2.7930900000000002E-2</v>
      </c>
      <c r="I405" s="15">
        <v>3.81723E-3</v>
      </c>
      <c r="J405" s="23">
        <v>2.49977E-13</v>
      </c>
      <c r="K405" s="49">
        <f t="shared" si="22"/>
        <v>1.5486402182519687E-4</v>
      </c>
      <c r="L405" s="50">
        <f t="shared" si="23"/>
        <v>53.539053649335877</v>
      </c>
    </row>
    <row r="406" spans="1:12" x14ac:dyDescent="0.3">
      <c r="A406" s="4" t="s">
        <v>695</v>
      </c>
      <c r="B406" s="13" t="s">
        <v>696</v>
      </c>
      <c r="C406" s="4">
        <v>5</v>
      </c>
      <c r="D406" s="4">
        <v>131701279</v>
      </c>
      <c r="E406" s="4" t="s">
        <v>16</v>
      </c>
      <c r="F406" s="4" t="s">
        <v>19</v>
      </c>
      <c r="G406" s="15">
        <v>0.69737899999999997</v>
      </c>
      <c r="H406" s="15">
        <v>1.13796E-2</v>
      </c>
      <c r="I406" s="15">
        <v>2.0703700000000002E-3</v>
      </c>
      <c r="J406" s="23">
        <v>3.8999599999999997E-8</v>
      </c>
      <c r="K406" s="49">
        <f t="shared" si="22"/>
        <v>8.7390595463405298E-5</v>
      </c>
      <c r="L406" s="50">
        <f t="shared" si="23"/>
        <v>30.210335498875462</v>
      </c>
    </row>
    <row r="407" spans="1:12" x14ac:dyDescent="0.3">
      <c r="A407" s="4" t="s">
        <v>697</v>
      </c>
      <c r="B407" s="13" t="s">
        <v>698</v>
      </c>
      <c r="C407" s="4">
        <v>6</v>
      </c>
      <c r="D407" s="4">
        <v>109704442</v>
      </c>
      <c r="E407" s="4" t="s">
        <v>16</v>
      </c>
      <c r="F407" s="4" t="s">
        <v>19</v>
      </c>
      <c r="G407" s="15">
        <v>0.41011700000000001</v>
      </c>
      <c r="H407" s="15">
        <v>-1.6330899999999999E-2</v>
      </c>
      <c r="I407" s="15">
        <v>1.9335699999999999E-3</v>
      </c>
      <c r="J407" s="23">
        <v>2.9998499999999999E-17</v>
      </c>
      <c r="K407" s="49">
        <f t="shared" si="22"/>
        <v>2.0632669284304618E-4</v>
      </c>
      <c r="L407" s="50">
        <f t="shared" si="23"/>
        <v>71.334221782272735</v>
      </c>
    </row>
    <row r="408" spans="1:12" x14ac:dyDescent="0.3">
      <c r="A408" s="4" t="s">
        <v>699</v>
      </c>
      <c r="B408" s="13" t="s">
        <v>700</v>
      </c>
      <c r="C408" s="4">
        <v>20</v>
      </c>
      <c r="D408" s="4">
        <v>62342468</v>
      </c>
      <c r="E408" s="4" t="s">
        <v>15</v>
      </c>
      <c r="F408" s="4" t="s">
        <v>25</v>
      </c>
      <c r="G408" s="15">
        <v>0.67355200000000004</v>
      </c>
      <c r="H408" s="15">
        <v>-1.2909500000000001E-2</v>
      </c>
      <c r="I408" s="15">
        <v>2.03039E-3</v>
      </c>
      <c r="J408" s="23">
        <v>2.0000000000000001E-10</v>
      </c>
      <c r="K408" s="49">
        <f t="shared" si="22"/>
        <v>1.1693747613449367E-4</v>
      </c>
      <c r="L408" s="50">
        <f t="shared" si="23"/>
        <v>40.425686090779948</v>
      </c>
    </row>
    <row r="409" spans="1:12" x14ac:dyDescent="0.3">
      <c r="A409" s="4" t="s">
        <v>701</v>
      </c>
      <c r="B409" s="13" t="s">
        <v>702</v>
      </c>
      <c r="C409" s="4">
        <v>2</v>
      </c>
      <c r="D409" s="4">
        <v>56096892</v>
      </c>
      <c r="E409" s="4" t="s">
        <v>25</v>
      </c>
      <c r="F409" s="4" t="s">
        <v>15</v>
      </c>
      <c r="G409" s="15">
        <v>0.22639400000000001</v>
      </c>
      <c r="H409" s="15">
        <v>-3.2052700000000003E-2</v>
      </c>
      <c r="I409" s="15">
        <v>2.2692300000000001E-3</v>
      </c>
      <c r="J409" s="23">
        <v>2.7002300000000001E-45</v>
      </c>
      <c r="K409" s="49">
        <f t="shared" si="22"/>
        <v>5.768543871929085E-4</v>
      </c>
      <c r="L409" s="50">
        <f t="shared" si="23"/>
        <v>199.51230759019472</v>
      </c>
    </row>
    <row r="410" spans="1:12" x14ac:dyDescent="0.3">
      <c r="A410" s="4" t="s">
        <v>703</v>
      </c>
      <c r="B410" s="13" t="s">
        <v>704</v>
      </c>
      <c r="C410" s="4">
        <v>1</v>
      </c>
      <c r="D410" s="4">
        <v>78276977</v>
      </c>
      <c r="E410" s="4" t="s">
        <v>15</v>
      </c>
      <c r="F410" s="4" t="s">
        <v>25</v>
      </c>
      <c r="G410" s="15">
        <v>0.21119399999999999</v>
      </c>
      <c r="H410" s="15">
        <v>-1.7200500000000001E-2</v>
      </c>
      <c r="I410" s="15">
        <v>2.33146E-3</v>
      </c>
      <c r="J410" s="23">
        <v>1.59993E-13</v>
      </c>
      <c r="K410" s="49">
        <f t="shared" si="22"/>
        <v>1.5743540985488157E-4</v>
      </c>
      <c r="L410" s="50">
        <f t="shared" si="23"/>
        <v>54.428164997131901</v>
      </c>
    </row>
    <row r="411" spans="1:12" x14ac:dyDescent="0.3">
      <c r="A411" s="4" t="s">
        <v>705</v>
      </c>
      <c r="B411" s="13" t="s">
        <v>706</v>
      </c>
      <c r="C411" s="4">
        <v>22</v>
      </c>
      <c r="D411" s="4">
        <v>30424256</v>
      </c>
      <c r="E411" s="4" t="s">
        <v>15</v>
      </c>
      <c r="F411" s="4" t="s">
        <v>25</v>
      </c>
      <c r="G411" s="15">
        <v>8.9302000000000006E-2</v>
      </c>
      <c r="H411" s="15">
        <v>2.7547100000000001E-2</v>
      </c>
      <c r="I411" s="15">
        <v>3.34133E-3</v>
      </c>
      <c r="J411" s="23">
        <v>1.69981E-16</v>
      </c>
      <c r="K411" s="49">
        <f t="shared" si="22"/>
        <v>1.9659489441549893E-4</v>
      </c>
      <c r="L411" s="50">
        <f t="shared" si="23"/>
        <v>67.968943335583205</v>
      </c>
    </row>
    <row r="412" spans="1:12" x14ac:dyDescent="0.3">
      <c r="A412" s="4" t="s">
        <v>707</v>
      </c>
      <c r="B412" s="13" t="s">
        <v>708</v>
      </c>
      <c r="C412" s="4">
        <v>22</v>
      </c>
      <c r="D412" s="4">
        <v>42070374</v>
      </c>
      <c r="E412" s="4" t="s">
        <v>16</v>
      </c>
      <c r="F412" s="4" t="s">
        <v>15</v>
      </c>
      <c r="G412" s="15">
        <v>9.6050999999999997E-2</v>
      </c>
      <c r="H412" s="15">
        <v>-2.0619800000000001E-2</v>
      </c>
      <c r="I412" s="15">
        <v>3.23756E-3</v>
      </c>
      <c r="J412" s="23">
        <v>1.89998E-10</v>
      </c>
      <c r="K412" s="49">
        <f t="shared" si="22"/>
        <v>1.1733481074584734E-4</v>
      </c>
      <c r="L412" s="50">
        <f t="shared" si="23"/>
        <v>40.563062146062009</v>
      </c>
    </row>
    <row r="413" spans="1:12" x14ac:dyDescent="0.3">
      <c r="A413" s="4" t="s">
        <v>709</v>
      </c>
      <c r="B413" s="13" t="s">
        <v>710</v>
      </c>
      <c r="C413" s="4">
        <v>5</v>
      </c>
      <c r="D413" s="4">
        <v>77396400</v>
      </c>
      <c r="E413" s="4" t="s">
        <v>25</v>
      </c>
      <c r="F413" s="4" t="s">
        <v>19</v>
      </c>
      <c r="G413" s="15">
        <v>0.240872</v>
      </c>
      <c r="H413" s="15">
        <v>-1.5277300000000001E-2</v>
      </c>
      <c r="I413" s="15">
        <v>2.22186E-3</v>
      </c>
      <c r="J413" s="23">
        <v>6.20012E-12</v>
      </c>
      <c r="K413" s="49">
        <f t="shared" si="22"/>
        <v>1.3675557158912942E-4</v>
      </c>
      <c r="L413" s="50">
        <f t="shared" si="23"/>
        <v>47.277806645684556</v>
      </c>
    </row>
    <row r="414" spans="1:12" x14ac:dyDescent="0.3">
      <c r="A414" s="4" t="s">
        <v>711</v>
      </c>
      <c r="B414" s="13" t="s">
        <v>712</v>
      </c>
      <c r="C414" s="4">
        <v>13</v>
      </c>
      <c r="D414" s="4">
        <v>92001472</v>
      </c>
      <c r="E414" s="4" t="s">
        <v>25</v>
      </c>
      <c r="F414" s="4" t="s">
        <v>15</v>
      </c>
      <c r="G414" s="15">
        <v>0.60540499999999997</v>
      </c>
      <c r="H414" s="15">
        <v>-1.1826E-2</v>
      </c>
      <c r="I414" s="15">
        <v>1.9506300000000001E-3</v>
      </c>
      <c r="J414" s="23">
        <v>1.29999E-9</v>
      </c>
      <c r="K414" s="49">
        <f t="shared" si="22"/>
        <v>1.0632230066539058E-4</v>
      </c>
      <c r="L414" s="50">
        <f t="shared" si="23"/>
        <v>36.755593354148644</v>
      </c>
    </row>
    <row r="415" spans="1:12" x14ac:dyDescent="0.3">
      <c r="A415" s="4" t="s">
        <v>713</v>
      </c>
      <c r="B415" s="13" t="s">
        <v>714</v>
      </c>
      <c r="C415" s="4">
        <v>11</v>
      </c>
      <c r="D415" s="4">
        <v>2171601</v>
      </c>
      <c r="E415" s="4" t="s">
        <v>16</v>
      </c>
      <c r="F415" s="4" t="s">
        <v>19</v>
      </c>
      <c r="G415" s="15">
        <v>0.18520800000000001</v>
      </c>
      <c r="H415" s="15">
        <v>-1.6417600000000001E-2</v>
      </c>
      <c r="I415" s="15">
        <v>2.4668200000000002E-3</v>
      </c>
      <c r="J415" s="23">
        <v>2.8002700000000001E-11</v>
      </c>
      <c r="K415" s="49">
        <f t="shared" si="22"/>
        <v>1.2812484814516689E-4</v>
      </c>
      <c r="L415" s="50">
        <f t="shared" si="23"/>
        <v>44.293694507285359</v>
      </c>
    </row>
    <row r="416" spans="1:12" x14ac:dyDescent="0.3">
      <c r="A416" s="4" t="s">
        <v>715</v>
      </c>
      <c r="B416" s="13" t="s">
        <v>716</v>
      </c>
      <c r="C416" s="4">
        <v>5</v>
      </c>
      <c r="D416" s="4">
        <v>156944475</v>
      </c>
      <c r="E416" s="4" t="s">
        <v>19</v>
      </c>
      <c r="F416" s="4" t="s">
        <v>25</v>
      </c>
      <c r="G416" s="15">
        <v>0.34201599999999999</v>
      </c>
      <c r="H416" s="15">
        <v>-1.52195E-2</v>
      </c>
      <c r="I416" s="15">
        <v>2.0063799999999999E-3</v>
      </c>
      <c r="J416" s="23">
        <v>3.2998900000000001E-14</v>
      </c>
      <c r="K416" s="49">
        <f t="shared" si="22"/>
        <v>1.6643577937530498E-4</v>
      </c>
      <c r="L416" s="50">
        <f t="shared" si="23"/>
        <v>57.540267565483767</v>
      </c>
    </row>
    <row r="417" spans="1:12" x14ac:dyDescent="0.3">
      <c r="A417" s="4" t="s">
        <v>717</v>
      </c>
      <c r="B417" s="13" t="s">
        <v>718</v>
      </c>
      <c r="C417" s="4">
        <v>4</v>
      </c>
      <c r="D417" s="4">
        <v>7902003</v>
      </c>
      <c r="E417" s="4" t="s">
        <v>16</v>
      </c>
      <c r="F417" s="4" t="s">
        <v>15</v>
      </c>
      <c r="G417" s="15">
        <v>0.26164799999999999</v>
      </c>
      <c r="H417" s="15">
        <v>-1.40473E-2</v>
      </c>
      <c r="I417" s="15">
        <v>2.1709699999999999E-3</v>
      </c>
      <c r="J417" s="23">
        <v>9.7994100000000004E-11</v>
      </c>
      <c r="K417" s="49">
        <f t="shared" si="22"/>
        <v>1.2110722798835269E-4</v>
      </c>
      <c r="L417" s="50">
        <f t="shared" si="23"/>
        <v>41.867358187831272</v>
      </c>
    </row>
    <row r="418" spans="1:12" x14ac:dyDescent="0.3">
      <c r="A418" s="4" t="s">
        <v>719</v>
      </c>
      <c r="B418" s="13" t="s">
        <v>720</v>
      </c>
      <c r="C418" s="4">
        <v>2</v>
      </c>
      <c r="D418" s="4">
        <v>239865055</v>
      </c>
      <c r="E418" s="4" t="s">
        <v>25</v>
      </c>
      <c r="F418" s="4" t="s">
        <v>15</v>
      </c>
      <c r="G418" s="15">
        <v>0.22574900000000001</v>
      </c>
      <c r="H418" s="15">
        <v>1.8043099999999999E-2</v>
      </c>
      <c r="I418" s="15">
        <v>2.2744800000000002E-3</v>
      </c>
      <c r="J418" s="23">
        <v>2.0999099999999998E-15</v>
      </c>
      <c r="K418" s="49">
        <f t="shared" ref="K418:K474" si="24">2*G418*(1-G418)*H418^2/((2*G418*(1-G418)*H418^2)+(2*G418*(1-G418)*345665*I418^2))</f>
        <v>1.8202188249522323E-4</v>
      </c>
      <c r="L418" s="50">
        <f t="shared" ref="L418:L474" si="25">K418*(345665-2)/(1-K418)</f>
        <v>62.929684548592718</v>
      </c>
    </row>
    <row r="419" spans="1:12" x14ac:dyDescent="0.3">
      <c r="A419" s="4" t="s">
        <v>721</v>
      </c>
      <c r="B419" s="13" t="s">
        <v>722</v>
      </c>
      <c r="C419" s="4">
        <v>2</v>
      </c>
      <c r="D419" s="4">
        <v>169487668</v>
      </c>
      <c r="E419" s="4" t="s">
        <v>16</v>
      </c>
      <c r="F419" s="4" t="s">
        <v>15</v>
      </c>
      <c r="G419" s="15">
        <v>0.74971200000000005</v>
      </c>
      <c r="H419" s="15">
        <v>-1.29187E-2</v>
      </c>
      <c r="I419" s="15">
        <v>2.1968600000000001E-3</v>
      </c>
      <c r="J419" s="23">
        <v>4.09996E-9</v>
      </c>
      <c r="K419" s="49">
        <f t="shared" si="24"/>
        <v>1.0003086187604768E-4</v>
      </c>
      <c r="L419" s="50">
        <f t="shared" si="25"/>
        <v>34.580426918568975</v>
      </c>
    </row>
    <row r="420" spans="1:12" x14ac:dyDescent="0.3">
      <c r="A420" s="4" t="s">
        <v>723</v>
      </c>
      <c r="B420" s="13" t="s">
        <v>724</v>
      </c>
      <c r="C420" s="4">
        <v>5</v>
      </c>
      <c r="D420" s="4">
        <v>64392906</v>
      </c>
      <c r="E420" s="4" t="s">
        <v>19</v>
      </c>
      <c r="F420" s="4" t="s">
        <v>16</v>
      </c>
      <c r="G420" s="15">
        <v>0.66429700000000003</v>
      </c>
      <c r="H420" s="15">
        <v>1.18929E-2</v>
      </c>
      <c r="I420" s="15">
        <v>2.0273700000000001E-3</v>
      </c>
      <c r="J420" s="23">
        <v>4.4999700000000001E-9</v>
      </c>
      <c r="K420" s="49">
        <f t="shared" si="24"/>
        <v>9.9543031363911108E-5</v>
      </c>
      <c r="L420" s="50">
        <f t="shared" si="25"/>
        <v>34.411768302074989</v>
      </c>
    </row>
    <row r="421" spans="1:12" x14ac:dyDescent="0.3">
      <c r="A421" s="4" t="s">
        <v>725</v>
      </c>
      <c r="B421" s="13" t="s">
        <v>726</v>
      </c>
      <c r="C421" s="4">
        <v>8</v>
      </c>
      <c r="D421" s="4">
        <v>130731563</v>
      </c>
      <c r="E421" s="4" t="s">
        <v>15</v>
      </c>
      <c r="F421" s="4" t="s">
        <v>16</v>
      </c>
      <c r="G421" s="15">
        <v>0.489236</v>
      </c>
      <c r="H421" s="15">
        <v>-1.67869E-2</v>
      </c>
      <c r="I421" s="15">
        <v>1.9106100000000001E-3</v>
      </c>
      <c r="J421" s="23">
        <v>1.5000299999999999E-18</v>
      </c>
      <c r="K421" s="49">
        <f t="shared" si="24"/>
        <v>2.2327727704241681E-4</v>
      </c>
      <c r="L421" s="50">
        <f t="shared" si="25"/>
        <v>77.195929511252942</v>
      </c>
    </row>
    <row r="422" spans="1:12" x14ac:dyDescent="0.3">
      <c r="A422" s="4" t="s">
        <v>727</v>
      </c>
      <c r="B422" s="13" t="s">
        <v>728</v>
      </c>
      <c r="C422" s="4">
        <v>5</v>
      </c>
      <c r="D422" s="4">
        <v>122652493</v>
      </c>
      <c r="E422" s="4" t="s">
        <v>16</v>
      </c>
      <c r="F422" s="4" t="s">
        <v>19</v>
      </c>
      <c r="G422" s="15">
        <v>0.409354</v>
      </c>
      <c r="H422" s="15">
        <v>-1.7274399999999999E-2</v>
      </c>
      <c r="I422" s="15">
        <v>1.9538200000000002E-3</v>
      </c>
      <c r="J422" s="23">
        <v>9.4994799999999992E-19</v>
      </c>
      <c r="K422" s="49">
        <f t="shared" si="24"/>
        <v>2.2609097821849327E-4</v>
      </c>
      <c r="L422" s="50">
        <f t="shared" si="25"/>
        <v>78.168959100368355</v>
      </c>
    </row>
    <row r="423" spans="1:12" x14ac:dyDescent="0.3">
      <c r="A423" s="4" t="s">
        <v>729</v>
      </c>
      <c r="B423" s="13" t="s">
        <v>730</v>
      </c>
      <c r="C423" s="4">
        <v>8</v>
      </c>
      <c r="D423" s="4">
        <v>135572297</v>
      </c>
      <c r="E423" s="4" t="s">
        <v>19</v>
      </c>
      <c r="F423" s="4" t="s">
        <v>16</v>
      </c>
      <c r="G423" s="15">
        <v>0.42623</v>
      </c>
      <c r="H423" s="15">
        <v>-1.41408E-2</v>
      </c>
      <c r="I423" s="15">
        <v>1.9289400000000001E-3</v>
      </c>
      <c r="J423" s="23">
        <v>2.29985E-13</v>
      </c>
      <c r="K423" s="49">
        <f t="shared" si="24"/>
        <v>1.5544888029638221E-4</v>
      </c>
      <c r="L423" s="50">
        <f t="shared" si="25"/>
        <v>53.741280331741628</v>
      </c>
    </row>
    <row r="424" spans="1:12" x14ac:dyDescent="0.3">
      <c r="A424" s="4" t="s">
        <v>731</v>
      </c>
      <c r="B424" s="13" t="s">
        <v>732</v>
      </c>
      <c r="C424" s="4">
        <v>18</v>
      </c>
      <c r="D424" s="4">
        <v>8801351</v>
      </c>
      <c r="E424" s="4" t="s">
        <v>25</v>
      </c>
      <c r="F424" s="4" t="s">
        <v>15</v>
      </c>
      <c r="G424" s="15">
        <v>0.74483999999999995</v>
      </c>
      <c r="H424" s="15">
        <v>1.9046299999999999E-2</v>
      </c>
      <c r="I424" s="15">
        <v>2.1914399999999998E-3</v>
      </c>
      <c r="J424" s="23">
        <v>3.5999799999999999E-18</v>
      </c>
      <c r="K424" s="49">
        <f t="shared" si="24"/>
        <v>2.1848004149834538E-4</v>
      </c>
      <c r="L424" s="50">
        <f t="shared" si="25"/>
        <v>75.536969904762017</v>
      </c>
    </row>
    <row r="425" spans="1:12" x14ac:dyDescent="0.3">
      <c r="A425" s="4" t="s">
        <v>733</v>
      </c>
      <c r="B425" s="13" t="s">
        <v>734</v>
      </c>
      <c r="C425" s="4">
        <v>5</v>
      </c>
      <c r="D425" s="4">
        <v>32851259</v>
      </c>
      <c r="E425" s="4" t="s">
        <v>19</v>
      </c>
      <c r="F425" s="4" t="s">
        <v>16</v>
      </c>
      <c r="G425" s="15">
        <v>0.38122299999999998</v>
      </c>
      <c r="H425" s="15">
        <v>1.0781000000000001E-2</v>
      </c>
      <c r="I425" s="15">
        <v>1.9708999999999998E-3</v>
      </c>
      <c r="J425" s="23">
        <v>4.4999700000000003E-8</v>
      </c>
      <c r="K425" s="49">
        <f t="shared" si="24"/>
        <v>8.655574785502693E-5</v>
      </c>
      <c r="L425" s="50">
        <f t="shared" si="25"/>
        <v>29.92170936674351</v>
      </c>
    </row>
    <row r="426" spans="1:12" x14ac:dyDescent="0.3">
      <c r="A426" s="4" t="s">
        <v>735</v>
      </c>
      <c r="B426" s="13" t="s">
        <v>736</v>
      </c>
      <c r="C426" s="4">
        <v>11</v>
      </c>
      <c r="D426" s="4">
        <v>126047425</v>
      </c>
      <c r="E426" s="4" t="s">
        <v>25</v>
      </c>
      <c r="F426" s="4" t="s">
        <v>15</v>
      </c>
      <c r="G426" s="15">
        <v>0.22147800000000001</v>
      </c>
      <c r="H426" s="15">
        <v>-1.4392500000000001E-2</v>
      </c>
      <c r="I426" s="15">
        <v>2.2965899999999998E-3</v>
      </c>
      <c r="J426" s="23">
        <v>3.6999900000000001E-10</v>
      </c>
      <c r="K426" s="49">
        <f t="shared" si="24"/>
        <v>1.1360587433726961E-4</v>
      </c>
      <c r="L426" s="50">
        <f t="shared" si="25"/>
        <v>39.273809076462314</v>
      </c>
    </row>
    <row r="427" spans="1:12" x14ac:dyDescent="0.3">
      <c r="A427" s="4" t="s">
        <v>737</v>
      </c>
      <c r="B427" s="13" t="s">
        <v>738</v>
      </c>
      <c r="C427" s="4">
        <v>10</v>
      </c>
      <c r="D427" s="4">
        <v>31358692</v>
      </c>
      <c r="E427" s="4" t="s">
        <v>25</v>
      </c>
      <c r="F427" s="4" t="s">
        <v>19</v>
      </c>
      <c r="G427" s="15">
        <v>0.19242600000000001</v>
      </c>
      <c r="H427" s="15">
        <v>1.45855E-2</v>
      </c>
      <c r="I427" s="15">
        <v>2.4227300000000001E-3</v>
      </c>
      <c r="J427" s="23">
        <v>1.6999999999999999E-9</v>
      </c>
      <c r="K427" s="49">
        <f t="shared" si="24"/>
        <v>1.0484112367926241E-4</v>
      </c>
      <c r="L427" s="50">
        <f t="shared" si="25"/>
        <v>36.243497143311451</v>
      </c>
    </row>
    <row r="428" spans="1:12" x14ac:dyDescent="0.3">
      <c r="A428" s="4" t="s">
        <v>739</v>
      </c>
      <c r="B428" s="13" t="s">
        <v>740</v>
      </c>
      <c r="C428" s="4">
        <v>18</v>
      </c>
      <c r="D428" s="4">
        <v>50830973</v>
      </c>
      <c r="E428" s="4" t="s">
        <v>15</v>
      </c>
      <c r="F428" s="4" t="s">
        <v>16</v>
      </c>
      <c r="G428" s="15">
        <v>0.38481799999999999</v>
      </c>
      <c r="H428" s="15">
        <v>-1.08745E-2</v>
      </c>
      <c r="I428" s="15">
        <v>1.9633400000000001E-3</v>
      </c>
      <c r="J428" s="23">
        <v>2.9999899999999999E-8</v>
      </c>
      <c r="K428" s="49">
        <f t="shared" si="24"/>
        <v>8.8742899796061579E-5</v>
      </c>
      <c r="L428" s="50">
        <f t="shared" si="25"/>
        <v>30.677859414410005</v>
      </c>
    </row>
    <row r="429" spans="1:12" x14ac:dyDescent="0.3">
      <c r="A429" s="4" t="s">
        <v>741</v>
      </c>
      <c r="B429" s="13" t="s">
        <v>742</v>
      </c>
      <c r="C429" s="4">
        <v>2</v>
      </c>
      <c r="D429" s="4">
        <v>100573355</v>
      </c>
      <c r="E429" s="4" t="s">
        <v>16</v>
      </c>
      <c r="F429" s="4" t="s">
        <v>19</v>
      </c>
      <c r="G429" s="15">
        <v>0.13536000000000001</v>
      </c>
      <c r="H429" s="15">
        <v>-1.6662300000000001E-2</v>
      </c>
      <c r="I429" s="15">
        <v>2.7817200000000001E-3</v>
      </c>
      <c r="J429" s="23">
        <v>2.1000000000000002E-9</v>
      </c>
      <c r="K429" s="49">
        <f t="shared" si="24"/>
        <v>1.0378691164820579E-4</v>
      </c>
      <c r="L429" s="50">
        <f t="shared" si="25"/>
        <v>35.879019013630149</v>
      </c>
    </row>
    <row r="430" spans="1:12" x14ac:dyDescent="0.3">
      <c r="A430" s="4" t="s">
        <v>743</v>
      </c>
      <c r="B430" s="13" t="s">
        <v>744</v>
      </c>
      <c r="C430" s="4">
        <v>17</v>
      </c>
      <c r="D430" s="4">
        <v>30292174</v>
      </c>
      <c r="E430" s="4" t="s">
        <v>19</v>
      </c>
      <c r="F430" s="4" t="s">
        <v>15</v>
      </c>
      <c r="G430" s="15">
        <v>0.18685399999999999</v>
      </c>
      <c r="H430" s="15">
        <v>1.6769300000000001E-2</v>
      </c>
      <c r="I430" s="15">
        <v>2.4946500000000002E-3</v>
      </c>
      <c r="J430" s="23">
        <v>1.8001100000000001E-11</v>
      </c>
      <c r="K430" s="49">
        <f t="shared" si="24"/>
        <v>1.3070687956183259E-4</v>
      </c>
      <c r="L430" s="50">
        <f t="shared" si="25"/>
        <v>45.186438288328922</v>
      </c>
    </row>
    <row r="431" spans="1:12" x14ac:dyDescent="0.3">
      <c r="A431" s="4" t="s">
        <v>745</v>
      </c>
      <c r="B431" s="13" t="s">
        <v>746</v>
      </c>
      <c r="C431" s="4">
        <v>12</v>
      </c>
      <c r="D431" s="4">
        <v>102837863</v>
      </c>
      <c r="E431" s="4" t="s">
        <v>16</v>
      </c>
      <c r="F431" s="4" t="s">
        <v>19</v>
      </c>
      <c r="G431" s="15">
        <v>0.75297499999999995</v>
      </c>
      <c r="H431" s="15">
        <v>-1.47422E-2</v>
      </c>
      <c r="I431" s="15">
        <v>2.1925E-3</v>
      </c>
      <c r="J431" s="23">
        <v>1.8001100000000001E-11</v>
      </c>
      <c r="K431" s="49">
        <f t="shared" si="24"/>
        <v>1.3077754671881217E-4</v>
      </c>
      <c r="L431" s="50">
        <f t="shared" si="25"/>
        <v>45.210871698350509</v>
      </c>
    </row>
    <row r="432" spans="1:12" x14ac:dyDescent="0.3">
      <c r="A432" s="4" t="s">
        <v>747</v>
      </c>
      <c r="B432" s="13" t="s">
        <v>748</v>
      </c>
      <c r="C432" s="4">
        <v>20</v>
      </c>
      <c r="D432" s="4">
        <v>6883596</v>
      </c>
      <c r="E432" s="4" t="s">
        <v>15</v>
      </c>
      <c r="F432" s="4" t="s">
        <v>25</v>
      </c>
      <c r="G432" s="15">
        <v>0.30224499999999999</v>
      </c>
      <c r="H432" s="15">
        <v>1.13857E-2</v>
      </c>
      <c r="I432" s="15">
        <v>2.0819499999999999E-3</v>
      </c>
      <c r="J432" s="23">
        <v>4.4999700000000003E-8</v>
      </c>
      <c r="K432" s="49">
        <f t="shared" si="24"/>
        <v>8.6513902052077148E-5</v>
      </c>
      <c r="L432" s="50">
        <f t="shared" si="25"/>
        <v>29.907242317259623</v>
      </c>
    </row>
    <row r="433" spans="1:12" x14ac:dyDescent="0.3">
      <c r="A433" s="4" t="s">
        <v>749</v>
      </c>
      <c r="B433" s="13" t="s">
        <v>750</v>
      </c>
      <c r="C433" s="4">
        <v>13</v>
      </c>
      <c r="D433" s="4">
        <v>73626127</v>
      </c>
      <c r="E433" s="4" t="s">
        <v>16</v>
      </c>
      <c r="F433" s="4" t="s">
        <v>19</v>
      </c>
      <c r="G433" s="15">
        <v>0.17149300000000001</v>
      </c>
      <c r="H433" s="15">
        <v>-1.42287E-2</v>
      </c>
      <c r="I433" s="15">
        <v>2.53375E-3</v>
      </c>
      <c r="J433" s="23">
        <v>2E-8</v>
      </c>
      <c r="K433" s="49">
        <f t="shared" si="24"/>
        <v>9.1223744434709356E-5</v>
      </c>
      <c r="L433" s="50">
        <f t="shared" si="25"/>
        <v>31.535549963485416</v>
      </c>
    </row>
    <row r="434" spans="1:12" x14ac:dyDescent="0.3">
      <c r="A434" s="4" t="s">
        <v>751</v>
      </c>
      <c r="B434" s="13" t="s">
        <v>752</v>
      </c>
      <c r="C434" s="4">
        <v>17</v>
      </c>
      <c r="D434" s="4">
        <v>1666253</v>
      </c>
      <c r="E434" s="4" t="s">
        <v>19</v>
      </c>
      <c r="F434" s="4" t="s">
        <v>16</v>
      </c>
      <c r="G434" s="15">
        <v>0.35227399999999998</v>
      </c>
      <c r="H434" s="15">
        <v>1.1856200000000001E-2</v>
      </c>
      <c r="I434" s="15">
        <v>2.0061900000000001E-3</v>
      </c>
      <c r="J434" s="23">
        <v>3.4000100000000001E-9</v>
      </c>
      <c r="K434" s="49">
        <f t="shared" si="24"/>
        <v>1.0102936526334733E-4</v>
      </c>
      <c r="L434" s="50">
        <f t="shared" si="25"/>
        <v>34.92564200046715</v>
      </c>
    </row>
    <row r="435" spans="1:12" x14ac:dyDescent="0.3">
      <c r="A435" s="4" t="s">
        <v>753</v>
      </c>
      <c r="B435" s="13" t="s">
        <v>754</v>
      </c>
      <c r="C435" s="4">
        <v>2</v>
      </c>
      <c r="D435" s="4">
        <v>18303119</v>
      </c>
      <c r="E435" s="4" t="s">
        <v>25</v>
      </c>
      <c r="F435" s="4" t="s">
        <v>15</v>
      </c>
      <c r="G435" s="15">
        <v>0.14299200000000001</v>
      </c>
      <c r="H435" s="15">
        <v>2.2908499999999998E-2</v>
      </c>
      <c r="I435" s="15">
        <v>2.7258899999999999E-3</v>
      </c>
      <c r="J435" s="23">
        <v>4.3003099999999999E-17</v>
      </c>
      <c r="K435" s="49">
        <f t="shared" si="24"/>
        <v>2.0428313697138018E-4</v>
      </c>
      <c r="L435" s="50">
        <f t="shared" si="25"/>
        <v>70.627549992407239</v>
      </c>
    </row>
    <row r="436" spans="1:12" x14ac:dyDescent="0.3">
      <c r="A436" s="4" t="s">
        <v>755</v>
      </c>
      <c r="B436" s="13" t="s">
        <v>756</v>
      </c>
      <c r="C436" s="4">
        <v>2</v>
      </c>
      <c r="D436" s="4">
        <v>161080801</v>
      </c>
      <c r="E436" s="4" t="s">
        <v>25</v>
      </c>
      <c r="F436" s="4" t="s">
        <v>15</v>
      </c>
      <c r="G436" s="15">
        <v>0.42869400000000002</v>
      </c>
      <c r="H436" s="15">
        <v>-1.0782999999999999E-2</v>
      </c>
      <c r="I436" s="15">
        <v>1.93793E-3</v>
      </c>
      <c r="J436" s="23">
        <v>2.59998E-8</v>
      </c>
      <c r="K436" s="49">
        <f t="shared" si="24"/>
        <v>8.9558896626232637E-5</v>
      </c>
      <c r="L436" s="50">
        <f t="shared" si="25"/>
        <v>30.959969625232667</v>
      </c>
    </row>
    <row r="437" spans="1:12" x14ac:dyDescent="0.3">
      <c r="A437" s="4" t="s">
        <v>757</v>
      </c>
      <c r="B437" s="13" t="s">
        <v>758</v>
      </c>
      <c r="C437" s="4">
        <v>3</v>
      </c>
      <c r="D437" s="4">
        <v>156372135</v>
      </c>
      <c r="E437" s="4" t="s">
        <v>19</v>
      </c>
      <c r="F437" s="4" t="s">
        <v>16</v>
      </c>
      <c r="G437" s="15">
        <v>5.1112999999999999E-2</v>
      </c>
      <c r="H437" s="15">
        <v>-2.9480099999999999E-2</v>
      </c>
      <c r="I437" s="15">
        <v>4.3279700000000004E-3</v>
      </c>
      <c r="J437" s="23">
        <v>9.7006299999999996E-12</v>
      </c>
      <c r="K437" s="49">
        <f t="shared" si="24"/>
        <v>1.3420717175701476E-4</v>
      </c>
      <c r="L437" s="50">
        <f t="shared" si="25"/>
        <v>46.396680378297482</v>
      </c>
    </row>
    <row r="438" spans="1:12" x14ac:dyDescent="0.3">
      <c r="A438" s="4" t="s">
        <v>759</v>
      </c>
      <c r="B438" s="13" t="s">
        <v>760</v>
      </c>
      <c r="C438" s="4">
        <v>19</v>
      </c>
      <c r="D438" s="4">
        <v>8670147</v>
      </c>
      <c r="E438" s="4" t="s">
        <v>19</v>
      </c>
      <c r="F438" s="4" t="s">
        <v>16</v>
      </c>
      <c r="G438" s="15">
        <v>3.7005999999999997E-2</v>
      </c>
      <c r="H438" s="15">
        <v>-6.2300899999999999E-2</v>
      </c>
      <c r="I438" s="15">
        <v>5.2414000000000002E-3</v>
      </c>
      <c r="J438" s="23">
        <v>1.3999100000000001E-32</v>
      </c>
      <c r="K438" s="49">
        <f t="shared" si="24"/>
        <v>4.0856499165714056E-4</v>
      </c>
      <c r="L438" s="50">
        <f t="shared" si="25"/>
        <v>141.28352421307358</v>
      </c>
    </row>
    <row r="439" spans="1:12" x14ac:dyDescent="0.3">
      <c r="A439" s="4" t="s">
        <v>761</v>
      </c>
      <c r="B439" s="13" t="s">
        <v>589</v>
      </c>
      <c r="C439" s="4">
        <v>7</v>
      </c>
      <c r="D439" s="4">
        <v>18385738</v>
      </c>
      <c r="E439" s="4" t="s">
        <v>15</v>
      </c>
      <c r="F439" s="4" t="s">
        <v>25</v>
      </c>
      <c r="G439" s="15">
        <v>0.63203900000000002</v>
      </c>
      <c r="H439" s="15">
        <v>1.16157E-2</v>
      </c>
      <c r="I439" s="15">
        <v>1.9829100000000001E-3</v>
      </c>
      <c r="J439" s="23">
        <v>4.7000199999999997E-9</v>
      </c>
      <c r="K439" s="49">
        <f t="shared" si="24"/>
        <v>9.9262737664032653E-5</v>
      </c>
      <c r="L439" s="50">
        <f t="shared" si="25"/>
        <v>34.314861876294927</v>
      </c>
    </row>
    <row r="440" spans="1:12" x14ac:dyDescent="0.3">
      <c r="A440" s="4" t="s">
        <v>762</v>
      </c>
      <c r="B440" s="13" t="s">
        <v>763</v>
      </c>
      <c r="C440" s="4">
        <v>3</v>
      </c>
      <c r="D440" s="4">
        <v>57879611</v>
      </c>
      <c r="E440" s="4" t="s">
        <v>25</v>
      </c>
      <c r="F440" s="4" t="s">
        <v>19</v>
      </c>
      <c r="G440" s="15">
        <v>0.24790100000000001</v>
      </c>
      <c r="H440" s="15">
        <v>1.6014199999999999E-2</v>
      </c>
      <c r="I440" s="15">
        <v>2.2069199999999998E-3</v>
      </c>
      <c r="J440" s="23">
        <v>4.0003700000000001E-13</v>
      </c>
      <c r="K440" s="49">
        <f t="shared" si="24"/>
        <v>1.5230555975633732E-4</v>
      </c>
      <c r="L440" s="50">
        <f t="shared" si="25"/>
        <v>52.654416262397319</v>
      </c>
    </row>
    <row r="441" spans="1:12" x14ac:dyDescent="0.3">
      <c r="A441" s="4" t="s">
        <v>764</v>
      </c>
      <c r="B441" s="13" t="s">
        <v>765</v>
      </c>
      <c r="C441" s="4">
        <v>20</v>
      </c>
      <c r="D441" s="4">
        <v>33032915</v>
      </c>
      <c r="E441" s="4" t="s">
        <v>16</v>
      </c>
      <c r="F441" s="4" t="s">
        <v>19</v>
      </c>
      <c r="G441" s="15">
        <v>0.21628900000000001</v>
      </c>
      <c r="H441" s="15">
        <v>1.3984099999999999E-2</v>
      </c>
      <c r="I441" s="15">
        <v>2.3368999999999998E-3</v>
      </c>
      <c r="J441" s="23">
        <v>2.19999E-9</v>
      </c>
      <c r="K441" s="49">
        <f t="shared" si="24"/>
        <v>1.0358297714438654E-4</v>
      </c>
      <c r="L441" s="50">
        <f t="shared" si="25"/>
        <v>35.808511780917463</v>
      </c>
    </row>
    <row r="442" spans="1:12" x14ac:dyDescent="0.3">
      <c r="A442" s="4" t="s">
        <v>766</v>
      </c>
      <c r="B442" s="13" t="s">
        <v>767</v>
      </c>
      <c r="C442" s="4">
        <v>10</v>
      </c>
      <c r="D442" s="4">
        <v>28975214</v>
      </c>
      <c r="E442" s="4" t="s">
        <v>15</v>
      </c>
      <c r="F442" s="4" t="s">
        <v>25</v>
      </c>
      <c r="G442" s="15">
        <v>0.83345499999999995</v>
      </c>
      <c r="H442" s="15">
        <v>-1.63103E-2</v>
      </c>
      <c r="I442" s="15">
        <v>2.57932E-3</v>
      </c>
      <c r="J442" s="23">
        <v>2.5999800000000002E-10</v>
      </c>
      <c r="K442" s="49">
        <f t="shared" si="24"/>
        <v>1.1566655563580332E-4</v>
      </c>
      <c r="L442" s="50">
        <f t="shared" si="25"/>
        <v>39.986273695289725</v>
      </c>
    </row>
    <row r="443" spans="1:12" x14ac:dyDescent="0.3">
      <c r="A443" s="4" t="s">
        <v>768</v>
      </c>
      <c r="B443" s="13" t="s">
        <v>769</v>
      </c>
      <c r="C443" s="4">
        <v>1</v>
      </c>
      <c r="D443" s="4">
        <v>218597044</v>
      </c>
      <c r="E443" s="4" t="s">
        <v>15</v>
      </c>
      <c r="F443" s="4" t="s">
        <v>25</v>
      </c>
      <c r="G443" s="15">
        <v>0.28747699999999998</v>
      </c>
      <c r="H443" s="15">
        <v>1.95543E-2</v>
      </c>
      <c r="I443" s="15">
        <v>2.10078E-3</v>
      </c>
      <c r="J443" s="23">
        <v>1.29987E-20</v>
      </c>
      <c r="K443" s="49">
        <f t="shared" si="24"/>
        <v>2.5058735337149052E-4</v>
      </c>
      <c r="L443" s="50">
        <f t="shared" si="25"/>
        <v>86.640487338866592</v>
      </c>
    </row>
    <row r="444" spans="1:12" x14ac:dyDescent="0.3">
      <c r="A444" s="4" t="s">
        <v>770</v>
      </c>
      <c r="B444" s="13" t="s">
        <v>771</v>
      </c>
      <c r="C444" s="4">
        <v>1</v>
      </c>
      <c r="D444" s="4">
        <v>165591948</v>
      </c>
      <c r="E444" s="4" t="s">
        <v>16</v>
      </c>
      <c r="F444" s="4" t="s">
        <v>19</v>
      </c>
      <c r="G444" s="15">
        <v>0.67068099999999997</v>
      </c>
      <c r="H444" s="15">
        <v>-1.1391800000000001E-2</v>
      </c>
      <c r="I444" s="15">
        <v>2.0326900000000002E-3</v>
      </c>
      <c r="J444" s="23">
        <v>2.0999999999999999E-8</v>
      </c>
      <c r="K444" s="49">
        <f t="shared" si="24"/>
        <v>9.0854728501714717E-5</v>
      </c>
      <c r="L444" s="50">
        <f t="shared" si="25"/>
        <v>31.407971580818977</v>
      </c>
    </row>
    <row r="445" spans="1:12" x14ac:dyDescent="0.3">
      <c r="A445" s="4" t="s">
        <v>772</v>
      </c>
      <c r="B445" s="13" t="s">
        <v>773</v>
      </c>
      <c r="C445" s="4">
        <v>2</v>
      </c>
      <c r="D445" s="4">
        <v>218694153</v>
      </c>
      <c r="E445" s="4" t="s">
        <v>15</v>
      </c>
      <c r="F445" s="4" t="s">
        <v>25</v>
      </c>
      <c r="G445" s="15">
        <v>0.43986999999999998</v>
      </c>
      <c r="H445" s="15">
        <v>-1.63822E-2</v>
      </c>
      <c r="I445" s="15">
        <v>1.92249E-3</v>
      </c>
      <c r="J445" s="23">
        <v>1.5999300000000001E-17</v>
      </c>
      <c r="K445" s="49">
        <f t="shared" si="24"/>
        <v>2.1002434489369795E-4</v>
      </c>
      <c r="L445" s="50">
        <f t="shared" si="25"/>
        <v>72.612895604820551</v>
      </c>
    </row>
    <row r="446" spans="1:12" x14ac:dyDescent="0.3">
      <c r="A446" s="4" t="s">
        <v>774</v>
      </c>
      <c r="B446" s="13" t="s">
        <v>775</v>
      </c>
      <c r="C446" s="4">
        <v>3</v>
      </c>
      <c r="D446" s="4">
        <v>128992047</v>
      </c>
      <c r="E446" s="4" t="s">
        <v>15</v>
      </c>
      <c r="F446" s="4" t="s">
        <v>25</v>
      </c>
      <c r="G446" s="15">
        <v>0.77851400000000004</v>
      </c>
      <c r="H446" s="15">
        <v>1.65621E-2</v>
      </c>
      <c r="I446" s="15">
        <v>2.30073E-3</v>
      </c>
      <c r="J446" s="23">
        <v>6.0995800000000001E-13</v>
      </c>
      <c r="K446" s="49">
        <f t="shared" si="24"/>
        <v>1.4989218288384153E-4</v>
      </c>
      <c r="L446" s="50">
        <f t="shared" si="25"/>
        <v>51.819949017452466</v>
      </c>
    </row>
    <row r="447" spans="1:12" x14ac:dyDescent="0.3">
      <c r="A447" s="4" t="s">
        <v>776</v>
      </c>
      <c r="B447" s="13" t="s">
        <v>777</v>
      </c>
      <c r="C447" s="4">
        <v>11</v>
      </c>
      <c r="D447" s="4">
        <v>57682011</v>
      </c>
      <c r="E447" s="4" t="s">
        <v>19</v>
      </c>
      <c r="F447" s="4" t="s">
        <v>25</v>
      </c>
      <c r="G447" s="15">
        <v>0.44408300000000001</v>
      </c>
      <c r="H447" s="15">
        <v>1.0920300000000001E-2</v>
      </c>
      <c r="I447" s="15">
        <v>1.9211600000000001E-3</v>
      </c>
      <c r="J447" s="23">
        <v>1.29999E-8</v>
      </c>
      <c r="K447" s="49">
        <f t="shared" si="24"/>
        <v>9.34643664987776E-5</v>
      </c>
      <c r="L447" s="50">
        <f t="shared" si="25"/>
        <v>32.31019316880294</v>
      </c>
    </row>
    <row r="448" spans="1:12" x14ac:dyDescent="0.3">
      <c r="A448" s="4" t="s">
        <v>778</v>
      </c>
      <c r="B448" s="13" t="s">
        <v>779</v>
      </c>
      <c r="C448" s="4">
        <v>11</v>
      </c>
      <c r="D448" s="4">
        <v>9079092</v>
      </c>
      <c r="E448" s="4" t="s">
        <v>15</v>
      </c>
      <c r="F448" s="4" t="s">
        <v>25</v>
      </c>
      <c r="G448" s="15">
        <v>0.21144299999999999</v>
      </c>
      <c r="H448" s="15">
        <v>1.33527E-2</v>
      </c>
      <c r="I448" s="15">
        <v>2.33745E-3</v>
      </c>
      <c r="J448" s="23">
        <v>1.09999E-8</v>
      </c>
      <c r="K448" s="49">
        <f t="shared" si="24"/>
        <v>9.4396766542008208E-5</v>
      </c>
      <c r="L448" s="50">
        <f t="shared" si="25"/>
        <v>32.632549920406689</v>
      </c>
    </row>
    <row r="449" spans="1:12" x14ac:dyDescent="0.3">
      <c r="A449" s="4" t="s">
        <v>780</v>
      </c>
      <c r="B449" s="13" t="s">
        <v>781</v>
      </c>
      <c r="C449" s="4">
        <v>5</v>
      </c>
      <c r="D449" s="4">
        <v>52241438</v>
      </c>
      <c r="E449" s="4" t="s">
        <v>19</v>
      </c>
      <c r="F449" s="4" t="s">
        <v>16</v>
      </c>
      <c r="G449" s="15">
        <v>0.209455</v>
      </c>
      <c r="H449" s="15">
        <v>1.4655700000000001E-2</v>
      </c>
      <c r="I449" s="15">
        <v>2.3464800000000002E-3</v>
      </c>
      <c r="J449" s="23">
        <v>4.2000100000000001E-10</v>
      </c>
      <c r="K449" s="49">
        <f t="shared" si="24"/>
        <v>1.1284309820544297E-4</v>
      </c>
      <c r="L449" s="50">
        <f t="shared" si="25"/>
        <v>39.01008587393931</v>
      </c>
    </row>
    <row r="450" spans="1:12" x14ac:dyDescent="0.3">
      <c r="A450" s="4" t="s">
        <v>782</v>
      </c>
      <c r="B450" s="13" t="s">
        <v>783</v>
      </c>
      <c r="C450" s="4">
        <v>6</v>
      </c>
      <c r="D450" s="4">
        <v>131183519</v>
      </c>
      <c r="E450" s="4" t="s">
        <v>16</v>
      </c>
      <c r="F450" s="4" t="s">
        <v>19</v>
      </c>
      <c r="G450" s="15">
        <v>0.697241</v>
      </c>
      <c r="H450" s="15">
        <v>-1.2421099999999999E-2</v>
      </c>
      <c r="I450" s="15">
        <v>2.0865200000000001E-3</v>
      </c>
      <c r="J450" s="23">
        <v>2.5999799999999999E-9</v>
      </c>
      <c r="K450" s="49">
        <f t="shared" si="24"/>
        <v>1.0251208864710226E-4</v>
      </c>
      <c r="L450" s="50">
        <f t="shared" si="25"/>
        <v>35.438268948991301</v>
      </c>
    </row>
    <row r="451" spans="1:12" x14ac:dyDescent="0.3">
      <c r="A451" s="4" t="s">
        <v>784</v>
      </c>
      <c r="B451" s="13" t="s">
        <v>785</v>
      </c>
      <c r="C451" s="4">
        <v>6</v>
      </c>
      <c r="D451" s="4">
        <v>33724004</v>
      </c>
      <c r="E451" s="4" t="s">
        <v>15</v>
      </c>
      <c r="F451" s="4" t="s">
        <v>25</v>
      </c>
      <c r="G451" s="15">
        <v>0.60764399999999996</v>
      </c>
      <c r="H451" s="15">
        <v>1.0807199999999999E-2</v>
      </c>
      <c r="I451" s="15">
        <v>1.9555900000000001E-3</v>
      </c>
      <c r="J451" s="23">
        <v>3.2999700000000001E-8</v>
      </c>
      <c r="K451" s="49">
        <f t="shared" si="24"/>
        <v>8.8343984925794261E-5</v>
      </c>
      <c r="L451" s="50">
        <f t="shared" si="25"/>
        <v>30.539944881835094</v>
      </c>
    </row>
    <row r="452" spans="1:12" x14ac:dyDescent="0.3">
      <c r="A452" s="4" t="s">
        <v>786</v>
      </c>
      <c r="B452" s="13" t="s">
        <v>787</v>
      </c>
      <c r="C452" s="4">
        <v>6</v>
      </c>
      <c r="D452" s="4">
        <v>129824754</v>
      </c>
      <c r="E452" s="4" t="s">
        <v>16</v>
      </c>
      <c r="F452" s="4" t="s">
        <v>15</v>
      </c>
      <c r="G452" s="15">
        <v>0.73460000000000003</v>
      </c>
      <c r="H452" s="15">
        <v>1.3646800000000001E-2</v>
      </c>
      <c r="I452" s="15">
        <v>2.13298E-3</v>
      </c>
      <c r="J452" s="23">
        <v>1.5999999999999999E-10</v>
      </c>
      <c r="K452" s="49">
        <f t="shared" si="24"/>
        <v>1.1840805637367299E-4</v>
      </c>
      <c r="L452" s="50">
        <f t="shared" si="25"/>
        <v>40.934130921174649</v>
      </c>
    </row>
    <row r="453" spans="1:12" x14ac:dyDescent="0.3">
      <c r="A453" s="4" t="s">
        <v>788</v>
      </c>
      <c r="B453" s="13" t="s">
        <v>789</v>
      </c>
      <c r="C453" s="4">
        <v>10</v>
      </c>
      <c r="D453" s="4">
        <v>12277992</v>
      </c>
      <c r="E453" s="4" t="s">
        <v>19</v>
      </c>
      <c r="F453" s="4" t="s">
        <v>16</v>
      </c>
      <c r="G453" s="15">
        <v>0.51360300000000003</v>
      </c>
      <c r="H453" s="15">
        <v>2.16709E-2</v>
      </c>
      <c r="I453" s="15">
        <v>1.9039199999999999E-3</v>
      </c>
      <c r="J453" s="23">
        <v>5.1003499999999997E-30</v>
      </c>
      <c r="K453" s="49">
        <f t="shared" si="24"/>
        <v>3.7466088347555158E-4</v>
      </c>
      <c r="L453" s="50">
        <f t="shared" si="25"/>
        <v>129.55494413463768</v>
      </c>
    </row>
    <row r="454" spans="1:12" x14ac:dyDescent="0.3">
      <c r="A454" s="4" t="s">
        <v>790</v>
      </c>
      <c r="B454" s="13" t="s">
        <v>791</v>
      </c>
      <c r="C454" s="4">
        <v>10</v>
      </c>
      <c r="D454" s="4">
        <v>64598621</v>
      </c>
      <c r="E454" s="4" t="s">
        <v>19</v>
      </c>
      <c r="F454" s="4" t="s">
        <v>16</v>
      </c>
      <c r="G454" s="15">
        <v>0.411084</v>
      </c>
      <c r="H454" s="15">
        <v>-1.4707599999999999E-2</v>
      </c>
      <c r="I454" s="15">
        <v>1.93918E-3</v>
      </c>
      <c r="J454" s="23">
        <v>3.2998900000000001E-14</v>
      </c>
      <c r="K454" s="49">
        <f t="shared" si="24"/>
        <v>1.6638711765073238E-4</v>
      </c>
      <c r="L454" s="50">
        <f t="shared" si="25"/>
        <v>57.523441408118352</v>
      </c>
    </row>
    <row r="455" spans="1:12" x14ac:dyDescent="0.3">
      <c r="A455" s="4" t="s">
        <v>792</v>
      </c>
      <c r="B455" s="13" t="s">
        <v>793</v>
      </c>
      <c r="C455" s="4">
        <v>10</v>
      </c>
      <c r="D455" s="4">
        <v>81103247</v>
      </c>
      <c r="E455" s="4" t="s">
        <v>16</v>
      </c>
      <c r="F455" s="4" t="s">
        <v>19</v>
      </c>
      <c r="G455" s="15">
        <v>0.478966</v>
      </c>
      <c r="H455" s="15">
        <v>-1.05582E-2</v>
      </c>
      <c r="I455" s="15">
        <v>1.90598E-3</v>
      </c>
      <c r="J455" s="23">
        <v>2.9999899999999999E-8</v>
      </c>
      <c r="K455" s="49">
        <f t="shared" si="24"/>
        <v>8.876650696196176E-5</v>
      </c>
      <c r="L455" s="50">
        <f t="shared" si="25"/>
        <v>30.686020986888156</v>
      </c>
    </row>
    <row r="456" spans="1:12" x14ac:dyDescent="0.3">
      <c r="A456" s="4" t="s">
        <v>794</v>
      </c>
      <c r="B456" s="13" t="s">
        <v>795</v>
      </c>
      <c r="C456" s="4">
        <v>10</v>
      </c>
      <c r="D456" s="4">
        <v>105608824</v>
      </c>
      <c r="E456" s="4" t="s">
        <v>19</v>
      </c>
      <c r="F456" s="4" t="s">
        <v>16</v>
      </c>
      <c r="G456" s="15">
        <v>0.360759</v>
      </c>
      <c r="H456" s="15">
        <v>-1.2997999999999999E-2</v>
      </c>
      <c r="I456" s="15">
        <v>1.9841400000000001E-3</v>
      </c>
      <c r="J456" s="23">
        <v>5.7003300000000002E-11</v>
      </c>
      <c r="K456" s="49">
        <f t="shared" si="24"/>
        <v>1.2413639168948275E-4</v>
      </c>
      <c r="L456" s="50">
        <f t="shared" si="25"/>
        <v>42.914684834687542</v>
      </c>
    </row>
    <row r="457" spans="1:12" x14ac:dyDescent="0.3">
      <c r="A457" s="4" t="s">
        <v>796</v>
      </c>
      <c r="B457" s="13" t="s">
        <v>797</v>
      </c>
      <c r="C457" s="4">
        <v>2</v>
      </c>
      <c r="D457" s="4">
        <v>97526963</v>
      </c>
      <c r="E457" s="4" t="s">
        <v>19</v>
      </c>
      <c r="F457" s="4" t="s">
        <v>16</v>
      </c>
      <c r="G457" s="15">
        <v>2.9479999999999999E-2</v>
      </c>
      <c r="H457" s="15">
        <v>-3.2008000000000002E-2</v>
      </c>
      <c r="I457" s="15">
        <v>5.7278900000000002E-3</v>
      </c>
      <c r="J457" s="23">
        <v>2.30001E-8</v>
      </c>
      <c r="K457" s="49">
        <f t="shared" si="24"/>
        <v>9.0330226507098258E-5</v>
      </c>
      <c r="L457" s="50">
        <f t="shared" si="25"/>
        <v>31.226637794388125</v>
      </c>
    </row>
    <row r="458" spans="1:12" x14ac:dyDescent="0.3">
      <c r="A458" s="4" t="s">
        <v>798</v>
      </c>
      <c r="B458" s="13" t="s">
        <v>799</v>
      </c>
      <c r="C458" s="4">
        <v>11</v>
      </c>
      <c r="D458" s="4">
        <v>30492057</v>
      </c>
      <c r="E458" s="4" t="s">
        <v>15</v>
      </c>
      <c r="F458" s="4" t="s">
        <v>19</v>
      </c>
      <c r="G458" s="15">
        <v>0.113039</v>
      </c>
      <c r="H458" s="15">
        <v>-1.6978500000000001E-2</v>
      </c>
      <c r="I458" s="15">
        <v>3.05763E-3</v>
      </c>
      <c r="J458" s="23">
        <v>2.8000100000000001E-8</v>
      </c>
      <c r="K458" s="49">
        <f t="shared" si="24"/>
        <v>8.9193792524694279E-5</v>
      </c>
      <c r="L458" s="50">
        <f t="shared" si="25"/>
        <v>30.833744084035988</v>
      </c>
    </row>
    <row r="459" spans="1:12" x14ac:dyDescent="0.3">
      <c r="A459" s="4" t="s">
        <v>800</v>
      </c>
      <c r="B459" s="13" t="s">
        <v>801</v>
      </c>
      <c r="C459" s="4">
        <v>11</v>
      </c>
      <c r="D459" s="4">
        <v>62370155</v>
      </c>
      <c r="E459" s="4" t="s">
        <v>15</v>
      </c>
      <c r="F459" s="4" t="s">
        <v>25</v>
      </c>
      <c r="G459" s="15">
        <v>0.371116</v>
      </c>
      <c r="H459" s="15">
        <v>1.49984E-2</v>
      </c>
      <c r="I459" s="15">
        <v>1.9737299999999999E-3</v>
      </c>
      <c r="J459" s="23">
        <v>2.9998499999999997E-14</v>
      </c>
      <c r="K459" s="49">
        <f t="shared" si="24"/>
        <v>1.6702690222175935E-4</v>
      </c>
      <c r="L459" s="50">
        <f t="shared" si="25"/>
        <v>57.744665015197327</v>
      </c>
    </row>
    <row r="460" spans="1:12" x14ac:dyDescent="0.3">
      <c r="A460" s="4" t="s">
        <v>802</v>
      </c>
      <c r="B460" s="13" t="s">
        <v>803</v>
      </c>
      <c r="C460" s="4">
        <v>17</v>
      </c>
      <c r="D460" s="4">
        <v>36852997</v>
      </c>
      <c r="E460" s="4" t="s">
        <v>25</v>
      </c>
      <c r="F460" s="4" t="s">
        <v>19</v>
      </c>
      <c r="G460" s="15">
        <v>0.38943299999999997</v>
      </c>
      <c r="H460" s="15">
        <v>-1.2363900000000001E-2</v>
      </c>
      <c r="I460" s="15">
        <v>1.9577499999999999E-3</v>
      </c>
      <c r="J460" s="23">
        <v>2.6999799999999998E-10</v>
      </c>
      <c r="K460" s="49">
        <f t="shared" si="24"/>
        <v>1.1536949388747259E-4</v>
      </c>
      <c r="L460" s="50">
        <f t="shared" si="25"/>
        <v>39.883566712531483</v>
      </c>
    </row>
    <row r="461" spans="1:12" x14ac:dyDescent="0.3">
      <c r="A461" s="4" t="s">
        <v>804</v>
      </c>
      <c r="B461" s="13" t="s">
        <v>805</v>
      </c>
      <c r="C461" s="4">
        <v>6</v>
      </c>
      <c r="D461" s="4">
        <v>81056634</v>
      </c>
      <c r="E461" s="4" t="s">
        <v>16</v>
      </c>
      <c r="F461" s="4" t="s">
        <v>19</v>
      </c>
      <c r="G461" s="15">
        <v>0.14271300000000001</v>
      </c>
      <c r="H461" s="15">
        <v>2.02185E-2</v>
      </c>
      <c r="I461" s="15">
        <v>2.7145699999999999E-3</v>
      </c>
      <c r="J461" s="23">
        <v>9.4994800000000001E-14</v>
      </c>
      <c r="K461" s="49">
        <f t="shared" si="24"/>
        <v>1.6046143567217513E-4</v>
      </c>
      <c r="L461" s="50">
        <f t="shared" si="25"/>
        <v>55.474482753896929</v>
      </c>
    </row>
    <row r="462" spans="1:12" x14ac:dyDescent="0.3">
      <c r="A462" s="4" t="s">
        <v>806</v>
      </c>
      <c r="B462" s="13" t="s">
        <v>807</v>
      </c>
      <c r="C462" s="4">
        <v>2</v>
      </c>
      <c r="D462" s="4">
        <v>18691602</v>
      </c>
      <c r="E462" s="4" t="s">
        <v>16</v>
      </c>
      <c r="F462" s="4" t="s">
        <v>25</v>
      </c>
      <c r="G462" s="15">
        <v>0.224745</v>
      </c>
      <c r="H462" s="15">
        <v>1.2837400000000001E-2</v>
      </c>
      <c r="I462" s="15">
        <v>2.2810500000000002E-3</v>
      </c>
      <c r="J462" s="23">
        <v>1.79999E-8</v>
      </c>
      <c r="K462" s="49">
        <f t="shared" si="24"/>
        <v>9.1619799638637279E-5</v>
      </c>
      <c r="L462" s="50">
        <f t="shared" si="25"/>
        <v>31.672476628453037</v>
      </c>
    </row>
    <row r="463" spans="1:12" x14ac:dyDescent="0.3">
      <c r="A463" s="4" t="s">
        <v>808</v>
      </c>
      <c r="B463" s="13" t="s">
        <v>809</v>
      </c>
      <c r="C463" s="4">
        <v>5</v>
      </c>
      <c r="D463" s="4">
        <v>158364449</v>
      </c>
      <c r="E463" s="4" t="s">
        <v>15</v>
      </c>
      <c r="F463" s="4" t="s">
        <v>25</v>
      </c>
      <c r="G463" s="15">
        <v>0.25239299999999998</v>
      </c>
      <c r="H463" s="15">
        <v>-1.6542299999999999E-2</v>
      </c>
      <c r="I463" s="15">
        <v>2.1980599999999999E-3</v>
      </c>
      <c r="J463" s="23">
        <v>5.1999600000000002E-14</v>
      </c>
      <c r="K463" s="49">
        <f t="shared" si="24"/>
        <v>1.6382724812922356E-4</v>
      </c>
      <c r="L463" s="50">
        <f t="shared" si="25"/>
        <v>56.638296966422537</v>
      </c>
    </row>
    <row r="464" spans="1:12" x14ac:dyDescent="0.3">
      <c r="A464" s="4" t="s">
        <v>810</v>
      </c>
      <c r="B464" s="13" t="s">
        <v>811</v>
      </c>
      <c r="C464" s="4">
        <v>8</v>
      </c>
      <c r="D464" s="4">
        <v>69580612</v>
      </c>
      <c r="E464" s="4" t="s">
        <v>25</v>
      </c>
      <c r="F464" s="4" t="s">
        <v>15</v>
      </c>
      <c r="G464" s="15">
        <v>0.18162500000000001</v>
      </c>
      <c r="H464" s="15">
        <v>-1.40038E-2</v>
      </c>
      <c r="I464" s="15">
        <v>2.4709300000000001E-3</v>
      </c>
      <c r="J464" s="23">
        <v>1.40001E-8</v>
      </c>
      <c r="K464" s="49">
        <f t="shared" si="24"/>
        <v>9.2912715620062592E-5</v>
      </c>
      <c r="L464" s="50">
        <f t="shared" si="25"/>
        <v>32.119472326775863</v>
      </c>
    </row>
    <row r="465" spans="1:12" x14ac:dyDescent="0.3">
      <c r="A465" s="4" t="s">
        <v>812</v>
      </c>
      <c r="B465" s="13" t="s">
        <v>813</v>
      </c>
      <c r="C465" s="4">
        <v>1</v>
      </c>
      <c r="D465" s="4">
        <v>172271162</v>
      </c>
      <c r="E465" s="4" t="s">
        <v>19</v>
      </c>
      <c r="F465" s="4" t="s">
        <v>16</v>
      </c>
      <c r="G465" s="15">
        <v>0.21327199999999999</v>
      </c>
      <c r="H465" s="15">
        <v>1.8377399999999999E-2</v>
      </c>
      <c r="I465" s="15">
        <v>2.32103E-3</v>
      </c>
      <c r="J465" s="23">
        <v>2.3999400000000001E-15</v>
      </c>
      <c r="K465" s="49">
        <f t="shared" si="24"/>
        <v>1.8133116958966497E-4</v>
      </c>
      <c r="L465" s="50">
        <f t="shared" si="25"/>
        <v>62.690843877915306</v>
      </c>
    </row>
    <row r="466" spans="1:12" x14ac:dyDescent="0.3">
      <c r="A466" s="4" t="s">
        <v>814</v>
      </c>
      <c r="B466" s="13" t="s">
        <v>815</v>
      </c>
      <c r="C466" s="4">
        <v>15</v>
      </c>
      <c r="D466" s="4">
        <v>100692953</v>
      </c>
      <c r="E466" s="4" t="s">
        <v>15</v>
      </c>
      <c r="F466" s="4" t="s">
        <v>25</v>
      </c>
      <c r="G466" s="15">
        <v>0.11219700000000001</v>
      </c>
      <c r="H466" s="15">
        <v>-3.1485100000000002E-2</v>
      </c>
      <c r="I466" s="15">
        <v>3.01272E-3</v>
      </c>
      <c r="J466" s="23">
        <v>1.50003E-25</v>
      </c>
      <c r="K466" s="49">
        <f t="shared" si="24"/>
        <v>3.1586390894880906E-4</v>
      </c>
      <c r="L466" s="50">
        <f t="shared" si="25"/>
        <v>109.2169640561625</v>
      </c>
    </row>
    <row r="467" spans="1:12" x14ac:dyDescent="0.3">
      <c r="A467" s="4" t="s">
        <v>816</v>
      </c>
      <c r="B467" s="13" t="s">
        <v>817</v>
      </c>
      <c r="C467" s="4">
        <v>2</v>
      </c>
      <c r="D467" s="4">
        <v>157083697</v>
      </c>
      <c r="E467" s="4" t="s">
        <v>15</v>
      </c>
      <c r="F467" s="4" t="s">
        <v>25</v>
      </c>
      <c r="G467" s="15">
        <v>0.13486400000000001</v>
      </c>
      <c r="H467" s="15">
        <v>-2.47893E-2</v>
      </c>
      <c r="I467" s="15">
        <v>2.7884300000000002E-3</v>
      </c>
      <c r="J467" s="23">
        <v>6.0995800000000002E-19</v>
      </c>
      <c r="K467" s="49">
        <f t="shared" si="24"/>
        <v>2.2858848001918919E-4</v>
      </c>
      <c r="L467" s="50">
        <f t="shared" si="25"/>
        <v>79.032645721230296</v>
      </c>
    </row>
    <row r="468" spans="1:12" x14ac:dyDescent="0.3">
      <c r="A468" s="4" t="s">
        <v>818</v>
      </c>
      <c r="B468" s="13" t="s">
        <v>819</v>
      </c>
      <c r="C468" s="4">
        <v>19</v>
      </c>
      <c r="D468" s="4">
        <v>4050424</v>
      </c>
      <c r="E468" s="4" t="s">
        <v>15</v>
      </c>
      <c r="F468" s="4" t="s">
        <v>25</v>
      </c>
      <c r="G468" s="15">
        <v>0.19040000000000001</v>
      </c>
      <c r="H468" s="15">
        <v>1.37877E-2</v>
      </c>
      <c r="I468" s="15">
        <v>2.44831E-3</v>
      </c>
      <c r="J468" s="23">
        <v>1.79999E-8</v>
      </c>
      <c r="K468" s="49">
        <f t="shared" si="24"/>
        <v>9.173933468712114E-5</v>
      </c>
      <c r="L468" s="50">
        <f t="shared" si="25"/>
        <v>31.713803049146481</v>
      </c>
    </row>
    <row r="469" spans="1:12" x14ac:dyDescent="0.3">
      <c r="A469" s="4" t="s">
        <v>820</v>
      </c>
      <c r="B469" s="13" t="s">
        <v>301</v>
      </c>
      <c r="C469" s="4">
        <v>3</v>
      </c>
      <c r="D469" s="4">
        <v>185490184</v>
      </c>
      <c r="E469" s="4" t="s">
        <v>25</v>
      </c>
      <c r="F469" s="4" t="s">
        <v>15</v>
      </c>
      <c r="G469" s="15">
        <v>0.11138000000000001</v>
      </c>
      <c r="H469" s="15">
        <v>2.5338300000000001E-2</v>
      </c>
      <c r="I469" s="15">
        <v>3.0566299999999999E-3</v>
      </c>
      <c r="J469" s="23">
        <v>1.10002E-16</v>
      </c>
      <c r="K469" s="49">
        <f t="shared" si="24"/>
        <v>1.9875930464459572E-4</v>
      </c>
      <c r="L469" s="50">
        <f t="shared" si="25"/>
        <v>68.717395743159784</v>
      </c>
    </row>
    <row r="470" spans="1:12" x14ac:dyDescent="0.3">
      <c r="A470" s="4" t="s">
        <v>821</v>
      </c>
      <c r="B470" s="13" t="s">
        <v>822</v>
      </c>
      <c r="C470" s="4">
        <v>16</v>
      </c>
      <c r="D470" s="4">
        <v>3695354</v>
      </c>
      <c r="E470" s="4" t="s">
        <v>15</v>
      </c>
      <c r="F470" s="4" t="s">
        <v>25</v>
      </c>
      <c r="G470" s="15">
        <v>0.208733</v>
      </c>
      <c r="H470" s="15">
        <v>-1.6769599999999999E-2</v>
      </c>
      <c r="I470" s="15">
        <v>2.34307E-3</v>
      </c>
      <c r="J470" s="23">
        <v>8.1997399999999998E-13</v>
      </c>
      <c r="K470" s="49">
        <f t="shared" si="24"/>
        <v>1.4816823898781509E-4</v>
      </c>
      <c r="L470" s="50">
        <f t="shared" si="25"/>
        <v>51.223867743522831</v>
      </c>
    </row>
    <row r="471" spans="1:12" x14ac:dyDescent="0.3">
      <c r="A471" s="4" t="s">
        <v>823</v>
      </c>
      <c r="B471" s="13" t="s">
        <v>824</v>
      </c>
      <c r="C471" s="4">
        <v>14</v>
      </c>
      <c r="D471" s="4">
        <v>37488610</v>
      </c>
      <c r="E471" s="4" t="s">
        <v>25</v>
      </c>
      <c r="F471" s="4" t="s">
        <v>15</v>
      </c>
      <c r="G471" s="15">
        <v>0.209396</v>
      </c>
      <c r="H471" s="15">
        <v>-1.52011E-2</v>
      </c>
      <c r="I471" s="15">
        <v>2.3490500000000001E-3</v>
      </c>
      <c r="J471" s="23">
        <v>9.7006300000000006E-11</v>
      </c>
      <c r="K471" s="49">
        <f t="shared" si="24"/>
        <v>1.2113161081668275E-4</v>
      </c>
      <c r="L471" s="50">
        <f t="shared" si="25"/>
        <v>41.875788471438774</v>
      </c>
    </row>
    <row r="472" spans="1:12" x14ac:dyDescent="0.3">
      <c r="A472" s="4" t="s">
        <v>825</v>
      </c>
      <c r="B472" s="13" t="s">
        <v>826</v>
      </c>
      <c r="C472" s="4">
        <v>16</v>
      </c>
      <c r="D472" s="4">
        <v>78232703</v>
      </c>
      <c r="E472" s="4" t="s">
        <v>25</v>
      </c>
      <c r="F472" s="4" t="s">
        <v>19</v>
      </c>
      <c r="G472" s="15">
        <v>0.71543900000000005</v>
      </c>
      <c r="H472" s="15">
        <v>-1.2515200000000001E-2</v>
      </c>
      <c r="I472" s="15">
        <v>2.1210500000000002E-3</v>
      </c>
      <c r="J472" s="23">
        <v>3.5999799999999998E-9</v>
      </c>
      <c r="K472" s="49">
        <f t="shared" si="24"/>
        <v>1.0071047120376107E-4</v>
      </c>
      <c r="L472" s="50">
        <f t="shared" si="25"/>
        <v>34.815389882025819</v>
      </c>
    </row>
    <row r="473" spans="1:12" x14ac:dyDescent="0.3">
      <c r="A473" s="4" t="s">
        <v>827</v>
      </c>
      <c r="B473" s="13" t="s">
        <v>828</v>
      </c>
      <c r="C473" s="4">
        <v>3</v>
      </c>
      <c r="D473" s="4">
        <v>72400260</v>
      </c>
      <c r="E473" s="4" t="s">
        <v>15</v>
      </c>
      <c r="F473" s="4" t="s">
        <v>25</v>
      </c>
      <c r="G473" s="15">
        <v>0.23761499999999999</v>
      </c>
      <c r="H473" s="15">
        <v>-1.4323300000000001E-2</v>
      </c>
      <c r="I473" s="15">
        <v>2.2384200000000001E-3</v>
      </c>
      <c r="J473" s="23">
        <v>1.5999999999999999E-10</v>
      </c>
      <c r="K473" s="49">
        <f t="shared" si="24"/>
        <v>1.1843939305919595E-4</v>
      </c>
      <c r="L473" s="50">
        <f t="shared" si="25"/>
        <v>40.944965419874009</v>
      </c>
    </row>
    <row r="474" spans="1:12" x14ac:dyDescent="0.3">
      <c r="A474" s="4" t="s">
        <v>829</v>
      </c>
      <c r="B474" s="13" t="s">
        <v>830</v>
      </c>
      <c r="C474" s="4">
        <v>5</v>
      </c>
      <c r="D474" s="4">
        <v>43678781</v>
      </c>
      <c r="E474" s="4" t="s">
        <v>19</v>
      </c>
      <c r="F474" s="4" t="s">
        <v>16</v>
      </c>
      <c r="G474" s="15">
        <v>0.18393399999999999</v>
      </c>
      <c r="H474" s="15">
        <v>-1.4434499999999999E-2</v>
      </c>
      <c r="I474" s="15">
        <v>2.4524099999999999E-3</v>
      </c>
      <c r="J474" s="23">
        <v>4.0000000000000002E-9</v>
      </c>
      <c r="K474" s="49">
        <f t="shared" si="24"/>
        <v>1.0021169357734027E-4</v>
      </c>
      <c r="L474" s="50">
        <f t="shared" si="25"/>
        <v>34.64294626533993</v>
      </c>
    </row>
    <row r="475" spans="1:12" x14ac:dyDescent="0.3">
      <c r="A475" s="4" t="s">
        <v>831</v>
      </c>
      <c r="B475" s="13" t="s">
        <v>832</v>
      </c>
      <c r="C475" s="4">
        <v>1</v>
      </c>
      <c r="D475" s="4">
        <v>178903327</v>
      </c>
      <c r="E475" s="4" t="s">
        <v>15</v>
      </c>
      <c r="F475" s="4" t="s">
        <v>25</v>
      </c>
      <c r="G475" s="15">
        <v>0.31279699999999999</v>
      </c>
      <c r="H475" s="15">
        <v>1.31454E-2</v>
      </c>
      <c r="I475" s="15">
        <v>2.0633700000000001E-3</v>
      </c>
      <c r="J475" s="23">
        <v>1.89998E-10</v>
      </c>
      <c r="K475" s="49">
        <f t="shared" ref="K475:K511" si="26">2*G475*(1-G475)*H475^2/((2*G475*(1-G475)*H475^2)+(2*G475*(1-G475)*345665*I475^2))</f>
        <v>1.1740510698563749E-4</v>
      </c>
      <c r="L475" s="50">
        <f t="shared" ref="L475:L511" si="27">K475*(345665-2)/(1-K475)</f>
        <v>40.587366660101409</v>
      </c>
    </row>
    <row r="476" spans="1:12" x14ac:dyDescent="0.3">
      <c r="A476" s="4" t="s">
        <v>833</v>
      </c>
      <c r="B476" s="13" t="s">
        <v>419</v>
      </c>
      <c r="C476" s="4">
        <v>2</v>
      </c>
      <c r="D476" s="4">
        <v>23997661</v>
      </c>
      <c r="E476" s="4" t="s">
        <v>25</v>
      </c>
      <c r="F476" s="4" t="s">
        <v>19</v>
      </c>
      <c r="G476" s="15">
        <v>0.44769700000000001</v>
      </c>
      <c r="H476" s="15">
        <v>1.7124799999999999E-2</v>
      </c>
      <c r="I476" s="15">
        <v>1.9125100000000001E-3</v>
      </c>
      <c r="J476" s="23">
        <v>3.40017E-19</v>
      </c>
      <c r="K476" s="49">
        <f t="shared" si="26"/>
        <v>2.3189290316784009E-4</v>
      </c>
      <c r="L476" s="50">
        <f t="shared" si="27"/>
        <v>80.175388691351344</v>
      </c>
    </row>
    <row r="477" spans="1:12" x14ac:dyDescent="0.3">
      <c r="A477" s="4" t="s">
        <v>834</v>
      </c>
      <c r="B477" s="13" t="s">
        <v>835</v>
      </c>
      <c r="C477" s="4">
        <v>4</v>
      </c>
      <c r="D477" s="4">
        <v>145468845</v>
      </c>
      <c r="E477" s="4" t="s">
        <v>19</v>
      </c>
      <c r="F477" s="4" t="s">
        <v>25</v>
      </c>
      <c r="G477" s="15">
        <v>0.54008299999999998</v>
      </c>
      <c r="H477" s="15">
        <v>3.0217299999999999E-2</v>
      </c>
      <c r="I477" s="15">
        <v>1.90693E-3</v>
      </c>
      <c r="J477" s="23">
        <v>1.5000300000000001E-56</v>
      </c>
      <c r="K477" s="49">
        <f t="shared" si="26"/>
        <v>7.2589037515796446E-4</v>
      </c>
      <c r="L477" s="50">
        <f t="shared" si="27"/>
        <v>251.09571270932659</v>
      </c>
    </row>
    <row r="478" spans="1:12" x14ac:dyDescent="0.3">
      <c r="A478" s="4" t="s">
        <v>330</v>
      </c>
      <c r="B478" s="13" t="s">
        <v>200</v>
      </c>
      <c r="C478" s="4">
        <v>12</v>
      </c>
      <c r="D478" s="4">
        <v>4384844</v>
      </c>
      <c r="E478" s="4" t="s">
        <v>25</v>
      </c>
      <c r="F478" s="4" t="s">
        <v>19</v>
      </c>
      <c r="G478" s="15">
        <v>2.0669E-2</v>
      </c>
      <c r="H478" s="15">
        <v>5.9312299999999998E-2</v>
      </c>
      <c r="I478" s="15">
        <v>7.3686400000000001E-3</v>
      </c>
      <c r="J478" s="23">
        <v>8.3004200000000001E-16</v>
      </c>
      <c r="K478" s="49">
        <f t="shared" si="26"/>
        <v>1.8740365138005894E-4</v>
      </c>
      <c r="L478" s="50">
        <f t="shared" si="27"/>
        <v>64.790650351436454</v>
      </c>
    </row>
    <row r="479" spans="1:12" x14ac:dyDescent="0.3">
      <c r="A479" s="4" t="s">
        <v>836</v>
      </c>
      <c r="B479" s="13" t="s">
        <v>837</v>
      </c>
      <c r="C479" s="4">
        <v>4</v>
      </c>
      <c r="D479" s="4">
        <v>140877659</v>
      </c>
      <c r="E479" s="4" t="s">
        <v>25</v>
      </c>
      <c r="F479" s="4" t="s">
        <v>15</v>
      </c>
      <c r="G479" s="15">
        <v>0.33066800000000002</v>
      </c>
      <c r="H479" s="15">
        <v>1.1683300000000001E-2</v>
      </c>
      <c r="I479" s="15">
        <v>2.0302200000000001E-3</v>
      </c>
      <c r="J479" s="23">
        <v>8.70001E-9</v>
      </c>
      <c r="K479" s="49">
        <f t="shared" si="26"/>
        <v>9.5796102524883415E-5</v>
      </c>
      <c r="L479" s="50">
        <f t="shared" si="27"/>
        <v>33.116340603418472</v>
      </c>
    </row>
    <row r="480" spans="1:12" x14ac:dyDescent="0.3">
      <c r="A480" s="4" t="s">
        <v>838</v>
      </c>
      <c r="B480" s="13" t="s">
        <v>839</v>
      </c>
      <c r="C480" s="4">
        <v>2</v>
      </c>
      <c r="D480" s="4">
        <v>242498497</v>
      </c>
      <c r="E480" s="4" t="s">
        <v>15</v>
      </c>
      <c r="F480" s="4" t="s">
        <v>25</v>
      </c>
      <c r="G480" s="15">
        <v>0.45469199999999999</v>
      </c>
      <c r="H480" s="15">
        <v>-1.7342900000000001E-2</v>
      </c>
      <c r="I480" s="15">
        <v>1.9120400000000001E-3</v>
      </c>
      <c r="J480" s="23">
        <v>1.20005E-19</v>
      </c>
      <c r="K480" s="49">
        <f t="shared" si="26"/>
        <v>2.3795275168102741E-4</v>
      </c>
      <c r="L480" s="50">
        <f t="shared" si="27"/>
        <v>82.271038624343305</v>
      </c>
    </row>
    <row r="481" spans="1:12" x14ac:dyDescent="0.3">
      <c r="A481" s="4" t="s">
        <v>840</v>
      </c>
      <c r="B481" s="13" t="s">
        <v>841</v>
      </c>
      <c r="C481" s="4">
        <v>5</v>
      </c>
      <c r="D481" s="4">
        <v>170801952</v>
      </c>
      <c r="E481" s="4" t="s">
        <v>19</v>
      </c>
      <c r="F481" s="4" t="s">
        <v>16</v>
      </c>
      <c r="G481" s="15">
        <v>0.17630000000000001</v>
      </c>
      <c r="H481" s="15">
        <v>-1.56128E-2</v>
      </c>
      <c r="I481" s="15">
        <v>2.5017199999999998E-3</v>
      </c>
      <c r="J481" s="23">
        <v>4.3999700000000001E-10</v>
      </c>
      <c r="K481" s="49">
        <f t="shared" si="26"/>
        <v>1.1266262154483074E-4</v>
      </c>
      <c r="L481" s="50">
        <f t="shared" si="27"/>
        <v>38.947687699650182</v>
      </c>
    </row>
    <row r="482" spans="1:12" x14ac:dyDescent="0.3">
      <c r="A482" s="4" t="s">
        <v>842</v>
      </c>
      <c r="B482" s="13" t="s">
        <v>843</v>
      </c>
      <c r="C482" s="4">
        <v>3</v>
      </c>
      <c r="D482" s="4">
        <v>33263149</v>
      </c>
      <c r="E482" s="4" t="s">
        <v>15</v>
      </c>
      <c r="F482" s="4" t="s">
        <v>25</v>
      </c>
      <c r="G482" s="15">
        <v>5.3981000000000001E-2</v>
      </c>
      <c r="H482" s="15">
        <v>-2.5293699999999999E-2</v>
      </c>
      <c r="I482" s="15">
        <v>4.2127500000000003E-3</v>
      </c>
      <c r="J482" s="23">
        <v>1.8999799999999999E-9</v>
      </c>
      <c r="K482" s="49">
        <f t="shared" si="26"/>
        <v>1.0427799076034962E-4</v>
      </c>
      <c r="L482" s="50">
        <f t="shared" si="27"/>
        <v>36.048802216859229</v>
      </c>
    </row>
    <row r="483" spans="1:12" x14ac:dyDescent="0.3">
      <c r="A483" s="4" t="s">
        <v>844</v>
      </c>
      <c r="B483" s="13" t="s">
        <v>845</v>
      </c>
      <c r="C483" s="4">
        <v>5</v>
      </c>
      <c r="D483" s="4">
        <v>147856522</v>
      </c>
      <c r="E483" s="4" t="s">
        <v>15</v>
      </c>
      <c r="F483" s="4" t="s">
        <v>25</v>
      </c>
      <c r="G483" s="15">
        <v>0.44196200000000002</v>
      </c>
      <c r="H483" s="15">
        <v>2.2122099999999999E-2</v>
      </c>
      <c r="I483" s="15">
        <v>1.9153099999999999E-3</v>
      </c>
      <c r="J483" s="23">
        <v>7.3994600000000004E-31</v>
      </c>
      <c r="K483" s="49">
        <f t="shared" si="26"/>
        <v>3.8579053044466492E-4</v>
      </c>
      <c r="L483" s="50">
        <f t="shared" si="27"/>
        <v>133.40497850251464</v>
      </c>
    </row>
    <row r="484" spans="1:12" x14ac:dyDescent="0.3">
      <c r="A484" s="4" t="s">
        <v>846</v>
      </c>
      <c r="B484" s="13" t="s">
        <v>847</v>
      </c>
      <c r="C484" s="4">
        <v>6</v>
      </c>
      <c r="D484" s="4">
        <v>117523471</v>
      </c>
      <c r="E484" s="4" t="s">
        <v>15</v>
      </c>
      <c r="F484" s="4" t="s">
        <v>16</v>
      </c>
      <c r="G484" s="15">
        <v>0.63456699999999999</v>
      </c>
      <c r="H484" s="15">
        <v>1.19513E-2</v>
      </c>
      <c r="I484" s="15">
        <v>1.98598E-3</v>
      </c>
      <c r="J484" s="23">
        <v>1.7999899999999999E-9</v>
      </c>
      <c r="K484" s="49">
        <f t="shared" si="26"/>
        <v>1.0475617923284315E-4</v>
      </c>
      <c r="L484" s="50">
        <f t="shared" si="27"/>
        <v>36.214128835933359</v>
      </c>
    </row>
    <row r="485" spans="1:12" x14ac:dyDescent="0.3">
      <c r="A485" s="4" t="s">
        <v>848</v>
      </c>
      <c r="B485" s="13" t="s">
        <v>849</v>
      </c>
      <c r="C485" s="4">
        <v>3</v>
      </c>
      <c r="D485" s="4">
        <v>169295436</v>
      </c>
      <c r="E485" s="4" t="s">
        <v>25</v>
      </c>
      <c r="F485" s="4" t="s">
        <v>15</v>
      </c>
      <c r="G485" s="15">
        <v>0.15271999999999999</v>
      </c>
      <c r="H485" s="15">
        <v>-2.3590799999999999E-2</v>
      </c>
      <c r="I485" s="15">
        <v>2.6452400000000001E-3</v>
      </c>
      <c r="J485" s="23">
        <v>4.7000199999999999E-19</v>
      </c>
      <c r="K485" s="49">
        <f t="shared" si="26"/>
        <v>2.3003814214775785E-4</v>
      </c>
      <c r="L485" s="50">
        <f t="shared" si="27"/>
        <v>79.533970175957322</v>
      </c>
    </row>
    <row r="486" spans="1:12" x14ac:dyDescent="0.3">
      <c r="A486" s="4" t="s">
        <v>850</v>
      </c>
      <c r="B486" s="13" t="s">
        <v>851</v>
      </c>
      <c r="C486" s="4">
        <v>19</v>
      </c>
      <c r="D486" s="4">
        <v>42740612</v>
      </c>
      <c r="E486" s="4" t="s">
        <v>19</v>
      </c>
      <c r="F486" s="4" t="s">
        <v>25</v>
      </c>
      <c r="G486" s="15">
        <v>6.4506999999999995E-2</v>
      </c>
      <c r="H486" s="15">
        <v>-2.5605200000000002E-2</v>
      </c>
      <c r="I486" s="15">
        <v>3.9051099999999998E-3</v>
      </c>
      <c r="J486" s="23">
        <v>5.5004700000000003E-11</v>
      </c>
      <c r="K486" s="49">
        <f t="shared" si="26"/>
        <v>1.2435990500181673E-4</v>
      </c>
      <c r="L486" s="50">
        <f t="shared" si="27"/>
        <v>42.991964319241553</v>
      </c>
    </row>
    <row r="487" spans="1:12" x14ac:dyDescent="0.3">
      <c r="A487" s="4" t="s">
        <v>852</v>
      </c>
      <c r="B487" s="13" t="s">
        <v>853</v>
      </c>
      <c r="C487" s="4">
        <v>17</v>
      </c>
      <c r="D487" s="4">
        <v>7571752</v>
      </c>
      <c r="E487" s="4" t="s">
        <v>25</v>
      </c>
      <c r="F487" s="4" t="s">
        <v>19</v>
      </c>
      <c r="G487" s="15">
        <v>1.2305999999999999E-2</v>
      </c>
      <c r="H487" s="15">
        <v>5.4463600000000001E-2</v>
      </c>
      <c r="I487" s="15">
        <v>8.8247299999999994E-3</v>
      </c>
      <c r="J487" s="23">
        <v>6.8000200000000005E-10</v>
      </c>
      <c r="K487" s="49">
        <f t="shared" si="26"/>
        <v>1.1018096565456334E-4</v>
      </c>
      <c r="L487" s="50">
        <f t="shared" si="27"/>
        <v>38.089679888764948</v>
      </c>
    </row>
    <row r="488" spans="1:12" x14ac:dyDescent="0.3">
      <c r="A488" s="4" t="s">
        <v>854</v>
      </c>
      <c r="B488" s="13" t="s">
        <v>54</v>
      </c>
      <c r="C488" s="4">
        <v>9</v>
      </c>
      <c r="D488" s="4">
        <v>4136023</v>
      </c>
      <c r="E488" s="4" t="s">
        <v>19</v>
      </c>
      <c r="F488" s="4" t="s">
        <v>16</v>
      </c>
      <c r="G488" s="15">
        <v>0.380776</v>
      </c>
      <c r="H488" s="15">
        <v>-1.5929499999999999E-2</v>
      </c>
      <c r="I488" s="15">
        <v>1.9678500000000002E-3</v>
      </c>
      <c r="J488" s="23">
        <v>5.7003299999999997E-16</v>
      </c>
      <c r="K488" s="49">
        <f t="shared" si="26"/>
        <v>1.8953201424283669E-4</v>
      </c>
      <c r="L488" s="50">
        <f t="shared" si="27"/>
        <v>65.526624032261026</v>
      </c>
    </row>
    <row r="489" spans="1:12" x14ac:dyDescent="0.3">
      <c r="A489" s="4" t="s">
        <v>855</v>
      </c>
      <c r="B489" s="13" t="s">
        <v>856</v>
      </c>
      <c r="C489" s="4">
        <v>15</v>
      </c>
      <c r="D489" s="4">
        <v>38553368</v>
      </c>
      <c r="E489" s="4" t="s">
        <v>15</v>
      </c>
      <c r="F489" s="4" t="s">
        <v>25</v>
      </c>
      <c r="G489" s="15">
        <v>6.3282000000000005E-2</v>
      </c>
      <c r="H489" s="15">
        <v>-2.21798E-2</v>
      </c>
      <c r="I489" s="15">
        <v>3.9057900000000001E-3</v>
      </c>
      <c r="J489" s="23">
        <v>1.40001E-8</v>
      </c>
      <c r="K489" s="49">
        <f t="shared" si="26"/>
        <v>9.3282795237336504E-5</v>
      </c>
      <c r="L489" s="50">
        <f t="shared" si="27"/>
        <v>32.247418979505049</v>
      </c>
    </row>
    <row r="490" spans="1:12" x14ac:dyDescent="0.3">
      <c r="A490" s="4" t="s">
        <v>857</v>
      </c>
      <c r="B490" s="13" t="s">
        <v>858</v>
      </c>
      <c r="C490" s="4">
        <v>11</v>
      </c>
      <c r="D490" s="4">
        <v>68366644</v>
      </c>
      <c r="E490" s="4" t="s">
        <v>19</v>
      </c>
      <c r="F490" s="4" t="s">
        <v>15</v>
      </c>
      <c r="G490" s="15">
        <v>3.8301000000000002E-2</v>
      </c>
      <c r="H490" s="15">
        <v>-3.0778400000000001E-2</v>
      </c>
      <c r="I490" s="15">
        <v>4.9849600000000001E-3</v>
      </c>
      <c r="J490" s="23">
        <v>6.5999400000000005E-10</v>
      </c>
      <c r="K490" s="49">
        <f t="shared" si="26"/>
        <v>1.1027204343521773E-4</v>
      </c>
      <c r="L490" s="50">
        <f t="shared" si="27"/>
        <v>38.121169049156855</v>
      </c>
    </row>
    <row r="491" spans="1:12" x14ac:dyDescent="0.3">
      <c r="A491" s="4" t="s">
        <v>859</v>
      </c>
      <c r="B491" s="13" t="s">
        <v>860</v>
      </c>
      <c r="C491" s="4">
        <v>5</v>
      </c>
      <c r="D491" s="4">
        <v>108113740</v>
      </c>
      <c r="E491" s="4" t="s">
        <v>19</v>
      </c>
      <c r="F491" s="4" t="s">
        <v>25</v>
      </c>
      <c r="G491" s="15">
        <v>8.3779999999999993E-2</v>
      </c>
      <c r="H491" s="15">
        <v>2.56072E-2</v>
      </c>
      <c r="I491" s="15">
        <v>3.4290599999999998E-3</v>
      </c>
      <c r="J491" s="23">
        <v>8.1997400000000005E-14</v>
      </c>
      <c r="K491" s="49">
        <f t="shared" si="26"/>
        <v>1.6130526801920943E-4</v>
      </c>
      <c r="L491" s="50">
        <f t="shared" si="27"/>
        <v>55.766258250557527</v>
      </c>
    </row>
    <row r="492" spans="1:12" x14ac:dyDescent="0.3">
      <c r="A492" s="4" t="s">
        <v>861</v>
      </c>
      <c r="B492" s="13" t="s">
        <v>862</v>
      </c>
      <c r="C492" s="4">
        <v>11</v>
      </c>
      <c r="D492" s="4">
        <v>67024534</v>
      </c>
      <c r="E492" s="4" t="s">
        <v>19</v>
      </c>
      <c r="F492" s="4" t="s">
        <v>16</v>
      </c>
      <c r="G492" s="15">
        <v>8.2207000000000002E-2</v>
      </c>
      <c r="H492" s="15">
        <v>-4.0568800000000002E-2</v>
      </c>
      <c r="I492" s="15">
        <v>3.4674200000000001E-3</v>
      </c>
      <c r="J492" s="23">
        <v>1.2998699999999999E-31</v>
      </c>
      <c r="K492" s="49">
        <f t="shared" si="26"/>
        <v>3.9586222492291252E-4</v>
      </c>
      <c r="L492" s="50">
        <f t="shared" si="27"/>
        <v>136.88911348255962</v>
      </c>
    </row>
    <row r="493" spans="1:12" x14ac:dyDescent="0.3">
      <c r="A493" s="4" t="s">
        <v>863</v>
      </c>
      <c r="B493" s="13" t="s">
        <v>33</v>
      </c>
      <c r="C493" s="4">
        <v>12</v>
      </c>
      <c r="D493" s="4">
        <v>66371880</v>
      </c>
      <c r="E493" s="4" t="s">
        <v>19</v>
      </c>
      <c r="F493" s="4" t="s">
        <v>25</v>
      </c>
      <c r="G493" s="15">
        <v>0.51780999999999999</v>
      </c>
      <c r="H493" s="15">
        <v>-2.38348E-2</v>
      </c>
      <c r="I493" s="15">
        <v>1.9108899999999999E-3</v>
      </c>
      <c r="J493" s="23">
        <v>1E-35</v>
      </c>
      <c r="K493" s="49">
        <f t="shared" si="26"/>
        <v>4.4988427656243848E-4</v>
      </c>
      <c r="L493" s="50">
        <f t="shared" si="27"/>
        <v>155.5783409387642</v>
      </c>
    </row>
    <row r="494" spans="1:12" x14ac:dyDescent="0.3">
      <c r="A494" s="4" t="s">
        <v>864</v>
      </c>
      <c r="B494" s="13" t="s">
        <v>524</v>
      </c>
      <c r="C494" s="4">
        <v>17</v>
      </c>
      <c r="D494" s="4">
        <v>44106220</v>
      </c>
      <c r="E494" s="4" t="s">
        <v>25</v>
      </c>
      <c r="F494" s="4" t="s">
        <v>15</v>
      </c>
      <c r="G494" s="15">
        <v>0.225053</v>
      </c>
      <c r="H494" s="15">
        <v>-2.9722100000000001E-2</v>
      </c>
      <c r="I494" s="15">
        <v>2.2803699999999999E-3</v>
      </c>
      <c r="J494" s="23">
        <v>7.8001000000000002E-39</v>
      </c>
      <c r="K494" s="49">
        <f t="shared" si="26"/>
        <v>4.9122396732440541E-4</v>
      </c>
      <c r="L494" s="50">
        <f t="shared" si="27"/>
        <v>169.88140003255458</v>
      </c>
    </row>
    <row r="495" spans="1:12" x14ac:dyDescent="0.3">
      <c r="A495" s="4" t="s">
        <v>865</v>
      </c>
      <c r="B495" s="13" t="s">
        <v>866</v>
      </c>
      <c r="C495" s="4">
        <v>15</v>
      </c>
      <c r="D495" s="4">
        <v>71679543</v>
      </c>
      <c r="E495" s="4" t="s">
        <v>15</v>
      </c>
      <c r="F495" s="4" t="s">
        <v>25</v>
      </c>
      <c r="G495" s="15">
        <v>0.17465</v>
      </c>
      <c r="H495" s="15">
        <v>-1.6238900000000001E-2</v>
      </c>
      <c r="I495" s="15">
        <v>2.51001E-3</v>
      </c>
      <c r="J495" s="23">
        <v>9.7994100000000004E-11</v>
      </c>
      <c r="K495" s="49">
        <f t="shared" si="26"/>
        <v>1.210749555603693E-4</v>
      </c>
      <c r="L495" s="50">
        <f t="shared" si="27"/>
        <v>41.856200101431142</v>
      </c>
    </row>
    <row r="496" spans="1:12" x14ac:dyDescent="0.3">
      <c r="A496" s="4" t="s">
        <v>867</v>
      </c>
      <c r="B496" s="13" t="s">
        <v>815</v>
      </c>
      <c r="C496" s="4">
        <v>15</v>
      </c>
      <c r="D496" s="4">
        <v>100750871</v>
      </c>
      <c r="E496" s="4" t="s">
        <v>16</v>
      </c>
      <c r="F496" s="4" t="s">
        <v>19</v>
      </c>
      <c r="G496" s="15">
        <v>0.29215799999999997</v>
      </c>
      <c r="H496" s="15">
        <v>1.2794700000000001E-2</v>
      </c>
      <c r="I496" s="15">
        <v>2.1081699999999999E-3</v>
      </c>
      <c r="J496" s="23">
        <v>1.29999E-9</v>
      </c>
      <c r="K496" s="49">
        <f t="shared" si="26"/>
        <v>1.0654848364517663E-4</v>
      </c>
      <c r="L496" s="50">
        <f t="shared" si="27"/>
        <v>36.833793087043013</v>
      </c>
    </row>
    <row r="497" spans="1:12" x14ac:dyDescent="0.3">
      <c r="A497" s="4" t="s">
        <v>868</v>
      </c>
      <c r="B497" s="13" t="s">
        <v>869</v>
      </c>
      <c r="C497" s="4">
        <v>9</v>
      </c>
      <c r="D497" s="4">
        <v>119413447</v>
      </c>
      <c r="E497" s="4" t="s">
        <v>25</v>
      </c>
      <c r="F497" s="4" t="s">
        <v>19</v>
      </c>
      <c r="G497" s="15">
        <v>0.53675899999999999</v>
      </c>
      <c r="H497" s="15">
        <v>-1.6109999999999999E-2</v>
      </c>
      <c r="I497" s="15">
        <v>1.90731E-3</v>
      </c>
      <c r="J497" s="23">
        <v>2.9998499999999999E-17</v>
      </c>
      <c r="K497" s="49">
        <f t="shared" si="26"/>
        <v>2.0634952613691695E-4</v>
      </c>
      <c r="L497" s="50">
        <f t="shared" si="27"/>
        <v>71.342117665238945</v>
      </c>
    </row>
    <row r="498" spans="1:12" x14ac:dyDescent="0.3">
      <c r="A498" s="4" t="s">
        <v>870</v>
      </c>
      <c r="B498" s="13" t="s">
        <v>871</v>
      </c>
      <c r="C498" s="4">
        <v>6</v>
      </c>
      <c r="D498" s="4">
        <v>35033854</v>
      </c>
      <c r="E498" s="4" t="s">
        <v>15</v>
      </c>
      <c r="F498" s="4" t="s">
        <v>25</v>
      </c>
      <c r="G498" s="15">
        <v>0.79852000000000001</v>
      </c>
      <c r="H498" s="15">
        <v>2.6793500000000001E-2</v>
      </c>
      <c r="I498" s="15">
        <v>2.3704199999999998E-3</v>
      </c>
      <c r="J498" s="23">
        <v>1.29987E-29</v>
      </c>
      <c r="K498" s="49">
        <f t="shared" si="26"/>
        <v>3.6948123853441071E-4</v>
      </c>
      <c r="L498" s="50">
        <f t="shared" si="27"/>
        <v>127.76319946069587</v>
      </c>
    </row>
    <row r="499" spans="1:12" x14ac:dyDescent="0.3">
      <c r="A499" s="4" t="s">
        <v>872</v>
      </c>
      <c r="B499" s="13" t="s">
        <v>873</v>
      </c>
      <c r="C499" s="4">
        <v>16</v>
      </c>
      <c r="D499" s="4">
        <v>4746829</v>
      </c>
      <c r="E499" s="4" t="s">
        <v>25</v>
      </c>
      <c r="F499" s="4" t="s">
        <v>15</v>
      </c>
      <c r="G499" s="15">
        <v>0.56018299999999999</v>
      </c>
      <c r="H499" s="15">
        <v>-1.1317499999999999E-2</v>
      </c>
      <c r="I499" s="15">
        <v>1.9247400000000001E-3</v>
      </c>
      <c r="J499" s="23">
        <v>4.09996E-9</v>
      </c>
      <c r="K499" s="49">
        <f t="shared" si="26"/>
        <v>1.0001335988977692E-4</v>
      </c>
      <c r="L499" s="50">
        <f t="shared" si="27"/>
        <v>34.574375919081724</v>
      </c>
    </row>
    <row r="500" spans="1:12" x14ac:dyDescent="0.3">
      <c r="A500" s="4" t="s">
        <v>874</v>
      </c>
      <c r="B500" s="13" t="s">
        <v>875</v>
      </c>
      <c r="C500" s="4">
        <v>6</v>
      </c>
      <c r="D500" s="4">
        <v>2507448</v>
      </c>
      <c r="E500" s="4" t="s">
        <v>25</v>
      </c>
      <c r="F500" s="4" t="s">
        <v>15</v>
      </c>
      <c r="G500" s="15">
        <v>0.39909899999999998</v>
      </c>
      <c r="H500" s="15">
        <v>-1.09298E-2</v>
      </c>
      <c r="I500" s="15">
        <v>1.94706E-3</v>
      </c>
      <c r="J500" s="23">
        <v>2E-8</v>
      </c>
      <c r="K500" s="49">
        <f t="shared" si="26"/>
        <v>9.1152957428195113E-5</v>
      </c>
      <c r="L500" s="50">
        <f t="shared" si="27"/>
        <v>31.511077051367188</v>
      </c>
    </row>
    <row r="501" spans="1:12" x14ac:dyDescent="0.3">
      <c r="A501" s="4" t="s">
        <v>876</v>
      </c>
      <c r="B501" s="13" t="s">
        <v>356</v>
      </c>
      <c r="C501" s="4">
        <v>3</v>
      </c>
      <c r="D501" s="4">
        <v>168709843</v>
      </c>
      <c r="E501" s="4" t="s">
        <v>19</v>
      </c>
      <c r="F501" s="4" t="s">
        <v>25</v>
      </c>
      <c r="G501" s="15">
        <v>0.234177</v>
      </c>
      <c r="H501" s="15">
        <v>-2.06293E-2</v>
      </c>
      <c r="I501" s="15">
        <v>2.2554300000000001E-3</v>
      </c>
      <c r="J501" s="23">
        <v>5.9006500000000001E-20</v>
      </c>
      <c r="K501" s="49">
        <f t="shared" si="26"/>
        <v>2.4196345314876389E-4</v>
      </c>
      <c r="L501" s="50">
        <f t="shared" si="27"/>
        <v>83.658055297704706</v>
      </c>
    </row>
    <row r="502" spans="1:12" x14ac:dyDescent="0.3">
      <c r="A502" s="4" t="s">
        <v>877</v>
      </c>
      <c r="B502" s="13" t="s">
        <v>878</v>
      </c>
      <c r="C502" s="4">
        <v>2</v>
      </c>
      <c r="D502" s="4">
        <v>36777825</v>
      </c>
      <c r="E502" s="4" t="s">
        <v>15</v>
      </c>
      <c r="F502" s="4" t="s">
        <v>25</v>
      </c>
      <c r="G502" s="15">
        <v>0.295456</v>
      </c>
      <c r="H502" s="15">
        <v>1.33493E-2</v>
      </c>
      <c r="I502" s="15">
        <v>2.0891999999999998E-3</v>
      </c>
      <c r="J502" s="23">
        <v>1.7000000000000001E-10</v>
      </c>
      <c r="K502" s="49">
        <f t="shared" si="26"/>
        <v>1.1810009608956743E-4</v>
      </c>
      <c r="L502" s="50">
        <f t="shared" si="27"/>
        <v>40.827655264618009</v>
      </c>
    </row>
    <row r="503" spans="1:12" x14ac:dyDescent="0.3">
      <c r="A503" s="4" t="s">
        <v>879</v>
      </c>
      <c r="B503" s="13" t="s">
        <v>880</v>
      </c>
      <c r="C503" s="4">
        <v>3</v>
      </c>
      <c r="D503" s="4">
        <v>11687952</v>
      </c>
      <c r="E503" s="4" t="s">
        <v>19</v>
      </c>
      <c r="F503" s="4" t="s">
        <v>16</v>
      </c>
      <c r="G503" s="15">
        <v>0.545547</v>
      </c>
      <c r="H503" s="15">
        <v>1.1068700000000001E-2</v>
      </c>
      <c r="I503" s="15">
        <v>1.9182100000000001E-3</v>
      </c>
      <c r="J503" s="23">
        <v>7.9000500000000007E-9</v>
      </c>
      <c r="K503" s="49">
        <f t="shared" si="26"/>
        <v>9.6317165273282466E-5</v>
      </c>
      <c r="L503" s="50">
        <f t="shared" si="27"/>
        <v>33.29648732313116</v>
      </c>
    </row>
    <row r="504" spans="1:12" x14ac:dyDescent="0.3">
      <c r="A504" s="4" t="s">
        <v>881</v>
      </c>
      <c r="B504" s="13" t="s">
        <v>882</v>
      </c>
      <c r="C504" s="4">
        <v>6</v>
      </c>
      <c r="D504" s="4">
        <v>152166801</v>
      </c>
      <c r="E504" s="4" t="s">
        <v>15</v>
      </c>
      <c r="F504" s="4" t="s">
        <v>16</v>
      </c>
      <c r="G504" s="15">
        <v>0.45560400000000001</v>
      </c>
      <c r="H504" s="15">
        <v>1.39875E-2</v>
      </c>
      <c r="I504" s="15">
        <v>1.91001E-3</v>
      </c>
      <c r="J504" s="23">
        <v>2.3999400000000001E-13</v>
      </c>
      <c r="K504" s="49">
        <f t="shared" si="26"/>
        <v>1.5512654984724668E-4</v>
      </c>
      <c r="L504" s="50">
        <f t="shared" si="27"/>
        <v>53.629828010036931</v>
      </c>
    </row>
    <row r="505" spans="1:12" x14ac:dyDescent="0.3">
      <c r="A505" s="4" t="s">
        <v>347</v>
      </c>
      <c r="B505" s="13" t="s">
        <v>61</v>
      </c>
      <c r="C505" s="4">
        <v>6</v>
      </c>
      <c r="D505" s="4">
        <v>7231843</v>
      </c>
      <c r="E505" s="4" t="s">
        <v>15</v>
      </c>
      <c r="F505" s="4" t="s">
        <v>25</v>
      </c>
      <c r="G505" s="15">
        <v>0.115471</v>
      </c>
      <c r="H505" s="15">
        <v>-1.9180800000000001E-2</v>
      </c>
      <c r="I505" s="15">
        <v>3.0651200000000002E-3</v>
      </c>
      <c r="J505" s="23">
        <v>3.8999600000000001E-10</v>
      </c>
      <c r="K505" s="49">
        <f t="shared" si="26"/>
        <v>1.1327494629050478E-4</v>
      </c>
      <c r="L505" s="50">
        <f t="shared" si="27"/>
        <v>39.159393537814516</v>
      </c>
    </row>
    <row r="506" spans="1:12" x14ac:dyDescent="0.3">
      <c r="A506" s="4" t="s">
        <v>883</v>
      </c>
      <c r="B506" s="13" t="s">
        <v>884</v>
      </c>
      <c r="C506" s="4">
        <v>13</v>
      </c>
      <c r="D506" s="4">
        <v>71722247</v>
      </c>
      <c r="E506" s="4" t="s">
        <v>15</v>
      </c>
      <c r="F506" s="4" t="s">
        <v>25</v>
      </c>
      <c r="G506" s="15">
        <v>0.30823800000000001</v>
      </c>
      <c r="H506" s="15">
        <v>-1.16828E-2</v>
      </c>
      <c r="I506" s="15">
        <v>2.0730499999999999E-3</v>
      </c>
      <c r="J506" s="23">
        <v>1.7E-8</v>
      </c>
      <c r="K506" s="49">
        <f t="shared" si="26"/>
        <v>9.187112221823182E-5</v>
      </c>
      <c r="L506" s="50">
        <f t="shared" si="27"/>
        <v>31.759365487868973</v>
      </c>
    </row>
    <row r="507" spans="1:12" x14ac:dyDescent="0.3">
      <c r="A507" s="4" t="s">
        <v>885</v>
      </c>
      <c r="B507" s="13" t="s">
        <v>886</v>
      </c>
      <c r="C507" s="4">
        <v>5</v>
      </c>
      <c r="D507" s="4">
        <v>88381894</v>
      </c>
      <c r="E507" s="4" t="s">
        <v>15</v>
      </c>
      <c r="F507" s="4" t="s">
        <v>25</v>
      </c>
      <c r="G507" s="15">
        <v>0.38456899999999999</v>
      </c>
      <c r="H507" s="15">
        <v>-1.1182299999999999E-2</v>
      </c>
      <c r="I507" s="15">
        <v>1.9540999999999998E-3</v>
      </c>
      <c r="J507" s="23">
        <v>1E-8</v>
      </c>
      <c r="K507" s="49">
        <f t="shared" si="26"/>
        <v>9.4726645992021337E-5</v>
      </c>
      <c r="L507" s="50">
        <f t="shared" si="27"/>
        <v>32.746598608993942</v>
      </c>
    </row>
    <row r="508" spans="1:12" x14ac:dyDescent="0.3">
      <c r="A508" s="4" t="s">
        <v>887</v>
      </c>
      <c r="B508" s="13" t="s">
        <v>888</v>
      </c>
      <c r="C508" s="4">
        <v>4</v>
      </c>
      <c r="D508" s="4">
        <v>106081636</v>
      </c>
      <c r="E508" s="4" t="s">
        <v>16</v>
      </c>
      <c r="F508" s="4" t="s">
        <v>19</v>
      </c>
      <c r="G508" s="15">
        <v>0.37150100000000003</v>
      </c>
      <c r="H508" s="15">
        <v>1.6020699999999999E-2</v>
      </c>
      <c r="I508" s="15">
        <v>1.9679200000000002E-3</v>
      </c>
      <c r="J508" s="23">
        <v>3.9003199999999998E-16</v>
      </c>
      <c r="K508" s="49">
        <f t="shared" si="26"/>
        <v>1.9169440158721572E-4</v>
      </c>
      <c r="L508" s="50">
        <f t="shared" si="27"/>
        <v>66.274366360841853</v>
      </c>
    </row>
    <row r="509" spans="1:12" x14ac:dyDescent="0.3">
      <c r="A509" s="4" t="s">
        <v>889</v>
      </c>
      <c r="B509" s="13" t="s">
        <v>890</v>
      </c>
      <c r="C509" s="4">
        <v>7</v>
      </c>
      <c r="D509" s="4">
        <v>140683398</v>
      </c>
      <c r="E509" s="4" t="s">
        <v>15</v>
      </c>
      <c r="F509" s="4" t="s">
        <v>25</v>
      </c>
      <c r="G509" s="15">
        <v>0.72326999999999997</v>
      </c>
      <c r="H509" s="15">
        <v>-1.1920399999999999E-2</v>
      </c>
      <c r="I509" s="15">
        <v>2.13313E-3</v>
      </c>
      <c r="J509" s="23">
        <v>2.30001E-8</v>
      </c>
      <c r="K509" s="49">
        <f t="shared" si="26"/>
        <v>9.0334234633138351E-5</v>
      </c>
      <c r="L509" s="50">
        <f t="shared" si="27"/>
        <v>31.228023505596987</v>
      </c>
    </row>
    <row r="510" spans="1:12" x14ac:dyDescent="0.3">
      <c r="A510" s="4" t="s">
        <v>891</v>
      </c>
      <c r="B510" s="13" t="s">
        <v>892</v>
      </c>
      <c r="C510" s="4">
        <v>17</v>
      </c>
      <c r="D510" s="4">
        <v>79959703</v>
      </c>
      <c r="E510" s="4" t="s">
        <v>25</v>
      </c>
      <c r="F510" s="4" t="s">
        <v>16</v>
      </c>
      <c r="G510" s="15">
        <v>0.72346600000000005</v>
      </c>
      <c r="H510" s="15">
        <v>2.1359199999999998E-2</v>
      </c>
      <c r="I510" s="15">
        <v>2.1298900000000002E-3</v>
      </c>
      <c r="J510" s="23">
        <v>1.1000200000000001E-23</v>
      </c>
      <c r="K510" s="49">
        <f t="shared" si="26"/>
        <v>2.9085321832413187E-4</v>
      </c>
      <c r="L510" s="50">
        <f t="shared" si="27"/>
        <v>100.56644608007221</v>
      </c>
    </row>
    <row r="511" spans="1:12" x14ac:dyDescent="0.3">
      <c r="A511" s="4" t="s">
        <v>893</v>
      </c>
      <c r="B511" s="65" t="s">
        <v>894</v>
      </c>
      <c r="C511" s="35">
        <v>1</v>
      </c>
      <c r="D511" s="35">
        <v>111737398</v>
      </c>
      <c r="E511" s="35" t="s">
        <v>15</v>
      </c>
      <c r="F511" s="35" t="s">
        <v>25</v>
      </c>
      <c r="G511" s="37">
        <v>0.32709100000000002</v>
      </c>
      <c r="H511" s="37">
        <v>1.1333299999999999E-2</v>
      </c>
      <c r="I511" s="37">
        <v>2.0310200000000001E-3</v>
      </c>
      <c r="J511" s="48">
        <v>2.3999900000000001E-8</v>
      </c>
      <c r="K511" s="49">
        <f t="shared" si="26"/>
        <v>9.0072007581478008E-5</v>
      </c>
      <c r="L511" s="50">
        <f t="shared" si="27"/>
        <v>31.137364961609322</v>
      </c>
    </row>
    <row r="512" spans="1:12" ht="16" x14ac:dyDescent="0.3">
      <c r="A512" s="4" t="s">
        <v>895</v>
      </c>
      <c r="B512" s="13" t="s">
        <v>896</v>
      </c>
      <c r="C512" s="4">
        <v>5</v>
      </c>
      <c r="D512" s="4">
        <v>148611941</v>
      </c>
      <c r="E512" s="4" t="s">
        <v>16</v>
      </c>
      <c r="F512" s="4" t="s">
        <v>25</v>
      </c>
      <c r="G512" s="15">
        <v>0.46638299999999999</v>
      </c>
      <c r="H512" s="15">
        <v>-1.1650499999999999E-2</v>
      </c>
      <c r="I512" s="15">
        <v>1.9098400000000001E-3</v>
      </c>
      <c r="J512" s="23">
        <v>1.09999E-9</v>
      </c>
      <c r="K512" s="49" t="s">
        <v>20</v>
      </c>
      <c r="L512" s="50" t="s">
        <v>20</v>
      </c>
    </row>
    <row r="513" spans="1:12" ht="16" x14ac:dyDescent="0.3">
      <c r="A513" s="4" t="s">
        <v>897</v>
      </c>
      <c r="B513" s="13" t="s">
        <v>898</v>
      </c>
      <c r="C513" s="4">
        <v>2</v>
      </c>
      <c r="D513" s="4">
        <v>42560388</v>
      </c>
      <c r="E513" s="4" t="s">
        <v>15</v>
      </c>
      <c r="F513" s="4" t="s">
        <v>19</v>
      </c>
      <c r="G513" s="15">
        <v>0.27665299999999998</v>
      </c>
      <c r="H513" s="15">
        <v>1.5570799999999999E-2</v>
      </c>
      <c r="I513" s="15">
        <v>2.1251500000000001E-3</v>
      </c>
      <c r="J513" s="23">
        <v>2.3999400000000001E-13</v>
      </c>
      <c r="K513" s="49" t="s">
        <v>20</v>
      </c>
      <c r="L513" s="50" t="s">
        <v>20</v>
      </c>
    </row>
    <row r="514" spans="1:12" ht="16" x14ac:dyDescent="0.3">
      <c r="A514" s="4" t="s">
        <v>899</v>
      </c>
      <c r="B514" s="13" t="s">
        <v>900</v>
      </c>
      <c r="C514" s="4">
        <v>14</v>
      </c>
      <c r="D514" s="4">
        <v>93098339</v>
      </c>
      <c r="E514" s="4" t="s">
        <v>16</v>
      </c>
      <c r="F514" s="4" t="s">
        <v>25</v>
      </c>
      <c r="G514" s="15">
        <v>0.18395400000000001</v>
      </c>
      <c r="H514" s="15">
        <v>2.1785599999999999E-2</v>
      </c>
      <c r="I514" s="15">
        <v>2.45436E-3</v>
      </c>
      <c r="J514" s="23">
        <v>6.9008100000000002E-19</v>
      </c>
      <c r="K514" s="49" t="s">
        <v>20</v>
      </c>
      <c r="L514" s="50" t="s">
        <v>20</v>
      </c>
    </row>
    <row r="515" spans="1:12" ht="16" x14ac:dyDescent="0.3">
      <c r="A515" s="4" t="s">
        <v>901</v>
      </c>
      <c r="B515" s="13" t="s">
        <v>902</v>
      </c>
      <c r="C515" s="4">
        <v>10</v>
      </c>
      <c r="D515" s="4">
        <v>75524759</v>
      </c>
      <c r="E515" s="4" t="s">
        <v>25</v>
      </c>
      <c r="F515" s="4" t="s">
        <v>16</v>
      </c>
      <c r="G515" s="15">
        <v>0.26794299999999999</v>
      </c>
      <c r="H515" s="15">
        <v>1.43763E-2</v>
      </c>
      <c r="I515" s="15">
        <v>2.14548E-3</v>
      </c>
      <c r="J515" s="23">
        <v>2.0999099999999999E-11</v>
      </c>
      <c r="K515" s="49" t="s">
        <v>20</v>
      </c>
      <c r="L515" s="50" t="s">
        <v>20</v>
      </c>
    </row>
    <row r="516" spans="1:12" ht="16" x14ac:dyDescent="0.3">
      <c r="A516" s="4" t="s">
        <v>903</v>
      </c>
      <c r="B516" s="13" t="s">
        <v>904</v>
      </c>
      <c r="C516" s="4">
        <v>11</v>
      </c>
      <c r="D516" s="4">
        <v>45202450</v>
      </c>
      <c r="E516" s="4" t="s">
        <v>25</v>
      </c>
      <c r="F516" s="4" t="s">
        <v>16</v>
      </c>
      <c r="G516" s="15">
        <v>0.44927699999999998</v>
      </c>
      <c r="H516" s="15">
        <v>-1.05291E-2</v>
      </c>
      <c r="I516" s="15">
        <v>1.9213800000000001E-3</v>
      </c>
      <c r="J516" s="23">
        <v>4.3000199999999999E-8</v>
      </c>
      <c r="K516" s="49" t="s">
        <v>20</v>
      </c>
      <c r="L516" s="50" t="s">
        <v>20</v>
      </c>
    </row>
    <row r="517" spans="1:12" ht="16" x14ac:dyDescent="0.3">
      <c r="A517" s="4" t="s">
        <v>905</v>
      </c>
      <c r="B517" s="13" t="s">
        <v>906</v>
      </c>
      <c r="C517" s="4">
        <v>4</v>
      </c>
      <c r="D517" s="4">
        <v>124821733</v>
      </c>
      <c r="E517" s="4" t="s">
        <v>19</v>
      </c>
      <c r="F517" s="4" t="s">
        <v>15</v>
      </c>
      <c r="G517" s="15">
        <v>0.197043</v>
      </c>
      <c r="H517" s="15">
        <v>-1.7640599999999999E-2</v>
      </c>
      <c r="I517" s="15">
        <v>2.4001399999999998E-3</v>
      </c>
      <c r="J517" s="23">
        <v>1.99986E-13</v>
      </c>
      <c r="K517" s="49" t="s">
        <v>20</v>
      </c>
      <c r="L517" s="50" t="s">
        <v>20</v>
      </c>
    </row>
    <row r="518" spans="1:12" ht="16" x14ac:dyDescent="0.3">
      <c r="A518" s="4" t="s">
        <v>907</v>
      </c>
      <c r="B518" s="13" t="s">
        <v>908</v>
      </c>
      <c r="C518" s="4">
        <v>8</v>
      </c>
      <c r="D518" s="4">
        <v>27774938</v>
      </c>
      <c r="E518" s="4" t="s">
        <v>25</v>
      </c>
      <c r="F518" s="4" t="s">
        <v>16</v>
      </c>
      <c r="G518" s="15">
        <v>9.0329999999999994E-2</v>
      </c>
      <c r="H518" s="15">
        <v>-1.8662600000000001E-2</v>
      </c>
      <c r="I518" s="15">
        <v>3.3200299999999999E-3</v>
      </c>
      <c r="J518" s="23">
        <v>1.8999800000000001E-8</v>
      </c>
      <c r="K518" s="49" t="s">
        <v>20</v>
      </c>
      <c r="L518" s="50" t="s">
        <v>20</v>
      </c>
    </row>
    <row r="519" spans="1:12" ht="16" x14ac:dyDescent="0.3">
      <c r="A519" s="4" t="s">
        <v>909</v>
      </c>
      <c r="B519" s="13" t="s">
        <v>910</v>
      </c>
      <c r="C519" s="4">
        <v>10</v>
      </c>
      <c r="D519" s="4">
        <v>121419487</v>
      </c>
      <c r="E519" s="4" t="s">
        <v>25</v>
      </c>
      <c r="F519" s="4" t="s">
        <v>16</v>
      </c>
      <c r="G519" s="15">
        <v>0.274619</v>
      </c>
      <c r="H519" s="15">
        <v>-1.26637E-2</v>
      </c>
      <c r="I519" s="15">
        <v>2.1439100000000002E-3</v>
      </c>
      <c r="J519" s="23">
        <v>3.5000200000000001E-9</v>
      </c>
      <c r="K519" s="49" t="s">
        <v>20</v>
      </c>
      <c r="L519" s="50" t="s">
        <v>20</v>
      </c>
    </row>
    <row r="520" spans="1:12" ht="16" x14ac:dyDescent="0.3">
      <c r="A520" s="4" t="s">
        <v>911</v>
      </c>
      <c r="B520" s="13" t="s">
        <v>912</v>
      </c>
      <c r="C520" s="4">
        <v>18</v>
      </c>
      <c r="D520" s="4">
        <v>35086406</v>
      </c>
      <c r="E520" s="4" t="s">
        <v>16</v>
      </c>
      <c r="F520" s="4" t="s">
        <v>25</v>
      </c>
      <c r="G520" s="15">
        <v>0.69819299999999995</v>
      </c>
      <c r="H520" s="15">
        <v>1.27955E-2</v>
      </c>
      <c r="I520" s="15">
        <v>2.0940099999999999E-3</v>
      </c>
      <c r="J520" s="23">
        <v>9.9001100000000009E-10</v>
      </c>
      <c r="K520" s="49" t="s">
        <v>20</v>
      </c>
      <c r="L520" s="50" t="s">
        <v>20</v>
      </c>
    </row>
    <row r="521" spans="1:12" ht="16" x14ac:dyDescent="0.3">
      <c r="A521" s="4" t="s">
        <v>913</v>
      </c>
      <c r="B521" s="13" t="s">
        <v>914</v>
      </c>
      <c r="C521" s="4">
        <v>1</v>
      </c>
      <c r="D521" s="4">
        <v>68355614</v>
      </c>
      <c r="E521" s="4" t="s">
        <v>16</v>
      </c>
      <c r="F521" s="4" t="s">
        <v>25</v>
      </c>
      <c r="G521" s="15">
        <v>0.29560999999999998</v>
      </c>
      <c r="H521" s="15">
        <v>-1.24853E-2</v>
      </c>
      <c r="I521" s="15">
        <v>2.0820000000000001E-3</v>
      </c>
      <c r="J521" s="23">
        <v>2.0000000000000001E-9</v>
      </c>
      <c r="K521" s="49" t="s">
        <v>20</v>
      </c>
      <c r="L521" s="50" t="s">
        <v>20</v>
      </c>
    </row>
    <row r="522" spans="1:12" ht="16" x14ac:dyDescent="0.3">
      <c r="A522" s="4" t="s">
        <v>915</v>
      </c>
      <c r="B522" s="13" t="s">
        <v>916</v>
      </c>
      <c r="C522" s="4">
        <v>21</v>
      </c>
      <c r="D522" s="4">
        <v>36060668</v>
      </c>
      <c r="E522" s="4" t="s">
        <v>25</v>
      </c>
      <c r="F522" s="4" t="s">
        <v>16</v>
      </c>
      <c r="G522" s="15">
        <v>0.20011200000000001</v>
      </c>
      <c r="H522" s="15">
        <v>-1.4586699999999999E-2</v>
      </c>
      <c r="I522" s="15">
        <v>2.3855999999999999E-3</v>
      </c>
      <c r="J522" s="23">
        <v>9.6999599999999992E-10</v>
      </c>
      <c r="K522" s="49" t="s">
        <v>20</v>
      </c>
      <c r="L522" s="50" t="s">
        <v>20</v>
      </c>
    </row>
    <row r="523" spans="1:12" ht="16" x14ac:dyDescent="0.3">
      <c r="A523" s="4" t="s">
        <v>917</v>
      </c>
      <c r="B523" s="13" t="s">
        <v>918</v>
      </c>
      <c r="C523" s="4">
        <v>1</v>
      </c>
      <c r="D523" s="4">
        <v>17306675</v>
      </c>
      <c r="E523" s="4" t="s">
        <v>25</v>
      </c>
      <c r="F523" s="4" t="s">
        <v>16</v>
      </c>
      <c r="G523" s="15">
        <v>0.52218100000000001</v>
      </c>
      <c r="H523" s="15">
        <v>1.33542E-2</v>
      </c>
      <c r="I523" s="15">
        <v>1.9025299999999999E-3</v>
      </c>
      <c r="J523" s="23">
        <v>2.1998899999999998E-12</v>
      </c>
      <c r="K523" s="49" t="s">
        <v>20</v>
      </c>
      <c r="L523" s="50" t="s">
        <v>20</v>
      </c>
    </row>
    <row r="524" spans="1:12" ht="16" x14ac:dyDescent="0.3">
      <c r="A524" s="4" t="s">
        <v>919</v>
      </c>
      <c r="B524" s="13" t="s">
        <v>920</v>
      </c>
      <c r="C524" s="4">
        <v>6</v>
      </c>
      <c r="D524" s="4">
        <v>158683646</v>
      </c>
      <c r="E524" s="4" t="s">
        <v>19</v>
      </c>
      <c r="F524" s="4" t="s">
        <v>15</v>
      </c>
      <c r="G524" s="15">
        <v>0.33658399999999999</v>
      </c>
      <c r="H524" s="15">
        <v>1.53378E-2</v>
      </c>
      <c r="I524" s="15">
        <v>2.01374E-3</v>
      </c>
      <c r="J524" s="23">
        <v>2.6001599999999999E-14</v>
      </c>
      <c r="K524" s="49" t="s">
        <v>20</v>
      </c>
      <c r="L524" s="50" t="s">
        <v>20</v>
      </c>
    </row>
    <row r="525" spans="1:12" ht="16" x14ac:dyDescent="0.3">
      <c r="A525" s="4" t="s">
        <v>921</v>
      </c>
      <c r="B525" s="13" t="s">
        <v>922</v>
      </c>
      <c r="C525" s="4">
        <v>9</v>
      </c>
      <c r="D525" s="4">
        <v>136308796</v>
      </c>
      <c r="E525" s="4" t="s">
        <v>25</v>
      </c>
      <c r="F525" s="4" t="s">
        <v>16</v>
      </c>
      <c r="G525" s="15">
        <v>0.15420200000000001</v>
      </c>
      <c r="H525" s="15">
        <v>-1.55462E-2</v>
      </c>
      <c r="I525" s="15">
        <v>2.6496699999999998E-3</v>
      </c>
      <c r="J525" s="23">
        <v>4.3999700000000001E-9</v>
      </c>
      <c r="K525" s="49" t="s">
        <v>20</v>
      </c>
      <c r="L525" s="50" t="s">
        <v>20</v>
      </c>
    </row>
    <row r="526" spans="1:12" ht="16" x14ac:dyDescent="0.3">
      <c r="A526" s="4" t="s">
        <v>923</v>
      </c>
      <c r="B526" s="13" t="s">
        <v>924</v>
      </c>
      <c r="C526" s="4">
        <v>8</v>
      </c>
      <c r="D526" s="4">
        <v>57151776</v>
      </c>
      <c r="E526" s="4" t="s">
        <v>15</v>
      </c>
      <c r="F526" s="4" t="s">
        <v>19</v>
      </c>
      <c r="G526" s="15">
        <v>0.143456</v>
      </c>
      <c r="H526" s="15">
        <v>-2.6162700000000001E-2</v>
      </c>
      <c r="I526" s="15">
        <v>2.7515299999999999E-3</v>
      </c>
      <c r="J526" s="23">
        <v>1.9001999999999999E-21</v>
      </c>
      <c r="K526" s="49" t="s">
        <v>20</v>
      </c>
      <c r="L526" s="50" t="s">
        <v>20</v>
      </c>
    </row>
    <row r="527" spans="1:12" ht="16" x14ac:dyDescent="0.3">
      <c r="A527" s="4" t="s">
        <v>925</v>
      </c>
      <c r="B527" s="13" t="s">
        <v>926</v>
      </c>
      <c r="C527" s="4">
        <v>12</v>
      </c>
      <c r="D527" s="4">
        <v>115500691</v>
      </c>
      <c r="E527" s="4" t="s">
        <v>15</v>
      </c>
      <c r="F527" s="4" t="s">
        <v>19</v>
      </c>
      <c r="G527" s="15">
        <v>0.71532600000000002</v>
      </c>
      <c r="H527" s="15">
        <v>1.23073E-2</v>
      </c>
      <c r="I527" s="15">
        <v>2.1157200000000002E-3</v>
      </c>
      <c r="J527" s="23">
        <v>5.9999800000000002E-9</v>
      </c>
      <c r="K527" s="49" t="s">
        <v>20</v>
      </c>
      <c r="L527" s="50" t="s">
        <v>20</v>
      </c>
    </row>
    <row r="528" spans="1:12" ht="16" x14ac:dyDescent="0.3">
      <c r="A528" s="4" t="s">
        <v>927</v>
      </c>
      <c r="B528" s="13" t="s">
        <v>928</v>
      </c>
      <c r="C528" s="4">
        <v>20</v>
      </c>
      <c r="D528" s="4">
        <v>21187315</v>
      </c>
      <c r="E528" s="4" t="s">
        <v>25</v>
      </c>
      <c r="F528" s="4" t="s">
        <v>16</v>
      </c>
      <c r="G528" s="15">
        <v>0.43302499999999999</v>
      </c>
      <c r="H528" s="15">
        <v>1.05422E-2</v>
      </c>
      <c r="I528" s="15">
        <v>1.9224299999999999E-3</v>
      </c>
      <c r="J528" s="23">
        <v>4.2000099999999998E-8</v>
      </c>
      <c r="K528" s="49" t="s">
        <v>20</v>
      </c>
      <c r="L528" s="50" t="s">
        <v>20</v>
      </c>
    </row>
    <row r="529" spans="1:19" ht="16" x14ac:dyDescent="0.3">
      <c r="A529" s="4" t="s">
        <v>929</v>
      </c>
      <c r="B529" s="13" t="s">
        <v>930</v>
      </c>
      <c r="C529" s="4">
        <v>18</v>
      </c>
      <c r="D529" s="4">
        <v>20010241</v>
      </c>
      <c r="E529" s="4" t="s">
        <v>25</v>
      </c>
      <c r="F529" s="4" t="s">
        <v>16</v>
      </c>
      <c r="G529" s="15">
        <v>0.41793999999999998</v>
      </c>
      <c r="H529" s="15">
        <v>1.0837599999999999E-2</v>
      </c>
      <c r="I529" s="15">
        <v>1.9469699999999999E-3</v>
      </c>
      <c r="J529" s="23">
        <v>2.59998E-8</v>
      </c>
      <c r="K529" s="49" t="s">
        <v>20</v>
      </c>
      <c r="L529" s="50" t="s">
        <v>20</v>
      </c>
    </row>
    <row r="530" spans="1:19" ht="16" x14ac:dyDescent="0.3">
      <c r="A530" s="4" t="s">
        <v>931</v>
      </c>
      <c r="B530" s="13" t="s">
        <v>932</v>
      </c>
      <c r="C530" s="4">
        <v>3</v>
      </c>
      <c r="D530" s="4">
        <v>32931120</v>
      </c>
      <c r="E530" s="4" t="s">
        <v>25</v>
      </c>
      <c r="F530" s="4" t="s">
        <v>16</v>
      </c>
      <c r="G530" s="15">
        <v>0.33219399999999999</v>
      </c>
      <c r="H530" s="15">
        <v>-1.3447799999999999E-2</v>
      </c>
      <c r="I530" s="15">
        <v>2.02103E-3</v>
      </c>
      <c r="J530" s="23">
        <v>2.90001E-11</v>
      </c>
      <c r="K530" s="49" t="s">
        <v>20</v>
      </c>
      <c r="L530" s="50" t="s">
        <v>20</v>
      </c>
    </row>
    <row r="531" spans="1:19" ht="16" x14ac:dyDescent="0.3">
      <c r="A531" s="4" t="s">
        <v>933</v>
      </c>
      <c r="B531" s="13" t="s">
        <v>934</v>
      </c>
      <c r="C531" s="4">
        <v>22</v>
      </c>
      <c r="D531" s="4">
        <v>18452843</v>
      </c>
      <c r="E531" s="4" t="s">
        <v>16</v>
      </c>
      <c r="F531" s="4" t="s">
        <v>25</v>
      </c>
      <c r="G531" s="15">
        <v>0.27463799999999999</v>
      </c>
      <c r="H531" s="15">
        <v>1.52859E-2</v>
      </c>
      <c r="I531" s="15">
        <v>2.1400500000000001E-3</v>
      </c>
      <c r="J531" s="23">
        <v>9.0991300000000002E-13</v>
      </c>
      <c r="K531" s="49" t="s">
        <v>20</v>
      </c>
      <c r="L531" s="50" t="s">
        <v>20</v>
      </c>
    </row>
    <row r="532" spans="1:19" ht="16" x14ac:dyDescent="0.3">
      <c r="A532" s="4" t="s">
        <v>935</v>
      </c>
      <c r="B532" s="13" t="s">
        <v>936</v>
      </c>
      <c r="C532" s="4">
        <v>3</v>
      </c>
      <c r="D532" s="4">
        <v>71681755</v>
      </c>
      <c r="E532" s="4" t="s">
        <v>16</v>
      </c>
      <c r="F532" s="4" t="s">
        <v>25</v>
      </c>
      <c r="G532" s="15">
        <v>0.43557600000000002</v>
      </c>
      <c r="H532" s="15">
        <v>1.4743300000000001E-2</v>
      </c>
      <c r="I532" s="15">
        <v>1.9289999999999999E-3</v>
      </c>
      <c r="J532" s="23">
        <v>2.09991E-14</v>
      </c>
      <c r="K532" s="49" t="s">
        <v>20</v>
      </c>
      <c r="L532" s="50" t="s">
        <v>20</v>
      </c>
    </row>
    <row r="533" spans="1:19" ht="16" x14ac:dyDescent="0.3">
      <c r="A533" s="4" t="s">
        <v>937</v>
      </c>
      <c r="B533" s="13" t="s">
        <v>938</v>
      </c>
      <c r="C533" s="4">
        <v>15</v>
      </c>
      <c r="D533" s="4">
        <v>84514290</v>
      </c>
      <c r="E533" s="4" t="s">
        <v>25</v>
      </c>
      <c r="F533" s="4" t="s">
        <v>16</v>
      </c>
      <c r="G533" s="15">
        <v>0.55631399999999998</v>
      </c>
      <c r="H533" s="15">
        <v>2.5345599999999999E-2</v>
      </c>
      <c r="I533" s="15">
        <v>1.9162300000000001E-3</v>
      </c>
      <c r="J533" s="23">
        <v>6.0995800000000003E-40</v>
      </c>
      <c r="K533" s="49" t="s">
        <v>20</v>
      </c>
      <c r="L533" s="50" t="s">
        <v>20</v>
      </c>
    </row>
    <row r="534" spans="1:19" ht="16" x14ac:dyDescent="0.3">
      <c r="A534" s="4" t="s">
        <v>939</v>
      </c>
      <c r="B534" s="13" t="s">
        <v>940</v>
      </c>
      <c r="C534" s="4">
        <v>18</v>
      </c>
      <c r="D534" s="4">
        <v>46884649</v>
      </c>
      <c r="E534" s="4" t="s">
        <v>25</v>
      </c>
      <c r="F534" s="4" t="s">
        <v>16</v>
      </c>
      <c r="G534" s="15">
        <v>0.66959100000000005</v>
      </c>
      <c r="H534" s="15">
        <v>1.21685E-2</v>
      </c>
      <c r="I534" s="15">
        <v>2.0265399999999999E-3</v>
      </c>
      <c r="J534" s="23">
        <v>1.8999799999999999E-9</v>
      </c>
      <c r="K534" s="49" t="s">
        <v>20</v>
      </c>
      <c r="L534" s="50" t="s">
        <v>20</v>
      </c>
    </row>
    <row r="535" spans="1:19" ht="16" x14ac:dyDescent="0.3">
      <c r="A535" s="4" t="s">
        <v>941</v>
      </c>
      <c r="B535" s="13" t="s">
        <v>942</v>
      </c>
      <c r="C535" s="4">
        <v>9</v>
      </c>
      <c r="D535" s="4">
        <v>96900505</v>
      </c>
      <c r="E535" s="4" t="s">
        <v>25</v>
      </c>
      <c r="F535" s="4" t="s">
        <v>16</v>
      </c>
      <c r="G535" s="15">
        <v>0.21304200000000001</v>
      </c>
      <c r="H535" s="15">
        <v>-1.83882E-2</v>
      </c>
      <c r="I535" s="15">
        <v>2.3450099999999998E-3</v>
      </c>
      <c r="J535" s="23">
        <v>4.4998700000000003E-15</v>
      </c>
      <c r="K535" s="49" t="s">
        <v>20</v>
      </c>
      <c r="L535" s="50" t="s">
        <v>20</v>
      </c>
    </row>
    <row r="536" spans="1:19" ht="16" x14ac:dyDescent="0.3">
      <c r="A536" s="4" t="s">
        <v>943</v>
      </c>
      <c r="B536" s="13" t="s">
        <v>276</v>
      </c>
      <c r="C536" s="4">
        <v>1</v>
      </c>
      <c r="D536" s="4">
        <v>51356810</v>
      </c>
      <c r="E536" s="4" t="s">
        <v>16</v>
      </c>
      <c r="F536" s="4" t="s">
        <v>25</v>
      </c>
      <c r="G536" s="15">
        <v>8.9393E-2</v>
      </c>
      <c r="H536" s="15">
        <v>2.2987299999999999E-2</v>
      </c>
      <c r="I536" s="15">
        <v>3.32993E-3</v>
      </c>
      <c r="J536" s="23">
        <v>5.1003499999999998E-12</v>
      </c>
      <c r="K536" s="49" t="s">
        <v>20</v>
      </c>
      <c r="L536" s="50" t="s">
        <v>20</v>
      </c>
    </row>
    <row r="537" spans="1:19" x14ac:dyDescent="0.3">
      <c r="A537" s="4" t="s">
        <v>944</v>
      </c>
      <c r="B537" s="13" t="s">
        <v>945</v>
      </c>
      <c r="C537" s="4">
        <v>11</v>
      </c>
      <c r="D537" s="4">
        <v>47529947</v>
      </c>
      <c r="E537" s="4" t="s">
        <v>15</v>
      </c>
      <c r="F537" s="4" t="s">
        <v>16</v>
      </c>
      <c r="G537" s="15">
        <v>0.40839399999999998</v>
      </c>
      <c r="H537" s="15">
        <v>-1.41192E-2</v>
      </c>
      <c r="I537" s="15">
        <v>1.9326E-3</v>
      </c>
      <c r="J537" s="23">
        <v>2.80027E-13</v>
      </c>
      <c r="K537" s="49"/>
      <c r="L537" s="50"/>
    </row>
    <row r="538" spans="1:19" ht="16" x14ac:dyDescent="0.3">
      <c r="A538" s="31" t="s">
        <v>946</v>
      </c>
      <c r="B538" s="32" t="s">
        <v>947</v>
      </c>
      <c r="C538" s="31">
        <v>3</v>
      </c>
      <c r="D538" s="31">
        <v>49674147</v>
      </c>
      <c r="E538" s="31" t="s">
        <v>25</v>
      </c>
      <c r="F538" s="31" t="s">
        <v>16</v>
      </c>
      <c r="G538" s="34">
        <v>0.300373</v>
      </c>
      <c r="H538" s="34">
        <v>1.27832E-2</v>
      </c>
      <c r="I538" s="34">
        <v>2.0731500000000002E-3</v>
      </c>
      <c r="J538" s="43">
        <v>7.0000299999999999E-10</v>
      </c>
      <c r="K538" s="52" t="s">
        <v>20</v>
      </c>
      <c r="L538" s="46" t="s">
        <v>20</v>
      </c>
    </row>
    <row r="539" spans="1:19" x14ac:dyDescent="0.3">
      <c r="A539" s="59" t="s">
        <v>375</v>
      </c>
      <c r="B539" s="66"/>
      <c r="C539" s="59"/>
      <c r="D539" s="59"/>
      <c r="E539" s="59"/>
      <c r="F539" s="59"/>
      <c r="G539" s="61"/>
      <c r="H539" s="61"/>
      <c r="I539" s="61"/>
      <c r="J539" s="67"/>
      <c r="K539" s="53">
        <f>SUM(K306:K511)</f>
        <v>3.382162878454837E-2</v>
      </c>
      <c r="L539" s="63">
        <f>K539*((345665-206)/205)/(1-K539)</f>
        <v>58.99019853977466</v>
      </c>
    </row>
    <row r="540" spans="1:19" x14ac:dyDescent="0.3">
      <c r="A540" s="35" t="s">
        <v>948</v>
      </c>
      <c r="B540" s="35"/>
      <c r="C540" s="36"/>
      <c r="D540" s="35"/>
      <c r="E540" s="35"/>
      <c r="F540" s="35"/>
      <c r="G540" s="37"/>
      <c r="H540" s="37"/>
      <c r="I540" s="37"/>
      <c r="J540" s="48"/>
      <c r="K540" s="26"/>
      <c r="L540" s="42"/>
      <c r="M540" s="4"/>
      <c r="N540" s="4"/>
      <c r="O540" s="4"/>
      <c r="P540" s="4"/>
      <c r="Q540" s="4"/>
      <c r="R540" s="4"/>
      <c r="S540" s="4"/>
    </row>
    <row r="541" spans="1:19" ht="16" x14ac:dyDescent="0.3">
      <c r="A541" s="62" t="s">
        <v>949</v>
      </c>
      <c r="B541" s="35"/>
      <c r="C541" s="36"/>
      <c r="D541" s="35"/>
      <c r="E541" s="35"/>
      <c r="F541" s="35"/>
      <c r="G541" s="37"/>
      <c r="H541" s="37"/>
      <c r="I541" s="37"/>
      <c r="J541" s="48"/>
      <c r="K541" s="26"/>
      <c r="L541" s="42"/>
      <c r="M541" s="4"/>
      <c r="N541" s="4"/>
      <c r="O541" s="4"/>
      <c r="P541" s="4"/>
      <c r="Q541" s="4"/>
      <c r="R541" s="4"/>
      <c r="S541" s="4"/>
    </row>
    <row r="542" spans="1:19" ht="16" x14ac:dyDescent="0.3">
      <c r="A542" s="38" t="s">
        <v>950</v>
      </c>
      <c r="B542" s="4"/>
      <c r="C542" s="14"/>
      <c r="D542" s="4"/>
      <c r="E542" s="4"/>
      <c r="F542" s="4"/>
      <c r="G542" s="15"/>
      <c r="H542" s="15"/>
      <c r="I542" s="15"/>
      <c r="J542" s="4"/>
    </row>
    <row r="543" spans="1:19" ht="16" x14ac:dyDescent="0.3">
      <c r="A543" s="4" t="s">
        <v>951</v>
      </c>
      <c r="B543" s="4"/>
      <c r="C543" s="14"/>
      <c r="D543" s="4"/>
      <c r="E543" s="4"/>
      <c r="F543" s="4"/>
      <c r="G543" s="15"/>
      <c r="H543" s="15"/>
      <c r="I543" s="15"/>
      <c r="J543" s="4"/>
      <c r="K543" s="55"/>
      <c r="L543" s="50"/>
    </row>
    <row r="544" spans="1:19" ht="16" x14ac:dyDescent="0.3">
      <c r="A544" s="4" t="s">
        <v>380</v>
      </c>
      <c r="B544" s="4"/>
      <c r="C544" s="14"/>
      <c r="D544" s="4"/>
      <c r="E544" s="4"/>
      <c r="F544" s="4"/>
      <c r="G544" s="15"/>
      <c r="H544" s="15"/>
      <c r="I544" s="15"/>
      <c r="J544" s="4"/>
    </row>
    <row r="545" spans="1:12" x14ac:dyDescent="0.3">
      <c r="B545" s="4"/>
      <c r="C545" s="14"/>
      <c r="D545" s="4"/>
      <c r="E545" s="4"/>
      <c r="F545" s="4"/>
      <c r="G545" s="15"/>
      <c r="H545" s="15"/>
      <c r="I545" s="15"/>
      <c r="J545" s="4"/>
      <c r="K545" s="55"/>
      <c r="L545" s="50"/>
    </row>
    <row r="546" spans="1:12" x14ac:dyDescent="0.3">
      <c r="A546" s="104" t="s">
        <v>952</v>
      </c>
      <c r="B546" s="104"/>
      <c r="C546" s="104"/>
      <c r="D546" s="104"/>
      <c r="E546" s="104"/>
      <c r="F546" s="104"/>
      <c r="G546" s="104"/>
      <c r="H546" s="104"/>
      <c r="I546" s="104"/>
      <c r="J546" s="104"/>
      <c r="K546" s="55"/>
      <c r="L546" s="50"/>
    </row>
    <row r="547" spans="1:12" s="3" customFormat="1" ht="16" x14ac:dyDescent="0.3">
      <c r="A547" s="39" t="s">
        <v>1</v>
      </c>
      <c r="B547" s="39" t="s">
        <v>2</v>
      </c>
      <c r="C547" s="40" t="s">
        <v>3</v>
      </c>
      <c r="D547" s="39" t="s">
        <v>4</v>
      </c>
      <c r="E547" s="39" t="s">
        <v>5</v>
      </c>
      <c r="F547" s="39" t="s">
        <v>6</v>
      </c>
      <c r="G547" s="41" t="s">
        <v>7</v>
      </c>
      <c r="H547" s="41" t="s">
        <v>8</v>
      </c>
      <c r="I547" s="41" t="s">
        <v>9</v>
      </c>
      <c r="J547" s="39" t="s">
        <v>500</v>
      </c>
      <c r="K547" s="21" t="s">
        <v>11</v>
      </c>
      <c r="L547" s="22" t="s">
        <v>12</v>
      </c>
    </row>
    <row r="548" spans="1:12" x14ac:dyDescent="0.3">
      <c r="A548" s="4" t="s">
        <v>505</v>
      </c>
      <c r="B548" s="13" t="s">
        <v>506</v>
      </c>
      <c r="C548" s="4">
        <v>14</v>
      </c>
      <c r="D548" s="4">
        <v>74817418</v>
      </c>
      <c r="E548" s="4" t="s">
        <v>25</v>
      </c>
      <c r="F548" s="4" t="s">
        <v>15</v>
      </c>
      <c r="G548" s="15">
        <v>0.59681399999999996</v>
      </c>
      <c r="H548" s="15">
        <v>-1.48135E-2</v>
      </c>
      <c r="I548" s="15">
        <v>1.84257E-3</v>
      </c>
      <c r="J548" s="23">
        <v>8.999120000000001E-16</v>
      </c>
      <c r="K548" s="56">
        <f t="shared" ref="K548:K605" si="28">2*G548*(1-G548)*H548^2/((2*G548*(1-G548)*H548^2)+(2*G548*(1-G548)*345665*I548^2))</f>
        <v>1.8695227926083E-4</v>
      </c>
      <c r="L548" s="50">
        <f t="shared" ref="L548:L605" si="29">K548*(345665-2)/(1-K548)</f>
        <v>64.634569286183378</v>
      </c>
    </row>
    <row r="549" spans="1:12" x14ac:dyDescent="0.3">
      <c r="A549" s="4" t="s">
        <v>953</v>
      </c>
      <c r="B549" s="13" t="s">
        <v>954</v>
      </c>
      <c r="C549" s="4">
        <v>2</v>
      </c>
      <c r="D549" s="4">
        <v>232328681</v>
      </c>
      <c r="E549" s="4" t="s">
        <v>19</v>
      </c>
      <c r="F549" s="4" t="s">
        <v>16</v>
      </c>
      <c r="G549" s="15">
        <v>0.54258499999999998</v>
      </c>
      <c r="H549" s="15">
        <v>1.30463E-2</v>
      </c>
      <c r="I549" s="15">
        <v>1.8065500000000001E-3</v>
      </c>
      <c r="J549" s="23">
        <v>5.1003499999999996E-13</v>
      </c>
      <c r="K549" s="56">
        <f t="shared" si="28"/>
        <v>1.5085295522805327E-4</v>
      </c>
      <c r="L549" s="50">
        <f t="shared" si="29"/>
        <v>52.152152369300993</v>
      </c>
    </row>
    <row r="550" spans="1:12" x14ac:dyDescent="0.3">
      <c r="A550" s="4" t="s">
        <v>955</v>
      </c>
      <c r="B550" s="13" t="s">
        <v>956</v>
      </c>
      <c r="C550" s="4">
        <v>7</v>
      </c>
      <c r="D550" s="4">
        <v>98784835</v>
      </c>
      <c r="E550" s="4" t="s">
        <v>16</v>
      </c>
      <c r="F550" s="4" t="s">
        <v>25</v>
      </c>
      <c r="G550" s="15">
        <v>0.286831</v>
      </c>
      <c r="H550" s="15">
        <v>-1.1779700000000001E-2</v>
      </c>
      <c r="I550" s="15">
        <v>1.9911899999999999E-3</v>
      </c>
      <c r="J550" s="23">
        <v>3.2999700000000001E-9</v>
      </c>
      <c r="K550" s="56">
        <f t="shared" si="28"/>
        <v>1.0123802829856223E-4</v>
      </c>
      <c r="L550" s="50">
        <f t="shared" si="29"/>
        <v>34.997783682380735</v>
      </c>
    </row>
    <row r="551" spans="1:12" x14ac:dyDescent="0.3">
      <c r="A551" s="4" t="s">
        <v>509</v>
      </c>
      <c r="B551" s="13" t="s">
        <v>510</v>
      </c>
      <c r="C551" s="4">
        <v>8</v>
      </c>
      <c r="D551" s="4">
        <v>120596023</v>
      </c>
      <c r="E551" s="4" t="s">
        <v>25</v>
      </c>
      <c r="F551" s="4" t="s">
        <v>15</v>
      </c>
      <c r="G551" s="15">
        <v>0.94441900000000001</v>
      </c>
      <c r="H551" s="15">
        <v>3.2487299999999997E-2</v>
      </c>
      <c r="I551" s="15">
        <v>3.9287799999999998E-3</v>
      </c>
      <c r="J551" s="23">
        <v>1.39991E-16</v>
      </c>
      <c r="K551" s="56">
        <f t="shared" si="28"/>
        <v>1.9777459717306288E-4</v>
      </c>
      <c r="L551" s="50">
        <f t="shared" si="29"/>
        <v>68.376883793280598</v>
      </c>
    </row>
    <row r="552" spans="1:12" x14ac:dyDescent="0.3">
      <c r="A552" s="4" t="s">
        <v>957</v>
      </c>
      <c r="B552" s="13" t="s">
        <v>958</v>
      </c>
      <c r="C552" s="4">
        <v>19</v>
      </c>
      <c r="D552" s="4">
        <v>41108975</v>
      </c>
      <c r="E552" s="4" t="s">
        <v>16</v>
      </c>
      <c r="F552" s="4" t="s">
        <v>15</v>
      </c>
      <c r="G552" s="15">
        <v>0.43843599999999999</v>
      </c>
      <c r="H552" s="15">
        <v>1.6775200000000001E-2</v>
      </c>
      <c r="I552" s="15">
        <v>1.8153799999999999E-3</v>
      </c>
      <c r="J552" s="23">
        <v>2.49977E-20</v>
      </c>
      <c r="K552" s="56">
        <f t="shared" si="28"/>
        <v>2.4696627045834446E-4</v>
      </c>
      <c r="L552" s="50">
        <f t="shared" si="29"/>
        <v>85.388189948255445</v>
      </c>
    </row>
    <row r="553" spans="1:12" x14ac:dyDescent="0.3">
      <c r="A553" s="4" t="s">
        <v>513</v>
      </c>
      <c r="B553" s="13" t="s">
        <v>514</v>
      </c>
      <c r="C553" s="4">
        <v>1</v>
      </c>
      <c r="D553" s="4">
        <v>184023529</v>
      </c>
      <c r="E553" s="4" t="s">
        <v>16</v>
      </c>
      <c r="F553" s="4" t="s">
        <v>15</v>
      </c>
      <c r="G553" s="15">
        <v>0.346748</v>
      </c>
      <c r="H553" s="15">
        <v>1.4033199999999999E-2</v>
      </c>
      <c r="I553" s="15">
        <v>1.8851499999999999E-3</v>
      </c>
      <c r="J553" s="23">
        <v>9.7994100000000001E-14</v>
      </c>
      <c r="K553" s="56">
        <f t="shared" si="28"/>
        <v>1.6028636500003835E-4</v>
      </c>
      <c r="L553" s="50">
        <f t="shared" si="29"/>
        <v>55.413947885285083</v>
      </c>
    </row>
    <row r="554" spans="1:12" x14ac:dyDescent="0.3">
      <c r="A554" s="4" t="s">
        <v>959</v>
      </c>
      <c r="B554" s="13" t="s">
        <v>960</v>
      </c>
      <c r="C554" s="4">
        <v>4</v>
      </c>
      <c r="D554" s="4">
        <v>3495941</v>
      </c>
      <c r="E554" s="4" t="s">
        <v>16</v>
      </c>
      <c r="F554" s="4" t="s">
        <v>19</v>
      </c>
      <c r="G554" s="15">
        <v>0.342669</v>
      </c>
      <c r="H554" s="15">
        <v>1.12221E-2</v>
      </c>
      <c r="I554" s="15">
        <v>1.8919200000000001E-3</v>
      </c>
      <c r="J554" s="23">
        <v>2.9999900000000001E-9</v>
      </c>
      <c r="K554" s="56">
        <f t="shared" si="28"/>
        <v>1.0177547120218051E-4</v>
      </c>
      <c r="L554" s="50">
        <f t="shared" si="29"/>
        <v>35.183595529172884</v>
      </c>
    </row>
    <row r="555" spans="1:12" x14ac:dyDescent="0.3">
      <c r="A555" s="4" t="s">
        <v>961</v>
      </c>
      <c r="B555" s="13" t="s">
        <v>962</v>
      </c>
      <c r="C555" s="4">
        <v>9</v>
      </c>
      <c r="D555" s="4">
        <v>99174951</v>
      </c>
      <c r="E555" s="4" t="s">
        <v>15</v>
      </c>
      <c r="F555" s="4" t="s">
        <v>25</v>
      </c>
      <c r="G555" s="15">
        <v>0.17064699999999999</v>
      </c>
      <c r="H555" s="15">
        <v>1.6897100000000002E-2</v>
      </c>
      <c r="I555" s="15">
        <v>2.3900599999999998E-3</v>
      </c>
      <c r="J555" s="23">
        <v>1.59993E-12</v>
      </c>
      <c r="K555" s="56">
        <f t="shared" si="28"/>
        <v>1.4457344897434446E-4</v>
      </c>
      <c r="L555" s="50">
        <f t="shared" si="29"/>
        <v>49.980918006517939</v>
      </c>
    </row>
    <row r="556" spans="1:12" x14ac:dyDescent="0.3">
      <c r="A556" s="4" t="s">
        <v>963</v>
      </c>
      <c r="B556" s="13" t="s">
        <v>964</v>
      </c>
      <c r="C556" s="4">
        <v>10</v>
      </c>
      <c r="D556" s="4">
        <v>62171796</v>
      </c>
      <c r="E556" s="4" t="s">
        <v>16</v>
      </c>
      <c r="F556" s="4" t="s">
        <v>15</v>
      </c>
      <c r="G556" s="15">
        <v>0.59762700000000002</v>
      </c>
      <c r="H556" s="15">
        <v>1.1654100000000001E-2</v>
      </c>
      <c r="I556" s="15">
        <v>1.84038E-3</v>
      </c>
      <c r="J556" s="23">
        <v>2.3999899999999999E-10</v>
      </c>
      <c r="K556" s="56">
        <f t="shared" si="28"/>
        <v>1.1599430960556818E-4</v>
      </c>
      <c r="L556" s="50">
        <f t="shared" si="29"/>
        <v>40.099592365721442</v>
      </c>
    </row>
    <row r="557" spans="1:12" x14ac:dyDescent="0.3">
      <c r="A557" s="4" t="s">
        <v>965</v>
      </c>
      <c r="B557" s="13" t="s">
        <v>914</v>
      </c>
      <c r="C557" s="4">
        <v>1</v>
      </c>
      <c r="D557" s="4">
        <v>68360969</v>
      </c>
      <c r="E557" s="4" t="s">
        <v>16</v>
      </c>
      <c r="F557" s="4" t="s">
        <v>19</v>
      </c>
      <c r="G557" s="15">
        <v>0.30071399999999998</v>
      </c>
      <c r="H557" s="15">
        <v>-1.21853E-2</v>
      </c>
      <c r="I557" s="15">
        <v>1.9555200000000001E-3</v>
      </c>
      <c r="J557" s="23">
        <v>4.6000199999999998E-10</v>
      </c>
      <c r="K557" s="56">
        <f t="shared" si="28"/>
        <v>1.1231654586166988E-4</v>
      </c>
      <c r="L557" s="50">
        <f t="shared" si="29"/>
        <v>38.828035222981235</v>
      </c>
    </row>
    <row r="558" spans="1:12" x14ac:dyDescent="0.3">
      <c r="A558" s="4" t="s">
        <v>966</v>
      </c>
      <c r="B558" s="13" t="s">
        <v>967</v>
      </c>
      <c r="C558" s="4">
        <v>12</v>
      </c>
      <c r="D558" s="4">
        <v>1237661</v>
      </c>
      <c r="E558" s="4" t="s">
        <v>15</v>
      </c>
      <c r="F558" s="4" t="s">
        <v>25</v>
      </c>
      <c r="G558" s="15">
        <v>0.55233500000000002</v>
      </c>
      <c r="H558" s="15">
        <v>1.22708E-2</v>
      </c>
      <c r="I558" s="15">
        <v>1.8110999999999999E-3</v>
      </c>
      <c r="J558" s="23">
        <v>1.20005E-11</v>
      </c>
      <c r="K558" s="56">
        <f t="shared" si="28"/>
        <v>1.3278463222520241E-4</v>
      </c>
      <c r="L558" s="50">
        <f t="shared" si="29"/>
        <v>45.904829784800476</v>
      </c>
    </row>
    <row r="559" spans="1:12" x14ac:dyDescent="0.3">
      <c r="A559" s="4" t="s">
        <v>968</v>
      </c>
      <c r="B559" s="13" t="s">
        <v>969</v>
      </c>
      <c r="C559" s="4">
        <v>12</v>
      </c>
      <c r="D559" s="4">
        <v>107383979</v>
      </c>
      <c r="E559" s="4" t="s">
        <v>19</v>
      </c>
      <c r="F559" s="4" t="s">
        <v>16</v>
      </c>
      <c r="G559" s="15">
        <v>0.57198800000000005</v>
      </c>
      <c r="H559" s="15">
        <v>-1.0492100000000001E-2</v>
      </c>
      <c r="I559" s="15">
        <v>1.81884E-3</v>
      </c>
      <c r="J559" s="23">
        <v>8.0000000000000005E-9</v>
      </c>
      <c r="K559" s="56">
        <f t="shared" si="28"/>
        <v>9.6258399179475701E-5</v>
      </c>
      <c r="L559" s="50">
        <f t="shared" si="29"/>
        <v>33.27617014644423</v>
      </c>
    </row>
    <row r="560" spans="1:12" x14ac:dyDescent="0.3">
      <c r="A560" s="4" t="s">
        <v>970</v>
      </c>
      <c r="B560" s="13" t="s">
        <v>971</v>
      </c>
      <c r="C560" s="4">
        <v>8</v>
      </c>
      <c r="D560" s="4">
        <v>21781629</v>
      </c>
      <c r="E560" s="4" t="s">
        <v>19</v>
      </c>
      <c r="F560" s="4" t="s">
        <v>16</v>
      </c>
      <c r="G560" s="15">
        <v>0.55274000000000001</v>
      </c>
      <c r="H560" s="15">
        <v>-1.05612E-2</v>
      </c>
      <c r="I560" s="15">
        <v>1.8166600000000001E-3</v>
      </c>
      <c r="J560" s="23">
        <v>6.1E-9</v>
      </c>
      <c r="K560" s="56">
        <f t="shared" si="28"/>
        <v>9.7764539308598181E-5</v>
      </c>
      <c r="L560" s="50">
        <f t="shared" si="29"/>
        <v>33.796888088221991</v>
      </c>
    </row>
    <row r="561" spans="1:12" x14ac:dyDescent="0.3">
      <c r="A561" s="4" t="s">
        <v>519</v>
      </c>
      <c r="B561" s="13" t="s">
        <v>520</v>
      </c>
      <c r="C561" s="4">
        <v>1</v>
      </c>
      <c r="D561" s="4">
        <v>150574302</v>
      </c>
      <c r="E561" s="4" t="s">
        <v>16</v>
      </c>
      <c r="F561" s="4" t="s">
        <v>19</v>
      </c>
      <c r="G561" s="15">
        <v>0.56597200000000003</v>
      </c>
      <c r="H561" s="15">
        <v>-1.8211700000000001E-2</v>
      </c>
      <c r="I561" s="15">
        <v>1.8107100000000001E-3</v>
      </c>
      <c r="J561" s="23">
        <v>8.4996299999999994E-24</v>
      </c>
      <c r="K561" s="56">
        <f t="shared" si="28"/>
        <v>2.9256386847941102E-4</v>
      </c>
      <c r="L561" s="50">
        <f t="shared" si="29"/>
        <v>101.15809967516765</v>
      </c>
    </row>
    <row r="562" spans="1:12" x14ac:dyDescent="0.3">
      <c r="A562" s="4" t="s">
        <v>972</v>
      </c>
      <c r="B562" s="13" t="s">
        <v>973</v>
      </c>
      <c r="C562" s="4">
        <v>1</v>
      </c>
      <c r="D562" s="4">
        <v>227581308</v>
      </c>
      <c r="E562" s="4" t="s">
        <v>15</v>
      </c>
      <c r="F562" s="4" t="s">
        <v>25</v>
      </c>
      <c r="G562" s="15">
        <v>0.17094699999999999</v>
      </c>
      <c r="H562" s="15">
        <v>-1.6005999999999999E-2</v>
      </c>
      <c r="I562" s="15">
        <v>2.3909299999999999E-3</v>
      </c>
      <c r="J562" s="23">
        <v>2.19989E-11</v>
      </c>
      <c r="K562" s="56">
        <f t="shared" si="28"/>
        <v>1.2963437901944604E-4</v>
      </c>
      <c r="L562" s="50">
        <f t="shared" si="29"/>
        <v>44.815617999808552</v>
      </c>
    </row>
    <row r="563" spans="1:12" x14ac:dyDescent="0.3">
      <c r="A563" s="4" t="s">
        <v>974</v>
      </c>
      <c r="B563" s="13" t="s">
        <v>975</v>
      </c>
      <c r="C563" s="4">
        <v>2</v>
      </c>
      <c r="D563" s="4">
        <v>219195799</v>
      </c>
      <c r="E563" s="4" t="s">
        <v>15</v>
      </c>
      <c r="F563" s="4" t="s">
        <v>25</v>
      </c>
      <c r="G563" s="15">
        <v>0.49262</v>
      </c>
      <c r="H563" s="15">
        <v>1.00517E-2</v>
      </c>
      <c r="I563" s="15">
        <v>1.8010299999999999E-3</v>
      </c>
      <c r="J563" s="23">
        <v>2.3999900000000001E-8</v>
      </c>
      <c r="K563" s="56">
        <f t="shared" si="28"/>
        <v>9.0103695129639547E-5</v>
      </c>
      <c r="L563" s="50">
        <f t="shared" si="29"/>
        <v>31.148320148339042</v>
      </c>
    </row>
    <row r="564" spans="1:12" ht="14.5" customHeight="1" x14ac:dyDescent="0.3">
      <c r="A564" s="4" t="s">
        <v>976</v>
      </c>
      <c r="B564" s="13" t="s">
        <v>977</v>
      </c>
      <c r="C564" s="4">
        <v>12</v>
      </c>
      <c r="D564" s="4">
        <v>28091653</v>
      </c>
      <c r="E564" s="4" t="s">
        <v>15</v>
      </c>
      <c r="F564" s="4" t="s">
        <v>25</v>
      </c>
      <c r="G564" s="15">
        <v>3.3752999999999998E-2</v>
      </c>
      <c r="H564" s="15">
        <v>2.86427E-2</v>
      </c>
      <c r="I564" s="15">
        <v>5.0023999999999997E-3</v>
      </c>
      <c r="J564" s="23">
        <v>1E-8</v>
      </c>
      <c r="K564" s="56">
        <f t="shared" si="28"/>
        <v>9.4836273554221929E-5</v>
      </c>
      <c r="L564" s="50">
        <f t="shared" si="29"/>
        <v>32.784499985381963</v>
      </c>
    </row>
    <row r="565" spans="1:12" x14ac:dyDescent="0.3">
      <c r="A565" s="4" t="s">
        <v>978</v>
      </c>
      <c r="B565" s="13" t="s">
        <v>979</v>
      </c>
      <c r="C565" s="4">
        <v>12</v>
      </c>
      <c r="D565" s="4">
        <v>123339117</v>
      </c>
      <c r="E565" s="4" t="s">
        <v>19</v>
      </c>
      <c r="F565" s="4" t="s">
        <v>16</v>
      </c>
      <c r="G565" s="15">
        <v>3.6816000000000002E-2</v>
      </c>
      <c r="H565" s="15">
        <v>-3.0691E-2</v>
      </c>
      <c r="I565" s="15">
        <v>4.8469300000000002E-3</v>
      </c>
      <c r="J565" s="23">
        <v>2.3999899999999999E-10</v>
      </c>
      <c r="K565" s="56">
        <f t="shared" si="28"/>
        <v>1.1597991954186773E-4</v>
      </c>
      <c r="L565" s="50">
        <f t="shared" si="29"/>
        <v>40.094617099065836</v>
      </c>
    </row>
    <row r="566" spans="1:12" x14ac:dyDescent="0.3">
      <c r="A566" s="4" t="s">
        <v>529</v>
      </c>
      <c r="B566" s="13" t="s">
        <v>530</v>
      </c>
      <c r="C566" s="4">
        <v>12</v>
      </c>
      <c r="D566" s="4">
        <v>93983132</v>
      </c>
      <c r="E566" s="4" t="s">
        <v>15</v>
      </c>
      <c r="F566" s="4" t="s">
        <v>19</v>
      </c>
      <c r="G566" s="15">
        <v>0.219837</v>
      </c>
      <c r="H566" s="15">
        <v>2.5235E-2</v>
      </c>
      <c r="I566" s="15">
        <v>2.17329E-3</v>
      </c>
      <c r="J566" s="23">
        <v>3.5999799999999999E-31</v>
      </c>
      <c r="K566" s="56">
        <f t="shared" si="28"/>
        <v>3.8989394015022242E-4</v>
      </c>
      <c r="L566" s="50">
        <f t="shared" si="29"/>
        <v>134.82447628043198</v>
      </c>
    </row>
    <row r="567" spans="1:12" s="4" customFormat="1" x14ac:dyDescent="0.3">
      <c r="A567" s="4" t="s">
        <v>980</v>
      </c>
      <c r="B567" s="13" t="s">
        <v>981</v>
      </c>
      <c r="C567" s="4">
        <v>8</v>
      </c>
      <c r="D567" s="4">
        <v>145265892</v>
      </c>
      <c r="E567" s="4" t="s">
        <v>19</v>
      </c>
      <c r="F567" s="4" t="s">
        <v>16</v>
      </c>
      <c r="G567" s="15">
        <v>0.13692399999999999</v>
      </c>
      <c r="H567" s="15">
        <v>1.4647E-2</v>
      </c>
      <c r="I567" s="15">
        <v>2.6145500000000002E-3</v>
      </c>
      <c r="J567" s="23">
        <v>2.0999999999999999E-8</v>
      </c>
      <c r="K567" s="56">
        <f t="shared" si="28"/>
        <v>9.0783855648550116E-5</v>
      </c>
      <c r="L567" s="50">
        <f t="shared" si="29"/>
        <v>31.383469007364891</v>
      </c>
    </row>
    <row r="568" spans="1:12" s="4" customFormat="1" x14ac:dyDescent="0.3">
      <c r="A568" s="4" t="s">
        <v>982</v>
      </c>
      <c r="B568" s="13" t="s">
        <v>983</v>
      </c>
      <c r="C568" s="4">
        <v>5</v>
      </c>
      <c r="D568" s="4">
        <v>170865229</v>
      </c>
      <c r="E568" s="4" t="s">
        <v>19</v>
      </c>
      <c r="F568" s="4" t="s">
        <v>16</v>
      </c>
      <c r="G568" s="15">
        <v>0.23113300000000001</v>
      </c>
      <c r="H568" s="15">
        <v>-1.9214800000000001E-2</v>
      </c>
      <c r="I568" s="15">
        <v>2.1354199999999999E-3</v>
      </c>
      <c r="J568" s="23">
        <v>2.2998499999999998E-19</v>
      </c>
      <c r="K568" s="56">
        <f t="shared" si="28"/>
        <v>2.3417902996375313E-4</v>
      </c>
      <c r="L568" s="50">
        <f t="shared" si="29"/>
        <v>80.965986570555955</v>
      </c>
    </row>
    <row r="569" spans="1:12" s="4" customFormat="1" x14ac:dyDescent="0.3">
      <c r="A569" s="4" t="s">
        <v>984</v>
      </c>
      <c r="B569" s="13" t="s">
        <v>524</v>
      </c>
      <c r="C569" s="4">
        <v>10</v>
      </c>
      <c r="D569" s="4">
        <v>105591779</v>
      </c>
      <c r="E569" s="4" t="s">
        <v>25</v>
      </c>
      <c r="F569" s="4" t="s">
        <v>19</v>
      </c>
      <c r="G569" s="15">
        <v>0.51576200000000005</v>
      </c>
      <c r="H569" s="15">
        <v>1.21479E-2</v>
      </c>
      <c r="I569" s="15">
        <v>1.8115799999999999E-3</v>
      </c>
      <c r="J569" s="23">
        <v>1.9998599999999998E-11</v>
      </c>
      <c r="K569" s="56">
        <f t="shared" si="28"/>
        <v>1.3006950330648963E-4</v>
      </c>
      <c r="L569" s="50">
        <f t="shared" si="29"/>
        <v>44.966063434967758</v>
      </c>
    </row>
    <row r="570" spans="1:12" s="4" customFormat="1" x14ac:dyDescent="0.3">
      <c r="A570" s="4" t="s">
        <v>985</v>
      </c>
      <c r="B570" s="13" t="s">
        <v>938</v>
      </c>
      <c r="C570" s="4">
        <v>15</v>
      </c>
      <c r="D570" s="4">
        <v>84580582</v>
      </c>
      <c r="E570" s="4" t="s">
        <v>16</v>
      </c>
      <c r="F570" s="4" t="s">
        <v>15</v>
      </c>
      <c r="G570" s="15">
        <v>0.52182399999999995</v>
      </c>
      <c r="H570" s="15">
        <v>1.9087900000000001E-2</v>
      </c>
      <c r="I570" s="15">
        <v>1.8010299999999999E-3</v>
      </c>
      <c r="J570" s="23">
        <v>2.9998500000000003E-26</v>
      </c>
      <c r="K570" s="56">
        <f t="shared" si="28"/>
        <v>3.2484628068799617E-4</v>
      </c>
      <c r="L570" s="50">
        <f t="shared" si="29"/>
        <v>112.3238278991805</v>
      </c>
    </row>
    <row r="571" spans="1:12" x14ac:dyDescent="0.3">
      <c r="A571" s="4" t="s">
        <v>986</v>
      </c>
      <c r="B571" s="13" t="s">
        <v>900</v>
      </c>
      <c r="C571" s="4">
        <v>14</v>
      </c>
      <c r="D571" s="4">
        <v>93096391</v>
      </c>
      <c r="E571" s="4" t="s">
        <v>16</v>
      </c>
      <c r="F571" s="4" t="s">
        <v>19</v>
      </c>
      <c r="G571" s="15">
        <v>0.18416399999999999</v>
      </c>
      <c r="H571" s="15">
        <v>2.2127899999999999E-2</v>
      </c>
      <c r="I571" s="15">
        <v>2.3201099999999998E-3</v>
      </c>
      <c r="J571" s="23">
        <v>1.5000299999999999E-21</v>
      </c>
      <c r="K571" s="56">
        <f t="shared" si="28"/>
        <v>2.6308347513073993E-4</v>
      </c>
      <c r="L571" s="50">
        <f t="shared" si="29"/>
        <v>90.962153903671307</v>
      </c>
    </row>
    <row r="572" spans="1:12" x14ac:dyDescent="0.3">
      <c r="A572" s="4" t="s">
        <v>987</v>
      </c>
      <c r="B572" s="13" t="s">
        <v>988</v>
      </c>
      <c r="C572" s="4">
        <v>15</v>
      </c>
      <c r="D572" s="4">
        <v>40387971</v>
      </c>
      <c r="E572" s="4" t="s">
        <v>25</v>
      </c>
      <c r="F572" s="4" t="s">
        <v>15</v>
      </c>
      <c r="G572" s="15">
        <v>0.27637299999999998</v>
      </c>
      <c r="H572" s="15">
        <v>-1.2690699999999999E-2</v>
      </c>
      <c r="I572" s="15">
        <v>2.0285899999999998E-3</v>
      </c>
      <c r="J572" s="23">
        <v>4.0000000000000001E-10</v>
      </c>
      <c r="K572" s="56">
        <f t="shared" si="28"/>
        <v>1.1320823483433192E-4</v>
      </c>
      <c r="L572" s="50">
        <f t="shared" si="29"/>
        <v>39.136328632222025</v>
      </c>
    </row>
    <row r="573" spans="1:12" x14ac:dyDescent="0.3">
      <c r="A573" s="4" t="s">
        <v>547</v>
      </c>
      <c r="B573" s="13" t="s">
        <v>74</v>
      </c>
      <c r="C573" s="4">
        <v>3</v>
      </c>
      <c r="D573" s="4">
        <v>123068817</v>
      </c>
      <c r="E573" s="4" t="s">
        <v>16</v>
      </c>
      <c r="F573" s="4" t="s">
        <v>19</v>
      </c>
      <c r="G573" s="15">
        <v>0.287497</v>
      </c>
      <c r="H573" s="15">
        <v>-1.16185E-2</v>
      </c>
      <c r="I573" s="15">
        <v>1.9975599999999998E-3</v>
      </c>
      <c r="J573" s="23">
        <v>5.9999800000000002E-9</v>
      </c>
      <c r="K573" s="56">
        <f t="shared" si="28"/>
        <v>9.7859400129659074E-5</v>
      </c>
      <c r="L573" s="50">
        <f t="shared" si="29"/>
        <v>33.829684379638309</v>
      </c>
    </row>
    <row r="574" spans="1:12" x14ac:dyDescent="0.3">
      <c r="A574" s="4" t="s">
        <v>989</v>
      </c>
      <c r="B574" s="13" t="s">
        <v>849</v>
      </c>
      <c r="C574" s="4">
        <v>3</v>
      </c>
      <c r="D574" s="4">
        <v>169305417</v>
      </c>
      <c r="E574" s="4" t="s">
        <v>19</v>
      </c>
      <c r="F574" s="4" t="s">
        <v>16</v>
      </c>
      <c r="G574" s="15">
        <v>0.12091399999999999</v>
      </c>
      <c r="H574" s="15">
        <v>-1.8304999999999998E-2</v>
      </c>
      <c r="I574" s="15">
        <v>2.7632799999999999E-3</v>
      </c>
      <c r="J574" s="23">
        <v>3.5002599999999997E-11</v>
      </c>
      <c r="K574" s="56">
        <f t="shared" si="28"/>
        <v>1.2693434343045141E-4</v>
      </c>
      <c r="L574" s="50">
        <f t="shared" si="29"/>
        <v>43.8820760957177</v>
      </c>
    </row>
    <row r="575" spans="1:12" x14ac:dyDescent="0.3">
      <c r="A575" s="4" t="s">
        <v>552</v>
      </c>
      <c r="B575" s="13" t="s">
        <v>553</v>
      </c>
      <c r="C575" s="4">
        <v>7</v>
      </c>
      <c r="D575" s="4">
        <v>23587160</v>
      </c>
      <c r="E575" s="4" t="s">
        <v>19</v>
      </c>
      <c r="F575" s="4" t="s">
        <v>16</v>
      </c>
      <c r="G575" s="15">
        <v>0.27096300000000001</v>
      </c>
      <c r="H575" s="15">
        <v>-1.9681799999999999E-2</v>
      </c>
      <c r="I575" s="15">
        <v>2.0274500000000001E-3</v>
      </c>
      <c r="J575" s="23">
        <v>2.8002699999999999E-22</v>
      </c>
      <c r="K575" s="56">
        <f t="shared" si="28"/>
        <v>2.7255586387807504E-4</v>
      </c>
      <c r="L575" s="50">
        <f t="shared" si="29"/>
        <v>94.238162739542801</v>
      </c>
    </row>
    <row r="576" spans="1:12" x14ac:dyDescent="0.3">
      <c r="A576" s="4" t="s">
        <v>990</v>
      </c>
      <c r="B576" s="13" t="s">
        <v>991</v>
      </c>
      <c r="C576" s="4">
        <v>7</v>
      </c>
      <c r="D576" s="4">
        <v>140460169</v>
      </c>
      <c r="E576" s="4" t="s">
        <v>16</v>
      </c>
      <c r="F576" s="4" t="s">
        <v>19</v>
      </c>
      <c r="G576" s="15">
        <v>0.20383799999999999</v>
      </c>
      <c r="H576" s="15">
        <v>1.6548899999999998E-2</v>
      </c>
      <c r="I576" s="15">
        <v>2.2387700000000002E-3</v>
      </c>
      <c r="J576" s="23">
        <v>1.3999099999999999E-13</v>
      </c>
      <c r="K576" s="56">
        <f t="shared" si="28"/>
        <v>1.5805027382218177E-4</v>
      </c>
      <c r="L576" s="50">
        <f t="shared" si="29"/>
        <v>54.640767788507645</v>
      </c>
    </row>
    <row r="577" spans="1:12" x14ac:dyDescent="0.3">
      <c r="A577" s="4" t="s">
        <v>992</v>
      </c>
      <c r="B577" s="13" t="s">
        <v>912</v>
      </c>
      <c r="C577" s="4">
        <v>18</v>
      </c>
      <c r="D577" s="4">
        <v>35138110</v>
      </c>
      <c r="E577" s="4" t="s">
        <v>25</v>
      </c>
      <c r="F577" s="4" t="s">
        <v>19</v>
      </c>
      <c r="G577" s="15">
        <v>0.312112</v>
      </c>
      <c r="H577" s="15">
        <v>-1.14095E-2</v>
      </c>
      <c r="I577" s="15">
        <v>1.95246E-3</v>
      </c>
      <c r="J577" s="23">
        <v>5.1000000000000002E-9</v>
      </c>
      <c r="K577" s="56">
        <f t="shared" si="28"/>
        <v>9.8780364711566218E-5</v>
      </c>
      <c r="L577" s="50">
        <f t="shared" si="29"/>
        <v>34.148090368114879</v>
      </c>
    </row>
    <row r="578" spans="1:12" x14ac:dyDescent="0.3">
      <c r="A578" s="4" t="s">
        <v>558</v>
      </c>
      <c r="B578" s="13" t="s">
        <v>559</v>
      </c>
      <c r="C578" s="4">
        <v>21</v>
      </c>
      <c r="D578" s="4">
        <v>16547435</v>
      </c>
      <c r="E578" s="4" t="s">
        <v>25</v>
      </c>
      <c r="F578" s="4" t="s">
        <v>15</v>
      </c>
      <c r="G578" s="15">
        <v>0.28952699999999998</v>
      </c>
      <c r="H578" s="15">
        <v>1.17567E-2</v>
      </c>
      <c r="I578" s="15">
        <v>1.9952099999999999E-3</v>
      </c>
      <c r="J578" s="23">
        <v>3.7999699999999996E-9</v>
      </c>
      <c r="K578" s="56">
        <f t="shared" si="28"/>
        <v>1.0043720482061948E-4</v>
      </c>
      <c r="L578" s="50">
        <f t="shared" si="29"/>
        <v>34.720912801340376</v>
      </c>
    </row>
    <row r="579" spans="1:12" x14ac:dyDescent="0.3">
      <c r="A579" s="4" t="s">
        <v>562</v>
      </c>
      <c r="B579" s="13" t="s">
        <v>563</v>
      </c>
      <c r="C579" s="4">
        <v>6</v>
      </c>
      <c r="D579" s="4">
        <v>155451722</v>
      </c>
      <c r="E579" s="4" t="s">
        <v>19</v>
      </c>
      <c r="F579" s="4" t="s">
        <v>16</v>
      </c>
      <c r="G579" s="15">
        <v>0.20306299999999999</v>
      </c>
      <c r="H579" s="15">
        <v>-1.4555800000000001E-2</v>
      </c>
      <c r="I579" s="15">
        <v>2.2308200000000001E-3</v>
      </c>
      <c r="J579" s="23">
        <v>6.7998600000000004E-11</v>
      </c>
      <c r="K579" s="56">
        <f t="shared" si="28"/>
        <v>1.2314994044508468E-4</v>
      </c>
      <c r="L579" s="50">
        <f t="shared" si="29"/>
        <v>42.573620802935714</v>
      </c>
    </row>
    <row r="580" spans="1:12" x14ac:dyDescent="0.3">
      <c r="A580" s="4" t="s">
        <v>993</v>
      </c>
      <c r="B580" s="13" t="s">
        <v>524</v>
      </c>
      <c r="C580" s="4">
        <v>16</v>
      </c>
      <c r="D580" s="4">
        <v>783865</v>
      </c>
      <c r="E580" s="4" t="s">
        <v>16</v>
      </c>
      <c r="F580" s="4" t="s">
        <v>19</v>
      </c>
      <c r="G580" s="15">
        <v>0.231348</v>
      </c>
      <c r="H580" s="15">
        <v>1.29281E-2</v>
      </c>
      <c r="I580" s="15">
        <v>2.1362600000000001E-3</v>
      </c>
      <c r="J580" s="23">
        <v>1.40001E-9</v>
      </c>
      <c r="K580" s="56">
        <f t="shared" si="28"/>
        <v>1.0593995127551122E-4</v>
      </c>
      <c r="L580" s="50">
        <f t="shared" si="29"/>
        <v>36.623401259091963</v>
      </c>
    </row>
    <row r="581" spans="1:12" x14ac:dyDescent="0.3">
      <c r="A581" s="4" t="s">
        <v>994</v>
      </c>
      <c r="B581" s="13" t="s">
        <v>995</v>
      </c>
      <c r="C581" s="4">
        <v>2</v>
      </c>
      <c r="D581" s="4">
        <v>172369108</v>
      </c>
      <c r="E581" s="4" t="s">
        <v>15</v>
      </c>
      <c r="F581" s="4" t="s">
        <v>16</v>
      </c>
      <c r="G581" s="15">
        <v>0.20627200000000001</v>
      </c>
      <c r="H581" s="15">
        <v>-1.35473E-2</v>
      </c>
      <c r="I581" s="15">
        <v>2.22952E-3</v>
      </c>
      <c r="J581" s="23">
        <v>1.2E-9</v>
      </c>
      <c r="K581" s="56">
        <f t="shared" si="28"/>
        <v>1.0680238658368073E-4</v>
      </c>
      <c r="L581" s="50">
        <f t="shared" si="29"/>
        <v>36.921576666179213</v>
      </c>
    </row>
    <row r="582" spans="1:12" x14ac:dyDescent="0.3">
      <c r="A582" s="4" t="s">
        <v>996</v>
      </c>
      <c r="B582" s="13" t="s">
        <v>512</v>
      </c>
      <c r="C582" s="4">
        <v>3</v>
      </c>
      <c r="D582" s="4">
        <v>196911361</v>
      </c>
      <c r="E582" s="4" t="s">
        <v>19</v>
      </c>
      <c r="F582" s="4" t="s">
        <v>16</v>
      </c>
      <c r="G582" s="15">
        <v>0.275366</v>
      </c>
      <c r="H582" s="15">
        <v>1.54644E-2</v>
      </c>
      <c r="I582" s="15">
        <v>2.0123799999999998E-3</v>
      </c>
      <c r="J582" s="23">
        <v>1.5000299999999999E-14</v>
      </c>
      <c r="K582" s="56">
        <f t="shared" si="28"/>
        <v>1.7081128813402E-4</v>
      </c>
      <c r="L582" s="50">
        <f t="shared" si="29"/>
        <v>59.053229248426156</v>
      </c>
    </row>
    <row r="583" spans="1:12" x14ac:dyDescent="0.3">
      <c r="A583" s="4" t="s">
        <v>997</v>
      </c>
      <c r="B583" s="13" t="s">
        <v>998</v>
      </c>
      <c r="C583" s="4">
        <v>10</v>
      </c>
      <c r="D583" s="4">
        <v>75545251</v>
      </c>
      <c r="E583" s="4" t="s">
        <v>25</v>
      </c>
      <c r="F583" s="4" t="s">
        <v>15</v>
      </c>
      <c r="G583" s="15">
        <v>0.72033400000000003</v>
      </c>
      <c r="H583" s="15">
        <v>-1.13902E-2</v>
      </c>
      <c r="I583" s="15">
        <v>1.99927E-3</v>
      </c>
      <c r="J583" s="23">
        <v>1.2E-8</v>
      </c>
      <c r="K583" s="56">
        <f t="shared" si="28"/>
        <v>9.3890924511452634E-5</v>
      </c>
      <c r="L583" s="50">
        <f t="shared" si="29"/>
        <v>32.457666119681704</v>
      </c>
    </row>
    <row r="584" spans="1:12" x14ac:dyDescent="0.3">
      <c r="A584" s="4" t="s">
        <v>999</v>
      </c>
      <c r="B584" s="13" t="s">
        <v>1000</v>
      </c>
      <c r="C584" s="4">
        <v>11</v>
      </c>
      <c r="D584" s="4">
        <v>18396318</v>
      </c>
      <c r="E584" s="4" t="s">
        <v>19</v>
      </c>
      <c r="F584" s="4" t="s">
        <v>16</v>
      </c>
      <c r="G584" s="15">
        <v>0.104614</v>
      </c>
      <c r="H584" s="15">
        <v>-1.72631E-2</v>
      </c>
      <c r="I584" s="15">
        <v>2.9670999999999999E-3</v>
      </c>
      <c r="J584" s="23">
        <v>5.9999800000000002E-9</v>
      </c>
      <c r="K584" s="56">
        <f t="shared" si="28"/>
        <v>9.7920871303136016E-5</v>
      </c>
      <c r="L584" s="50">
        <f t="shared" si="29"/>
        <v>33.850936850486733</v>
      </c>
    </row>
    <row r="585" spans="1:12" x14ac:dyDescent="0.3">
      <c r="A585" s="4" t="s">
        <v>1001</v>
      </c>
      <c r="B585" s="13" t="s">
        <v>680</v>
      </c>
      <c r="C585" s="4">
        <v>11</v>
      </c>
      <c r="D585" s="4">
        <v>89314252</v>
      </c>
      <c r="E585" s="4" t="s">
        <v>19</v>
      </c>
      <c r="F585" s="4" t="s">
        <v>16</v>
      </c>
      <c r="G585" s="15">
        <v>0.36022500000000002</v>
      </c>
      <c r="H585" s="15">
        <v>-1.25985E-2</v>
      </c>
      <c r="I585" s="15">
        <v>1.8806700000000001E-3</v>
      </c>
      <c r="J585" s="23">
        <v>2.0999099999999999E-11</v>
      </c>
      <c r="K585" s="56">
        <f t="shared" si="28"/>
        <v>1.2980777348808894E-4</v>
      </c>
      <c r="L585" s="50">
        <f t="shared" si="29"/>
        <v>44.875569604987724</v>
      </c>
    </row>
    <row r="586" spans="1:12" x14ac:dyDescent="0.3">
      <c r="A586" s="4" t="s">
        <v>1002</v>
      </c>
      <c r="B586" s="13" t="s">
        <v>1003</v>
      </c>
      <c r="C586" s="4">
        <v>9</v>
      </c>
      <c r="D586" s="4">
        <v>34711832</v>
      </c>
      <c r="E586" s="4" t="s">
        <v>15</v>
      </c>
      <c r="F586" s="4" t="s">
        <v>25</v>
      </c>
      <c r="G586" s="15">
        <v>0.141962</v>
      </c>
      <c r="H586" s="15">
        <v>1.53543E-2</v>
      </c>
      <c r="I586" s="15">
        <v>2.5844700000000002E-3</v>
      </c>
      <c r="J586" s="23">
        <v>2.8000100000000001E-9</v>
      </c>
      <c r="K586" s="56">
        <f t="shared" si="28"/>
        <v>1.020980159076884E-4</v>
      </c>
      <c r="L586" s="50">
        <f t="shared" si="29"/>
        <v>35.295110033404953</v>
      </c>
    </row>
    <row r="587" spans="1:12" x14ac:dyDescent="0.3">
      <c r="A587" s="4" t="s">
        <v>1004</v>
      </c>
      <c r="B587" s="13" t="s">
        <v>1005</v>
      </c>
      <c r="C587" s="4">
        <v>15</v>
      </c>
      <c r="D587" s="4">
        <v>89404092</v>
      </c>
      <c r="E587" s="4" t="s">
        <v>16</v>
      </c>
      <c r="F587" s="4" t="s">
        <v>19</v>
      </c>
      <c r="G587" s="15">
        <v>4.3712000000000001E-2</v>
      </c>
      <c r="H587" s="15">
        <v>-3.77317E-2</v>
      </c>
      <c r="I587" s="15">
        <v>4.4245500000000002E-3</v>
      </c>
      <c r="J587" s="23">
        <v>1.5000299999999999E-17</v>
      </c>
      <c r="K587" s="56">
        <f t="shared" si="28"/>
        <v>2.103428543552586E-4</v>
      </c>
      <c r="L587" s="50">
        <f t="shared" si="29"/>
        <v>72.723038836568023</v>
      </c>
    </row>
    <row r="588" spans="1:12" x14ac:dyDescent="0.3">
      <c r="A588" s="4" t="s">
        <v>1006</v>
      </c>
      <c r="B588" s="13" t="s">
        <v>1007</v>
      </c>
      <c r="C588" s="4">
        <v>16</v>
      </c>
      <c r="D588" s="4">
        <v>75210233</v>
      </c>
      <c r="E588" s="4" t="s">
        <v>25</v>
      </c>
      <c r="F588" s="4" t="s">
        <v>16</v>
      </c>
      <c r="G588" s="15">
        <v>0.59635000000000005</v>
      </c>
      <c r="H588" s="15">
        <v>1.13095E-2</v>
      </c>
      <c r="I588" s="15">
        <v>1.86221E-3</v>
      </c>
      <c r="J588" s="23">
        <v>1.29999E-9</v>
      </c>
      <c r="K588" s="56">
        <f t="shared" si="28"/>
        <v>1.0669099256477231E-4</v>
      </c>
      <c r="L588" s="50">
        <f t="shared" si="29"/>
        <v>36.883063653586923</v>
      </c>
    </row>
    <row r="589" spans="1:12" x14ac:dyDescent="0.3">
      <c r="A589" s="4" t="s">
        <v>1008</v>
      </c>
      <c r="B589" s="13" t="s">
        <v>1009</v>
      </c>
      <c r="C589" s="4">
        <v>17</v>
      </c>
      <c r="D589" s="4">
        <v>60720058</v>
      </c>
      <c r="E589" s="4" t="s">
        <v>25</v>
      </c>
      <c r="F589" s="4" t="s">
        <v>19</v>
      </c>
      <c r="G589" s="15">
        <v>0.36177399999999998</v>
      </c>
      <c r="H589" s="15">
        <v>1.2241800000000001E-2</v>
      </c>
      <c r="I589" s="15">
        <v>1.8938E-3</v>
      </c>
      <c r="J589" s="23">
        <v>1E-10</v>
      </c>
      <c r="K589" s="56">
        <f t="shared" si="28"/>
        <v>1.2086886165793466E-4</v>
      </c>
      <c r="L589" s="50">
        <f t="shared" si="29"/>
        <v>41.784943825861347</v>
      </c>
    </row>
    <row r="590" spans="1:12" x14ac:dyDescent="0.3">
      <c r="A590" s="4" t="s">
        <v>1010</v>
      </c>
      <c r="B590" s="13" t="s">
        <v>633</v>
      </c>
      <c r="C590" s="4">
        <v>3</v>
      </c>
      <c r="D590" s="4">
        <v>98822050</v>
      </c>
      <c r="E590" s="4" t="s">
        <v>19</v>
      </c>
      <c r="F590" s="4" t="s">
        <v>25</v>
      </c>
      <c r="G590" s="15">
        <v>0.23283699999999999</v>
      </c>
      <c r="H590" s="15">
        <v>-1.9181500000000001E-2</v>
      </c>
      <c r="I590" s="15">
        <v>2.1303300000000002E-3</v>
      </c>
      <c r="J590" s="23">
        <v>2.1998900000000001E-19</v>
      </c>
      <c r="K590" s="56">
        <f t="shared" si="28"/>
        <v>2.3448448418643452E-4</v>
      </c>
      <c r="L590" s="50">
        <f t="shared" si="29"/>
        <v>81.071620294402408</v>
      </c>
    </row>
    <row r="591" spans="1:12" x14ac:dyDescent="0.3">
      <c r="A591" s="4" t="s">
        <v>1011</v>
      </c>
      <c r="B591" s="13" t="s">
        <v>1012</v>
      </c>
      <c r="C591" s="4">
        <v>4</v>
      </c>
      <c r="D591" s="4">
        <v>89935386</v>
      </c>
      <c r="E591" s="4" t="s">
        <v>16</v>
      </c>
      <c r="F591" s="4" t="s">
        <v>19</v>
      </c>
      <c r="G591" s="15">
        <v>0.275673</v>
      </c>
      <c r="H591" s="15">
        <v>-1.4589299999999999E-2</v>
      </c>
      <c r="I591" s="15">
        <v>2.0202499999999999E-3</v>
      </c>
      <c r="J591" s="23">
        <v>5.1003499999999996E-13</v>
      </c>
      <c r="K591" s="56">
        <f t="shared" si="28"/>
        <v>1.5084737388211718E-4</v>
      </c>
      <c r="L591" s="50">
        <f t="shared" si="29"/>
        <v>52.15022252232913</v>
      </c>
    </row>
    <row r="592" spans="1:12" x14ac:dyDescent="0.3">
      <c r="A592" s="4" t="s">
        <v>574</v>
      </c>
      <c r="B592" s="13" t="s">
        <v>575</v>
      </c>
      <c r="C592" s="4">
        <v>10</v>
      </c>
      <c r="D592" s="4">
        <v>124230612</v>
      </c>
      <c r="E592" s="4" t="s">
        <v>15</v>
      </c>
      <c r="F592" s="4" t="s">
        <v>16</v>
      </c>
      <c r="G592" s="15">
        <v>0.10704900000000001</v>
      </c>
      <c r="H592" s="15">
        <v>-2.94653E-2</v>
      </c>
      <c r="I592" s="15">
        <v>2.9122699999999998E-3</v>
      </c>
      <c r="J592" s="23">
        <v>4.6004499999999997E-24</v>
      </c>
      <c r="K592" s="56">
        <f t="shared" si="28"/>
        <v>2.9605640357282192E-4</v>
      </c>
      <c r="L592" s="50">
        <f t="shared" si="29"/>
        <v>102.36605075302623</v>
      </c>
    </row>
    <row r="593" spans="1:12" x14ac:dyDescent="0.3">
      <c r="A593" s="4" t="s">
        <v>1013</v>
      </c>
      <c r="B593" s="13" t="s">
        <v>740</v>
      </c>
      <c r="C593" s="4">
        <v>18</v>
      </c>
      <c r="D593" s="4">
        <v>51022606</v>
      </c>
      <c r="E593" s="4" t="s">
        <v>19</v>
      </c>
      <c r="F593" s="4" t="s">
        <v>16</v>
      </c>
      <c r="G593" s="15">
        <v>0.59227300000000005</v>
      </c>
      <c r="H593" s="15">
        <v>1.3447300000000001E-2</v>
      </c>
      <c r="I593" s="15">
        <v>1.83658E-3</v>
      </c>
      <c r="J593" s="23">
        <v>2.3999400000000001E-13</v>
      </c>
      <c r="K593" s="56">
        <f t="shared" si="28"/>
        <v>1.5506997876411921E-4</v>
      </c>
      <c r="L593" s="50">
        <f t="shared" si="29"/>
        <v>53.610267412570948</v>
      </c>
    </row>
    <row r="594" spans="1:12" x14ac:dyDescent="0.3">
      <c r="A594" s="4" t="s">
        <v>1014</v>
      </c>
      <c r="B594" s="13" t="s">
        <v>1015</v>
      </c>
      <c r="C594" s="4">
        <v>4</v>
      </c>
      <c r="D594" s="4">
        <v>57803505</v>
      </c>
      <c r="E594" s="4" t="s">
        <v>25</v>
      </c>
      <c r="F594" s="4" t="s">
        <v>15</v>
      </c>
      <c r="G594" s="15">
        <v>0.46760299999999999</v>
      </c>
      <c r="H594" s="15">
        <v>-1.20216E-2</v>
      </c>
      <c r="I594" s="15">
        <v>1.8007800000000001E-3</v>
      </c>
      <c r="J594" s="23">
        <v>2.4997700000000001E-11</v>
      </c>
      <c r="K594" s="56">
        <f t="shared" si="28"/>
        <v>1.2891155072301607E-4</v>
      </c>
      <c r="L594" s="50">
        <f t="shared" si="29"/>
        <v>44.565698390858522</v>
      </c>
    </row>
    <row r="595" spans="1:12" x14ac:dyDescent="0.3">
      <c r="A595" s="4" t="s">
        <v>578</v>
      </c>
      <c r="B595" s="13" t="s">
        <v>579</v>
      </c>
      <c r="C595" s="4">
        <v>9</v>
      </c>
      <c r="D595" s="4">
        <v>139110654</v>
      </c>
      <c r="E595" s="4" t="s">
        <v>19</v>
      </c>
      <c r="F595" s="4" t="s">
        <v>16</v>
      </c>
      <c r="G595" s="15">
        <v>0.31694</v>
      </c>
      <c r="H595" s="15">
        <v>-2.28761E-2</v>
      </c>
      <c r="I595" s="15">
        <v>1.9332900000000001E-3</v>
      </c>
      <c r="J595" s="23">
        <v>2.6001600000000002E-32</v>
      </c>
      <c r="K595" s="56">
        <f t="shared" si="28"/>
        <v>4.0489151730481123E-4</v>
      </c>
      <c r="L595" s="50">
        <f t="shared" si="29"/>
        <v>140.01270650331105</v>
      </c>
    </row>
    <row r="596" spans="1:12" x14ac:dyDescent="0.3">
      <c r="A596" s="4" t="s">
        <v>1016</v>
      </c>
      <c r="B596" s="13" t="s">
        <v>1017</v>
      </c>
      <c r="C596" s="4">
        <v>2</v>
      </c>
      <c r="D596" s="4">
        <v>70223101</v>
      </c>
      <c r="E596" s="4" t="s">
        <v>16</v>
      </c>
      <c r="F596" s="4" t="s">
        <v>19</v>
      </c>
      <c r="G596" s="15">
        <v>0.37476399999999999</v>
      </c>
      <c r="H596" s="15">
        <v>-1.14173E-2</v>
      </c>
      <c r="I596" s="15">
        <v>1.85541E-3</v>
      </c>
      <c r="J596" s="23">
        <v>7.5999400000000001E-10</v>
      </c>
      <c r="K596" s="56">
        <f t="shared" si="28"/>
        <v>1.0953276720606351E-4</v>
      </c>
      <c r="L596" s="50">
        <f t="shared" si="29"/>
        <v>37.865572431679816</v>
      </c>
    </row>
    <row r="597" spans="1:12" x14ac:dyDescent="0.3">
      <c r="A597" s="4" t="s">
        <v>1018</v>
      </c>
      <c r="B597" s="13" t="s">
        <v>1019</v>
      </c>
      <c r="C597" s="4">
        <v>15</v>
      </c>
      <c r="D597" s="4">
        <v>62186502</v>
      </c>
      <c r="E597" s="4" t="s">
        <v>15</v>
      </c>
      <c r="F597" s="4" t="s">
        <v>25</v>
      </c>
      <c r="G597" s="15">
        <v>0.41576000000000002</v>
      </c>
      <c r="H597" s="15">
        <v>-1.0010099999999999E-2</v>
      </c>
      <c r="I597" s="15">
        <v>1.8234499999999999E-3</v>
      </c>
      <c r="J597" s="23">
        <v>4.0000000000000001E-8</v>
      </c>
      <c r="K597" s="56">
        <f t="shared" si="28"/>
        <v>8.7175780505517142E-5</v>
      </c>
      <c r="L597" s="50">
        <f t="shared" si="29"/>
        <v>30.136068952210852</v>
      </c>
    </row>
    <row r="598" spans="1:12" x14ac:dyDescent="0.3">
      <c r="A598" s="4" t="s">
        <v>586</v>
      </c>
      <c r="B598" s="13" t="s">
        <v>587</v>
      </c>
      <c r="C598" s="4">
        <v>20</v>
      </c>
      <c r="D598" s="4">
        <v>32298286</v>
      </c>
      <c r="E598" s="4" t="s">
        <v>19</v>
      </c>
      <c r="F598" s="4" t="s">
        <v>16</v>
      </c>
      <c r="G598" s="15">
        <v>0.155527</v>
      </c>
      <c r="H598" s="15">
        <v>-2.2087499999999999E-2</v>
      </c>
      <c r="I598" s="15">
        <v>2.48715E-3</v>
      </c>
      <c r="J598" s="23">
        <v>6.5993300000000002E-19</v>
      </c>
      <c r="K598" s="56">
        <f t="shared" si="28"/>
        <v>2.2810493677861792E-4</v>
      </c>
      <c r="L598" s="50">
        <f t="shared" si="29"/>
        <v>78.865426354800078</v>
      </c>
    </row>
    <row r="599" spans="1:12" x14ac:dyDescent="0.3">
      <c r="A599" s="4" t="s">
        <v>1020</v>
      </c>
      <c r="B599" s="13" t="s">
        <v>1021</v>
      </c>
      <c r="C599" s="4">
        <v>4</v>
      </c>
      <c r="D599" s="4">
        <v>3443931</v>
      </c>
      <c r="E599" s="4" t="s">
        <v>25</v>
      </c>
      <c r="F599" s="4" t="s">
        <v>15</v>
      </c>
      <c r="G599" s="15">
        <v>0.61543300000000001</v>
      </c>
      <c r="H599" s="15">
        <v>1.52555E-2</v>
      </c>
      <c r="I599" s="15">
        <v>1.86169E-3</v>
      </c>
      <c r="J599" s="23">
        <v>2.4997700000000002E-16</v>
      </c>
      <c r="K599" s="56">
        <f t="shared" si="28"/>
        <v>1.9422198801951639E-4</v>
      </c>
      <c r="L599" s="50">
        <f t="shared" si="29"/>
        <v>67.148396739897237</v>
      </c>
    </row>
    <row r="600" spans="1:12" x14ac:dyDescent="0.3">
      <c r="A600" s="4" t="s">
        <v>1022</v>
      </c>
      <c r="B600" s="13" t="s">
        <v>1023</v>
      </c>
      <c r="C600" s="4">
        <v>4</v>
      </c>
      <c r="D600" s="4">
        <v>124888059</v>
      </c>
      <c r="E600" s="4" t="s">
        <v>15</v>
      </c>
      <c r="F600" s="4" t="s">
        <v>25</v>
      </c>
      <c r="G600" s="15">
        <v>0.17064599999999999</v>
      </c>
      <c r="H600" s="15">
        <v>-1.3547699999999999E-2</v>
      </c>
      <c r="I600" s="15">
        <v>2.39135E-3</v>
      </c>
      <c r="J600" s="23">
        <v>1.4999999999999999E-8</v>
      </c>
      <c r="K600" s="56">
        <f t="shared" si="28"/>
        <v>9.2842990861531161E-5</v>
      </c>
      <c r="L600" s="50">
        <f t="shared" si="29"/>
        <v>32.095366579995527</v>
      </c>
    </row>
    <row r="601" spans="1:12" x14ac:dyDescent="0.3">
      <c r="A601" s="4" t="s">
        <v>1024</v>
      </c>
      <c r="B601" s="13" t="s">
        <v>561</v>
      </c>
      <c r="C601" s="4">
        <v>4</v>
      </c>
      <c r="D601" s="4">
        <v>17931318</v>
      </c>
      <c r="E601" s="4" t="s">
        <v>16</v>
      </c>
      <c r="F601" s="4" t="s">
        <v>19</v>
      </c>
      <c r="G601" s="15">
        <v>0.15855900000000001</v>
      </c>
      <c r="H601" s="15">
        <v>-3.9775499999999998E-2</v>
      </c>
      <c r="I601" s="15">
        <v>2.45627E-3</v>
      </c>
      <c r="J601" s="23">
        <v>5.6001499999999999E-59</v>
      </c>
      <c r="K601" s="56">
        <f t="shared" si="28"/>
        <v>7.5804387095731692E-4</v>
      </c>
      <c r="L601" s="50">
        <f t="shared" si="29"/>
        <v>262.2264977561457</v>
      </c>
    </row>
    <row r="602" spans="1:12" x14ac:dyDescent="0.3">
      <c r="A602" s="4" t="s">
        <v>1025</v>
      </c>
      <c r="B602" s="13" t="s">
        <v>1026</v>
      </c>
      <c r="C602" s="4">
        <v>5</v>
      </c>
      <c r="D602" s="4">
        <v>39378115</v>
      </c>
      <c r="E602" s="4" t="s">
        <v>19</v>
      </c>
      <c r="F602" s="4" t="s">
        <v>16</v>
      </c>
      <c r="G602" s="15">
        <v>0.41221400000000002</v>
      </c>
      <c r="H602" s="15">
        <v>1.05434E-2</v>
      </c>
      <c r="I602" s="15">
        <v>1.8282000000000001E-3</v>
      </c>
      <c r="J602" s="23">
        <v>8.1000900000000003E-9</v>
      </c>
      <c r="K602" s="56">
        <f t="shared" si="28"/>
        <v>9.6209235691701765E-5</v>
      </c>
      <c r="L602" s="50">
        <f t="shared" si="29"/>
        <v>33.259172876502888</v>
      </c>
    </row>
    <row r="603" spans="1:12" x14ac:dyDescent="0.3">
      <c r="A603" s="4" t="s">
        <v>1027</v>
      </c>
      <c r="B603" s="13" t="s">
        <v>886</v>
      </c>
      <c r="C603" s="4">
        <v>5</v>
      </c>
      <c r="D603" s="4">
        <v>88376061</v>
      </c>
      <c r="E603" s="4" t="s">
        <v>16</v>
      </c>
      <c r="F603" s="4" t="s">
        <v>15</v>
      </c>
      <c r="G603" s="15">
        <v>0.47072799999999998</v>
      </c>
      <c r="H603" s="15">
        <v>-1.09262E-2</v>
      </c>
      <c r="I603" s="15">
        <v>1.80051E-3</v>
      </c>
      <c r="J603" s="23">
        <v>1.29999E-9</v>
      </c>
      <c r="K603" s="56">
        <f t="shared" si="28"/>
        <v>1.0652352844927529E-4</v>
      </c>
      <c r="L603" s="50">
        <f t="shared" si="29"/>
        <v>36.825165160890506</v>
      </c>
    </row>
    <row r="604" spans="1:12" x14ac:dyDescent="0.3">
      <c r="A604" s="4" t="s">
        <v>1028</v>
      </c>
      <c r="B604" s="13" t="s">
        <v>1029</v>
      </c>
      <c r="C604" s="4">
        <v>17</v>
      </c>
      <c r="D604" s="4">
        <v>27941886</v>
      </c>
      <c r="E604" s="4" t="s">
        <v>25</v>
      </c>
      <c r="F604" s="4" t="s">
        <v>15</v>
      </c>
      <c r="G604" s="15">
        <v>0.49196000000000001</v>
      </c>
      <c r="H604" s="15">
        <v>-1.1250100000000001E-2</v>
      </c>
      <c r="I604" s="15">
        <v>1.8016900000000001E-3</v>
      </c>
      <c r="J604" s="23">
        <v>4.3000199999999998E-10</v>
      </c>
      <c r="K604" s="56">
        <f t="shared" si="28"/>
        <v>1.1278419329234747E-4</v>
      </c>
      <c r="L604" s="50">
        <f t="shared" si="29"/>
        <v>38.989720030132993</v>
      </c>
    </row>
    <row r="605" spans="1:12" x14ac:dyDescent="0.3">
      <c r="A605" s="4" t="s">
        <v>590</v>
      </c>
      <c r="B605" s="13" t="s">
        <v>591</v>
      </c>
      <c r="C605" s="4">
        <v>1</v>
      </c>
      <c r="D605" s="4">
        <v>2197233</v>
      </c>
      <c r="E605" s="4" t="s">
        <v>19</v>
      </c>
      <c r="F605" s="4" t="s">
        <v>16</v>
      </c>
      <c r="G605" s="15">
        <v>7.1068000000000006E-2</v>
      </c>
      <c r="H605" s="15">
        <v>-2.63304E-2</v>
      </c>
      <c r="I605" s="15">
        <v>3.5003600000000001E-3</v>
      </c>
      <c r="J605" s="23">
        <v>5.4000799999999998E-14</v>
      </c>
      <c r="K605" s="56">
        <f t="shared" si="28"/>
        <v>1.6366770603293621E-4</v>
      </c>
      <c r="L605" s="50">
        <f t="shared" si="29"/>
        <v>56.583131101730409</v>
      </c>
    </row>
    <row r="606" spans="1:12" x14ac:dyDescent="0.3">
      <c r="A606" s="4" t="s">
        <v>592</v>
      </c>
      <c r="B606" s="13" t="s">
        <v>593</v>
      </c>
      <c r="C606" s="4">
        <v>6</v>
      </c>
      <c r="D606" s="4">
        <v>130345835</v>
      </c>
      <c r="E606" s="4" t="s">
        <v>15</v>
      </c>
      <c r="F606" s="4" t="s">
        <v>25</v>
      </c>
      <c r="G606" s="15">
        <v>0.26820500000000003</v>
      </c>
      <c r="H606" s="15">
        <v>-2.3348600000000001E-2</v>
      </c>
      <c r="I606" s="15">
        <v>2.0530800000000001E-3</v>
      </c>
      <c r="J606" s="23">
        <v>5.7003299999999998E-30</v>
      </c>
      <c r="K606" s="56">
        <f t="shared" ref="K606:K663" si="30">2*G606*(1-G606)*H606^2/((2*G606*(1-G606)*H606^2)+(2*G606*(1-G606)*345665*I606^2))</f>
        <v>3.740176296647029E-4</v>
      </c>
      <c r="L606" s="50">
        <f t="shared" ref="L606:L663" si="31">K606*(345665-2)/(1-K606)</f>
        <v>129.3324285311482</v>
      </c>
    </row>
    <row r="607" spans="1:12" x14ac:dyDescent="0.3">
      <c r="A607" s="4" t="s">
        <v>1030</v>
      </c>
      <c r="B607" s="13" t="s">
        <v>769</v>
      </c>
      <c r="C607" s="4">
        <v>1</v>
      </c>
      <c r="D607" s="4">
        <v>218523730</v>
      </c>
      <c r="E607" s="4" t="s">
        <v>19</v>
      </c>
      <c r="F607" s="4" t="s">
        <v>16</v>
      </c>
      <c r="G607" s="15">
        <v>0.25456800000000002</v>
      </c>
      <c r="H607" s="15">
        <v>2.0639100000000001E-2</v>
      </c>
      <c r="I607" s="15">
        <v>2.0708499999999999E-3</v>
      </c>
      <c r="J607" s="23">
        <v>2.09991E-23</v>
      </c>
      <c r="K607" s="56">
        <f t="shared" si="30"/>
        <v>2.8727910332537163E-4</v>
      </c>
      <c r="L607" s="50">
        <f t="shared" si="31"/>
        <v>99.330292210037086</v>
      </c>
    </row>
    <row r="608" spans="1:12" x14ac:dyDescent="0.3">
      <c r="A608" s="4" t="s">
        <v>1031</v>
      </c>
      <c r="B608" s="13" t="s">
        <v>690</v>
      </c>
      <c r="C608" s="4">
        <v>4</v>
      </c>
      <c r="D608" s="4">
        <v>106819824</v>
      </c>
      <c r="E608" s="4" t="s">
        <v>16</v>
      </c>
      <c r="F608" s="4" t="s">
        <v>19</v>
      </c>
      <c r="G608" s="15">
        <v>2.2575000000000001E-2</v>
      </c>
      <c r="H608" s="15">
        <v>3.4582700000000001E-2</v>
      </c>
      <c r="I608" s="15">
        <v>6.2399700000000001E-3</v>
      </c>
      <c r="J608" s="23">
        <v>2.9999899999999999E-8</v>
      </c>
      <c r="K608" s="56">
        <f t="shared" si="30"/>
        <v>8.8850278713590826E-5</v>
      </c>
      <c r="L608" s="50">
        <f t="shared" si="31"/>
        <v>30.714982925769583</v>
      </c>
    </row>
    <row r="609" spans="1:12" x14ac:dyDescent="0.3">
      <c r="A609" s="4" t="s">
        <v>1032</v>
      </c>
      <c r="B609" s="13" t="s">
        <v>518</v>
      </c>
      <c r="C609" s="4">
        <v>12</v>
      </c>
      <c r="D609" s="4">
        <v>30751112</v>
      </c>
      <c r="E609" s="4" t="s">
        <v>16</v>
      </c>
      <c r="F609" s="4" t="s">
        <v>19</v>
      </c>
      <c r="G609" s="15">
        <v>0.58609599999999995</v>
      </c>
      <c r="H609" s="15">
        <v>1.21747E-2</v>
      </c>
      <c r="I609" s="15">
        <v>1.8326E-3</v>
      </c>
      <c r="J609" s="23">
        <v>3.1002699999999998E-11</v>
      </c>
      <c r="K609" s="56">
        <f t="shared" si="30"/>
        <v>1.2766454955459564E-4</v>
      </c>
      <c r="L609" s="50">
        <f t="shared" si="31"/>
        <v>44.134545609575234</v>
      </c>
    </row>
    <row r="610" spans="1:12" x14ac:dyDescent="0.3">
      <c r="A610" s="4" t="s">
        <v>1033</v>
      </c>
      <c r="B610" s="13" t="s">
        <v>1034</v>
      </c>
      <c r="C610" s="4">
        <v>7</v>
      </c>
      <c r="D610" s="4">
        <v>114296102</v>
      </c>
      <c r="E610" s="4" t="s">
        <v>16</v>
      </c>
      <c r="F610" s="4" t="s">
        <v>19</v>
      </c>
      <c r="G610" s="15">
        <v>0.54995300000000003</v>
      </c>
      <c r="H610" s="15">
        <v>-1.01554E-2</v>
      </c>
      <c r="I610" s="15">
        <v>1.8142799999999999E-3</v>
      </c>
      <c r="J610" s="23">
        <v>2.19999E-8</v>
      </c>
      <c r="K610" s="56">
        <f t="shared" si="30"/>
        <v>9.0633900509325756E-5</v>
      </c>
      <c r="L610" s="50">
        <f t="shared" si="31"/>
        <v>31.331625659197861</v>
      </c>
    </row>
    <row r="611" spans="1:12" x14ac:dyDescent="0.3">
      <c r="A611" s="4" t="s">
        <v>1035</v>
      </c>
      <c r="B611" s="13" t="s">
        <v>1036</v>
      </c>
      <c r="C611" s="4">
        <v>4</v>
      </c>
      <c r="D611" s="4">
        <v>55958208</v>
      </c>
      <c r="E611" s="4" t="s">
        <v>16</v>
      </c>
      <c r="F611" s="4" t="s">
        <v>19</v>
      </c>
      <c r="G611" s="15">
        <v>0.11325200000000001</v>
      </c>
      <c r="H611" s="15">
        <v>1.69336E-2</v>
      </c>
      <c r="I611" s="15">
        <v>2.8482799999999999E-3</v>
      </c>
      <c r="J611" s="23">
        <v>2.8000100000000001E-9</v>
      </c>
      <c r="K611" s="56">
        <f t="shared" si="30"/>
        <v>1.0224296124201707E-4</v>
      </c>
      <c r="L611" s="50">
        <f t="shared" si="31"/>
        <v>35.345222512014736</v>
      </c>
    </row>
    <row r="612" spans="1:12" x14ac:dyDescent="0.3">
      <c r="A612" s="4" t="s">
        <v>1037</v>
      </c>
      <c r="B612" s="13" t="s">
        <v>1038</v>
      </c>
      <c r="C612" s="4">
        <v>10</v>
      </c>
      <c r="D612" s="4">
        <v>105163997</v>
      </c>
      <c r="E612" s="4" t="s">
        <v>19</v>
      </c>
      <c r="F612" s="4" t="s">
        <v>16</v>
      </c>
      <c r="G612" s="15">
        <v>2.3514E-2</v>
      </c>
      <c r="H612" s="15">
        <v>3.3236599999999998E-2</v>
      </c>
      <c r="I612" s="15">
        <v>5.9911299999999999E-3</v>
      </c>
      <c r="J612" s="23">
        <v>2.90001E-8</v>
      </c>
      <c r="K612" s="56">
        <f t="shared" si="30"/>
        <v>8.9026975795952732E-5</v>
      </c>
      <c r="L612" s="50">
        <f t="shared" si="31"/>
        <v>30.776071435123157</v>
      </c>
    </row>
    <row r="613" spans="1:12" x14ac:dyDescent="0.3">
      <c r="A613" s="4" t="s">
        <v>594</v>
      </c>
      <c r="B613" s="13" t="s">
        <v>595</v>
      </c>
      <c r="C613" s="4">
        <v>19</v>
      </c>
      <c r="D613" s="4">
        <v>55993436</v>
      </c>
      <c r="E613" s="4" t="s">
        <v>19</v>
      </c>
      <c r="F613" s="4" t="s">
        <v>25</v>
      </c>
      <c r="G613" s="15">
        <v>2.4219000000000001E-2</v>
      </c>
      <c r="H613" s="15">
        <v>-5.2929499999999997E-2</v>
      </c>
      <c r="I613" s="15">
        <v>5.8535200000000001E-3</v>
      </c>
      <c r="J613" s="23">
        <v>1.50003E-19</v>
      </c>
      <c r="K613" s="56">
        <f t="shared" si="30"/>
        <v>2.364848076612407E-4</v>
      </c>
      <c r="L613" s="50">
        <f t="shared" si="31"/>
        <v>81.76338386871538</v>
      </c>
    </row>
    <row r="614" spans="1:12" x14ac:dyDescent="0.3">
      <c r="A614" s="4" t="s">
        <v>1039</v>
      </c>
      <c r="B614" s="13" t="s">
        <v>769</v>
      </c>
      <c r="C614" s="4">
        <v>1</v>
      </c>
      <c r="D614" s="4">
        <v>218622319</v>
      </c>
      <c r="E614" s="4" t="s">
        <v>15</v>
      </c>
      <c r="F614" s="4" t="s">
        <v>25</v>
      </c>
      <c r="G614" s="15">
        <v>0.28660799999999997</v>
      </c>
      <c r="H614" s="15">
        <v>1.8182799999999999E-2</v>
      </c>
      <c r="I614" s="15">
        <v>1.9865500000000001E-3</v>
      </c>
      <c r="J614" s="23">
        <v>5.5004699999999998E-20</v>
      </c>
      <c r="K614" s="56">
        <f t="shared" si="30"/>
        <v>2.4230471811403107E-4</v>
      </c>
      <c r="L614" s="50">
        <f t="shared" si="31"/>
        <v>83.77607511571594</v>
      </c>
    </row>
    <row r="615" spans="1:12" x14ac:dyDescent="0.3">
      <c r="A615" s="4" t="s">
        <v>596</v>
      </c>
      <c r="B615" s="13" t="s">
        <v>597</v>
      </c>
      <c r="C615" s="4">
        <v>1</v>
      </c>
      <c r="D615" s="4">
        <v>22441865</v>
      </c>
      <c r="E615" s="4" t="s">
        <v>19</v>
      </c>
      <c r="F615" s="4" t="s">
        <v>16</v>
      </c>
      <c r="G615" s="15">
        <v>0.55111399999999999</v>
      </c>
      <c r="H615" s="15">
        <v>-1.4486600000000001E-2</v>
      </c>
      <c r="I615" s="15">
        <v>1.8044300000000001E-3</v>
      </c>
      <c r="J615" s="23">
        <v>9.8991999999999992E-16</v>
      </c>
      <c r="K615" s="56">
        <f t="shared" si="30"/>
        <v>1.8643029146660654E-4</v>
      </c>
      <c r="L615" s="50">
        <f t="shared" si="31"/>
        <v>64.454070030283575</v>
      </c>
    </row>
    <row r="616" spans="1:12" x14ac:dyDescent="0.3">
      <c r="A616" s="4" t="s">
        <v>600</v>
      </c>
      <c r="B616" s="13" t="s">
        <v>601</v>
      </c>
      <c r="C616" s="4">
        <v>6</v>
      </c>
      <c r="D616" s="4">
        <v>126851160</v>
      </c>
      <c r="E616" s="4" t="s">
        <v>19</v>
      </c>
      <c r="F616" s="4" t="s">
        <v>16</v>
      </c>
      <c r="G616" s="15">
        <v>0.49987300000000001</v>
      </c>
      <c r="H616" s="15">
        <v>2.68685E-2</v>
      </c>
      <c r="I616" s="15">
        <v>1.7947900000000001E-3</v>
      </c>
      <c r="J616" s="23">
        <v>1.10002E-50</v>
      </c>
      <c r="K616" s="56">
        <f t="shared" si="30"/>
        <v>6.4792192026540206E-4</v>
      </c>
      <c r="L616" s="50">
        <f t="shared" si="31"/>
        <v>224.10783910615987</v>
      </c>
    </row>
    <row r="617" spans="1:12" x14ac:dyDescent="0.3">
      <c r="A617" s="4" t="s">
        <v>602</v>
      </c>
      <c r="B617" s="13" t="s">
        <v>603</v>
      </c>
      <c r="C617" s="4">
        <v>9</v>
      </c>
      <c r="D617" s="4">
        <v>108989399</v>
      </c>
      <c r="E617" s="4" t="s">
        <v>15</v>
      </c>
      <c r="F617" s="4" t="s">
        <v>25</v>
      </c>
      <c r="G617" s="15">
        <v>0.470163</v>
      </c>
      <c r="H617" s="15">
        <v>-1.1738500000000001E-2</v>
      </c>
      <c r="I617" s="15">
        <v>1.81263E-3</v>
      </c>
      <c r="J617" s="23">
        <v>9.3993999999999999E-11</v>
      </c>
      <c r="K617" s="56">
        <f t="shared" si="30"/>
        <v>1.2131060988796838E-4</v>
      </c>
      <c r="L617" s="50">
        <f t="shared" si="31"/>
        <v>41.93767683085845</v>
      </c>
    </row>
    <row r="618" spans="1:12" x14ac:dyDescent="0.3">
      <c r="A618" s="4" t="s">
        <v>604</v>
      </c>
      <c r="B618" s="13" t="s">
        <v>605</v>
      </c>
      <c r="C618" s="4">
        <v>2</v>
      </c>
      <c r="D618" s="4">
        <v>135599739</v>
      </c>
      <c r="E618" s="4" t="s">
        <v>19</v>
      </c>
      <c r="F618" s="4" t="s">
        <v>16</v>
      </c>
      <c r="G618" s="15">
        <v>0.37357600000000002</v>
      </c>
      <c r="H618" s="15">
        <v>1.2771599999999999E-2</v>
      </c>
      <c r="I618" s="15">
        <v>1.8517500000000001E-3</v>
      </c>
      <c r="J618" s="23">
        <v>5.3002899999999998E-12</v>
      </c>
      <c r="K618" s="56">
        <f t="shared" si="30"/>
        <v>1.3759756235328554E-4</v>
      </c>
      <c r="L618" s="50">
        <f t="shared" si="31"/>
        <v>47.568931564750798</v>
      </c>
    </row>
    <row r="619" spans="1:12" x14ac:dyDescent="0.3">
      <c r="A619" s="4" t="s">
        <v>1040</v>
      </c>
      <c r="B619" s="13" t="s">
        <v>916</v>
      </c>
      <c r="C619" s="4">
        <v>21</v>
      </c>
      <c r="D619" s="4">
        <v>36067775</v>
      </c>
      <c r="E619" s="4" t="s">
        <v>16</v>
      </c>
      <c r="F619" s="4" t="s">
        <v>19</v>
      </c>
      <c r="G619" s="15">
        <v>0.37021500000000002</v>
      </c>
      <c r="H619" s="15">
        <v>-1.28615E-2</v>
      </c>
      <c r="I619" s="15">
        <v>1.8666799999999999E-3</v>
      </c>
      <c r="J619" s="23">
        <v>5.6001499999999997E-12</v>
      </c>
      <c r="K619" s="56">
        <f t="shared" si="30"/>
        <v>1.3731830910743289E-4</v>
      </c>
      <c r="L619" s="50">
        <f t="shared" si="31"/>
        <v>47.472377507611228</v>
      </c>
    </row>
    <row r="620" spans="1:12" x14ac:dyDescent="0.3">
      <c r="A620" s="4" t="s">
        <v>1041</v>
      </c>
      <c r="B620" s="13" t="s">
        <v>1042</v>
      </c>
      <c r="C620" s="4">
        <v>5</v>
      </c>
      <c r="D620" s="4">
        <v>127712056</v>
      </c>
      <c r="E620" s="4" t="s">
        <v>16</v>
      </c>
      <c r="F620" s="4" t="s">
        <v>19</v>
      </c>
      <c r="G620" s="15">
        <v>0.11243599999999999</v>
      </c>
      <c r="H620" s="15">
        <v>-1.7797500000000001E-2</v>
      </c>
      <c r="I620" s="15">
        <v>2.8577199999999998E-3</v>
      </c>
      <c r="J620" s="23">
        <v>4.7000200000000005E-10</v>
      </c>
      <c r="K620" s="56">
        <f t="shared" si="30"/>
        <v>1.1219526236310388E-4</v>
      </c>
      <c r="L620" s="50">
        <f t="shared" si="31"/>
        <v>38.78610259117383</v>
      </c>
    </row>
    <row r="621" spans="1:12" x14ac:dyDescent="0.3">
      <c r="A621" s="4" t="s">
        <v>1043</v>
      </c>
      <c r="B621" s="13" t="s">
        <v>1044</v>
      </c>
      <c r="C621" s="4">
        <v>4</v>
      </c>
      <c r="D621" s="4">
        <v>82172449</v>
      </c>
      <c r="E621" s="4" t="s">
        <v>16</v>
      </c>
      <c r="F621" s="4" t="s">
        <v>19</v>
      </c>
      <c r="G621" s="15">
        <v>0.30531599999999998</v>
      </c>
      <c r="H621" s="15">
        <v>1.12047E-2</v>
      </c>
      <c r="I621" s="15">
        <v>1.9534800000000001E-3</v>
      </c>
      <c r="J621" s="23">
        <v>9.6999599999999997E-9</v>
      </c>
      <c r="K621" s="56">
        <f t="shared" si="30"/>
        <v>9.5166870382465825E-5</v>
      </c>
      <c r="L621" s="50">
        <f t="shared" si="31"/>
        <v>32.898796792544381</v>
      </c>
    </row>
    <row r="622" spans="1:12" x14ac:dyDescent="0.3">
      <c r="A622" s="4" t="s">
        <v>610</v>
      </c>
      <c r="B622" s="13" t="s">
        <v>611</v>
      </c>
      <c r="C622" s="4">
        <v>18</v>
      </c>
      <c r="D622" s="4">
        <v>22290711</v>
      </c>
      <c r="E622" s="4" t="s">
        <v>16</v>
      </c>
      <c r="F622" s="4" t="s">
        <v>19</v>
      </c>
      <c r="G622" s="15">
        <v>0.317741</v>
      </c>
      <c r="H622" s="15">
        <v>1.2833300000000001E-2</v>
      </c>
      <c r="I622" s="15">
        <v>1.9440499999999999E-3</v>
      </c>
      <c r="J622" s="23">
        <v>4.1001500000000001E-11</v>
      </c>
      <c r="K622" s="56">
        <f t="shared" si="30"/>
        <v>1.2605256206627236E-4</v>
      </c>
      <c r="L622" s="50">
        <f t="shared" si="31"/>
        <v>43.577199779193748</v>
      </c>
    </row>
    <row r="623" spans="1:12" x14ac:dyDescent="0.3">
      <c r="A623" s="4" t="s">
        <v>1045</v>
      </c>
      <c r="B623" s="13" t="s">
        <v>1046</v>
      </c>
      <c r="C623" s="4">
        <v>3</v>
      </c>
      <c r="D623" s="4">
        <v>138156276</v>
      </c>
      <c r="E623" s="4" t="s">
        <v>19</v>
      </c>
      <c r="F623" s="4" t="s">
        <v>16</v>
      </c>
      <c r="G623" s="15">
        <v>0.84619900000000003</v>
      </c>
      <c r="H623" s="15">
        <v>1.41549E-2</v>
      </c>
      <c r="I623" s="15">
        <v>2.5128799999999999E-3</v>
      </c>
      <c r="J623" s="23">
        <v>1.79999E-8</v>
      </c>
      <c r="K623" s="56">
        <f t="shared" si="30"/>
        <v>9.1785661029835215E-5</v>
      </c>
      <c r="L623" s="50">
        <f t="shared" si="31"/>
        <v>31.729819290993909</v>
      </c>
    </row>
    <row r="624" spans="1:12" x14ac:dyDescent="0.3">
      <c r="A624" s="4" t="s">
        <v>1047</v>
      </c>
      <c r="B624" s="13" t="s">
        <v>730</v>
      </c>
      <c r="C624" s="4">
        <v>8</v>
      </c>
      <c r="D624" s="4">
        <v>135598265</v>
      </c>
      <c r="E624" s="4" t="s">
        <v>16</v>
      </c>
      <c r="F624" s="4" t="s">
        <v>19</v>
      </c>
      <c r="G624" s="15">
        <v>0.36685400000000001</v>
      </c>
      <c r="H624" s="15">
        <v>-1.58593E-2</v>
      </c>
      <c r="I624" s="15">
        <v>1.8730800000000001E-3</v>
      </c>
      <c r="J624" s="23">
        <v>2.4997700000000001E-17</v>
      </c>
      <c r="K624" s="56">
        <f t="shared" si="30"/>
        <v>2.0735280102065085E-4</v>
      </c>
      <c r="L624" s="50">
        <f t="shared" si="31"/>
        <v>71.689056185803892</v>
      </c>
    </row>
    <row r="625" spans="1:12" x14ac:dyDescent="0.3">
      <c r="A625" s="4" t="s">
        <v>616</v>
      </c>
      <c r="B625" s="13" t="s">
        <v>617</v>
      </c>
      <c r="C625" s="4">
        <v>1</v>
      </c>
      <c r="D625" s="4">
        <v>83236757</v>
      </c>
      <c r="E625" s="4" t="s">
        <v>25</v>
      </c>
      <c r="F625" s="4" t="s">
        <v>15</v>
      </c>
      <c r="G625" s="15">
        <v>0.33210000000000001</v>
      </c>
      <c r="H625" s="15">
        <v>-1.1029300000000001E-2</v>
      </c>
      <c r="I625" s="15">
        <v>1.91E-3</v>
      </c>
      <c r="J625" s="23">
        <v>7.6999899999999996E-9</v>
      </c>
      <c r="K625" s="56">
        <f t="shared" si="30"/>
        <v>9.6456581226963476E-5</v>
      </c>
      <c r="L625" s="50">
        <f t="shared" si="31"/>
        <v>33.344687551219145</v>
      </c>
    </row>
    <row r="626" spans="1:12" x14ac:dyDescent="0.3">
      <c r="A626" s="4" t="s">
        <v>1048</v>
      </c>
      <c r="B626" s="13" t="s">
        <v>1049</v>
      </c>
      <c r="C626" s="4">
        <v>1</v>
      </c>
      <c r="D626" s="4">
        <v>26450009</v>
      </c>
      <c r="E626" s="4" t="s">
        <v>19</v>
      </c>
      <c r="F626" s="4" t="s">
        <v>16</v>
      </c>
      <c r="G626" s="15">
        <v>0.17499500000000001</v>
      </c>
      <c r="H626" s="15">
        <v>1.7900300000000001E-2</v>
      </c>
      <c r="I626" s="15">
        <v>2.3591200000000001E-3</v>
      </c>
      <c r="J626" s="23">
        <v>3.2998900000000001E-14</v>
      </c>
      <c r="K626" s="56">
        <f t="shared" si="30"/>
        <v>1.6653012861852026E-4</v>
      </c>
      <c r="L626" s="50">
        <f t="shared" si="31"/>
        <v>57.572891469684954</v>
      </c>
    </row>
    <row r="627" spans="1:12" x14ac:dyDescent="0.3">
      <c r="A627" s="4" t="s">
        <v>1050</v>
      </c>
      <c r="B627" s="13" t="s">
        <v>1051</v>
      </c>
      <c r="C627" s="4">
        <v>17</v>
      </c>
      <c r="D627" s="4">
        <v>68972281</v>
      </c>
      <c r="E627" s="4" t="s">
        <v>19</v>
      </c>
      <c r="F627" s="4" t="s">
        <v>16</v>
      </c>
      <c r="G627" s="15">
        <v>0.213342</v>
      </c>
      <c r="H627" s="15">
        <v>-1.28098E-2</v>
      </c>
      <c r="I627" s="15">
        <v>2.2002900000000001E-3</v>
      </c>
      <c r="J627" s="23">
        <v>5.8000300000000003E-9</v>
      </c>
      <c r="K627" s="56">
        <f t="shared" si="30"/>
        <v>9.8045317686712807E-5</v>
      </c>
      <c r="L627" s="50">
        <f t="shared" si="31"/>
        <v>33.89396179179375</v>
      </c>
    </row>
    <row r="628" spans="1:12" x14ac:dyDescent="0.3">
      <c r="A628" s="4" t="s">
        <v>1052</v>
      </c>
      <c r="B628" s="13" t="s">
        <v>811</v>
      </c>
      <c r="C628" s="4">
        <v>8</v>
      </c>
      <c r="D628" s="4">
        <v>69570332</v>
      </c>
      <c r="E628" s="4" t="s">
        <v>25</v>
      </c>
      <c r="F628" s="4" t="s">
        <v>19</v>
      </c>
      <c r="G628" s="15">
        <v>0.181367</v>
      </c>
      <c r="H628" s="15">
        <v>-1.53641E-2</v>
      </c>
      <c r="I628" s="15">
        <v>2.3450900000000002E-3</v>
      </c>
      <c r="J628" s="23">
        <v>5.7003300000000002E-11</v>
      </c>
      <c r="K628" s="56">
        <f t="shared" si="30"/>
        <v>1.2416119599887793E-4</v>
      </c>
      <c r="L628" s="50">
        <f t="shared" si="31"/>
        <v>42.923260895969158</v>
      </c>
    </row>
    <row r="629" spans="1:12" x14ac:dyDescent="0.3">
      <c r="A629" s="4" t="s">
        <v>620</v>
      </c>
      <c r="B629" s="13" t="s">
        <v>621</v>
      </c>
      <c r="C629" s="4">
        <v>2</v>
      </c>
      <c r="D629" s="4">
        <v>178565913</v>
      </c>
      <c r="E629" s="4" t="s">
        <v>16</v>
      </c>
      <c r="F629" s="4" t="s">
        <v>19</v>
      </c>
      <c r="G629" s="15">
        <v>4.1430000000000002E-2</v>
      </c>
      <c r="H629" s="15">
        <v>3.7084800000000001E-2</v>
      </c>
      <c r="I629" s="15">
        <v>4.5015699999999999E-3</v>
      </c>
      <c r="J629" s="23">
        <v>1.69981E-16</v>
      </c>
      <c r="K629" s="56">
        <f t="shared" si="30"/>
        <v>1.9630131008145836E-4</v>
      </c>
      <c r="L629" s="50">
        <f t="shared" si="31"/>
        <v>67.867422210578923</v>
      </c>
    </row>
    <row r="630" spans="1:12" x14ac:dyDescent="0.3">
      <c r="A630" s="4" t="s">
        <v>622</v>
      </c>
      <c r="B630" s="13" t="s">
        <v>623</v>
      </c>
      <c r="C630" s="4">
        <v>20</v>
      </c>
      <c r="D630" s="4">
        <v>47691743</v>
      </c>
      <c r="E630" s="4" t="s">
        <v>19</v>
      </c>
      <c r="F630" s="4" t="s">
        <v>16</v>
      </c>
      <c r="G630" s="15">
        <v>0.247221</v>
      </c>
      <c r="H630" s="15">
        <v>2.3343099999999999E-2</v>
      </c>
      <c r="I630" s="15">
        <v>2.0859400000000001E-3</v>
      </c>
      <c r="J630" s="23">
        <v>4.4998700000000002E-29</v>
      </c>
      <c r="K630" s="56">
        <f t="shared" si="30"/>
        <v>3.6216019578979029E-4</v>
      </c>
      <c r="L630" s="50">
        <f t="shared" si="31"/>
        <v>125.23073334419313</v>
      </c>
    </row>
    <row r="631" spans="1:12" x14ac:dyDescent="0.3">
      <c r="A631" s="4" t="s">
        <v>1053</v>
      </c>
      <c r="B631" s="13" t="s">
        <v>1054</v>
      </c>
      <c r="C631" s="4">
        <v>5</v>
      </c>
      <c r="D631" s="4">
        <v>176516631</v>
      </c>
      <c r="E631" s="4" t="s">
        <v>15</v>
      </c>
      <c r="F631" s="4" t="s">
        <v>25</v>
      </c>
      <c r="G631" s="15">
        <v>0.24579999999999999</v>
      </c>
      <c r="H631" s="15">
        <v>1.6185399999999999E-2</v>
      </c>
      <c r="I631" s="15">
        <v>2.08566E-3</v>
      </c>
      <c r="J631" s="23">
        <v>8.4996300000000004E-15</v>
      </c>
      <c r="K631" s="56">
        <f t="shared" si="30"/>
        <v>1.7419223224540383E-4</v>
      </c>
      <c r="L631" s="50">
        <f t="shared" si="31"/>
        <v>60.222299831481621</v>
      </c>
    </row>
    <row r="632" spans="1:12" x14ac:dyDescent="0.3">
      <c r="A632" s="4" t="s">
        <v>1055</v>
      </c>
      <c r="B632" s="13" t="s">
        <v>54</v>
      </c>
      <c r="C632" s="4">
        <v>9</v>
      </c>
      <c r="D632" s="4">
        <v>4160364</v>
      </c>
      <c r="E632" s="4" t="s">
        <v>15</v>
      </c>
      <c r="F632" s="4" t="s">
        <v>25</v>
      </c>
      <c r="G632" s="15">
        <v>0.85133999999999999</v>
      </c>
      <c r="H632" s="15">
        <v>1.44151E-2</v>
      </c>
      <c r="I632" s="15">
        <v>2.5412899999999999E-3</v>
      </c>
      <c r="J632" s="23">
        <v>1.40001E-8</v>
      </c>
      <c r="K632" s="56">
        <f t="shared" si="30"/>
        <v>9.3074568756523239E-5</v>
      </c>
      <c r="L632" s="50">
        <f t="shared" si="31"/>
        <v>32.175429374299661</v>
      </c>
    </row>
    <row r="633" spans="1:12" x14ac:dyDescent="0.3">
      <c r="A633" s="4" t="s">
        <v>1056</v>
      </c>
      <c r="B633" s="13" t="s">
        <v>1057</v>
      </c>
      <c r="C633" s="4">
        <v>17</v>
      </c>
      <c r="D633" s="4">
        <v>61996255</v>
      </c>
      <c r="E633" s="4" t="s">
        <v>16</v>
      </c>
      <c r="F633" s="4" t="s">
        <v>15</v>
      </c>
      <c r="G633" s="15">
        <v>0.63982300000000003</v>
      </c>
      <c r="H633" s="15">
        <v>2.3311200000000001E-2</v>
      </c>
      <c r="I633" s="15">
        <v>1.8975000000000001E-3</v>
      </c>
      <c r="J633" s="23">
        <v>1.1000199999999999E-34</v>
      </c>
      <c r="K633" s="56">
        <f t="shared" si="30"/>
        <v>4.3643613482518016E-4</v>
      </c>
      <c r="L633" s="50">
        <f t="shared" si="31"/>
        <v>150.92569309821786</v>
      </c>
    </row>
    <row r="634" spans="1:12" x14ac:dyDescent="0.3">
      <c r="A634" s="4" t="s">
        <v>1058</v>
      </c>
      <c r="B634" s="13" t="s">
        <v>1059</v>
      </c>
      <c r="C634" s="4">
        <v>17</v>
      </c>
      <c r="D634" s="4">
        <v>62764047</v>
      </c>
      <c r="E634" s="4" t="s">
        <v>19</v>
      </c>
      <c r="F634" s="4" t="s">
        <v>16</v>
      </c>
      <c r="G634" s="15">
        <v>0.173905</v>
      </c>
      <c r="H634" s="15">
        <v>2.1709900000000001E-2</v>
      </c>
      <c r="I634" s="15">
        <v>2.3810099999999998E-3</v>
      </c>
      <c r="J634" s="23">
        <v>7.7001599999999998E-20</v>
      </c>
      <c r="K634" s="56">
        <f t="shared" si="30"/>
        <v>2.4045474899147965E-4</v>
      </c>
      <c r="L634" s="50">
        <f t="shared" si="31"/>
        <v>83.136300418891125</v>
      </c>
    </row>
    <row r="635" spans="1:12" x14ac:dyDescent="0.3">
      <c r="A635" s="4" t="s">
        <v>1060</v>
      </c>
      <c r="B635" s="13" t="s">
        <v>710</v>
      </c>
      <c r="C635" s="4">
        <v>5</v>
      </c>
      <c r="D635" s="4">
        <v>77437291</v>
      </c>
      <c r="E635" s="4" t="s">
        <v>19</v>
      </c>
      <c r="F635" s="4" t="s">
        <v>16</v>
      </c>
      <c r="G635" s="15">
        <v>0.23491999999999999</v>
      </c>
      <c r="H635" s="15">
        <v>-1.91466E-2</v>
      </c>
      <c r="I635" s="15">
        <v>2.1157799999999998E-3</v>
      </c>
      <c r="J635" s="23">
        <v>1.3999099999999999E-19</v>
      </c>
      <c r="K635" s="56">
        <f t="shared" si="30"/>
        <v>2.3685580253516599E-4</v>
      </c>
      <c r="L635" s="50">
        <f t="shared" si="31"/>
        <v>81.891683792198634</v>
      </c>
    </row>
    <row r="636" spans="1:12" x14ac:dyDescent="0.3">
      <c r="A636" s="4" t="s">
        <v>1061</v>
      </c>
      <c r="B636" s="13" t="s">
        <v>589</v>
      </c>
      <c r="C636" s="4">
        <v>7</v>
      </c>
      <c r="D636" s="4">
        <v>18877874</v>
      </c>
      <c r="E636" s="4" t="s">
        <v>25</v>
      </c>
      <c r="F636" s="4" t="s">
        <v>19</v>
      </c>
      <c r="G636" s="15">
        <v>0.38617299999999999</v>
      </c>
      <c r="H636" s="15">
        <v>-1.1067499999999999E-2</v>
      </c>
      <c r="I636" s="15">
        <v>1.8487200000000001E-3</v>
      </c>
      <c r="J636" s="23">
        <v>2.1000000000000002E-9</v>
      </c>
      <c r="K636" s="56">
        <f t="shared" si="30"/>
        <v>1.0367077580024839E-4</v>
      </c>
      <c r="L636" s="50">
        <f t="shared" si="31"/>
        <v>35.838866818568135</v>
      </c>
    </row>
    <row r="637" spans="1:12" x14ac:dyDescent="0.3">
      <c r="A637" s="4" t="s">
        <v>1062</v>
      </c>
      <c r="B637" s="13" t="s">
        <v>1063</v>
      </c>
      <c r="C637" s="4">
        <v>14</v>
      </c>
      <c r="D637" s="4">
        <v>60957279</v>
      </c>
      <c r="E637" s="4" t="s">
        <v>19</v>
      </c>
      <c r="F637" s="4" t="s">
        <v>16</v>
      </c>
      <c r="G637" s="15">
        <v>0.60780000000000001</v>
      </c>
      <c r="H637" s="15">
        <v>-1.47837E-2</v>
      </c>
      <c r="I637" s="15">
        <v>1.8450999999999999E-3</v>
      </c>
      <c r="J637" s="23">
        <v>1.1000200000000001E-15</v>
      </c>
      <c r="K637" s="56">
        <f t="shared" si="30"/>
        <v>1.8569080742094661E-4</v>
      </c>
      <c r="L637" s="50">
        <f t="shared" si="31"/>
        <v>64.198362611335071</v>
      </c>
    </row>
    <row r="638" spans="1:12" x14ac:dyDescent="0.3">
      <c r="A638" s="4" t="s">
        <v>1064</v>
      </c>
      <c r="B638" s="13" t="s">
        <v>1065</v>
      </c>
      <c r="C638" s="4">
        <v>8</v>
      </c>
      <c r="D638" s="4">
        <v>81295744</v>
      </c>
      <c r="E638" s="4" t="s">
        <v>19</v>
      </c>
      <c r="F638" s="4" t="s">
        <v>25</v>
      </c>
      <c r="G638" s="15">
        <v>0.63555600000000001</v>
      </c>
      <c r="H638" s="15">
        <v>1.01957E-2</v>
      </c>
      <c r="I638" s="15">
        <v>1.8675600000000001E-3</v>
      </c>
      <c r="J638" s="23">
        <v>4.7999900000000001E-8</v>
      </c>
      <c r="K638" s="56">
        <f t="shared" si="30"/>
        <v>8.6216843083532338E-5</v>
      </c>
      <c r="L638" s="50">
        <f t="shared" si="31"/>
        <v>29.804542284328342</v>
      </c>
    </row>
    <row r="639" spans="1:12" x14ac:dyDescent="0.3">
      <c r="A639" s="4" t="s">
        <v>1066</v>
      </c>
      <c r="B639" s="13" t="s">
        <v>1067</v>
      </c>
      <c r="C639" s="4">
        <v>4</v>
      </c>
      <c r="D639" s="4">
        <v>145599908</v>
      </c>
      <c r="E639" s="4" t="s">
        <v>15</v>
      </c>
      <c r="F639" s="4" t="s">
        <v>25</v>
      </c>
      <c r="G639" s="15">
        <v>0.52626799999999996</v>
      </c>
      <c r="H639" s="15">
        <v>2.43588E-2</v>
      </c>
      <c r="I639" s="15">
        <v>1.8043200000000001E-3</v>
      </c>
      <c r="J639" s="23">
        <v>1.5999300000000001E-41</v>
      </c>
      <c r="K639" s="56">
        <f t="shared" si="30"/>
        <v>5.2698750401190386E-4</v>
      </c>
      <c r="L639" s="50">
        <f t="shared" si="31"/>
        <v>182.25612830141117</v>
      </c>
    </row>
    <row r="640" spans="1:12" x14ac:dyDescent="0.3">
      <c r="A640" s="4" t="s">
        <v>1068</v>
      </c>
      <c r="B640" s="13" t="s">
        <v>1069</v>
      </c>
      <c r="C640" s="4">
        <v>12</v>
      </c>
      <c r="D640" s="4">
        <v>46796522</v>
      </c>
      <c r="E640" s="4" t="s">
        <v>16</v>
      </c>
      <c r="F640" s="4" t="s">
        <v>15</v>
      </c>
      <c r="G640" s="15">
        <v>0.70075600000000005</v>
      </c>
      <c r="H640" s="15">
        <v>1.3239799999999999E-2</v>
      </c>
      <c r="I640" s="15">
        <v>1.96349E-3</v>
      </c>
      <c r="J640" s="23">
        <v>1.5999299999999999E-11</v>
      </c>
      <c r="K640" s="56">
        <f t="shared" si="30"/>
        <v>1.3152034272693598E-4</v>
      </c>
      <c r="L640" s="50">
        <f t="shared" si="31"/>
        <v>45.467696155002187</v>
      </c>
    </row>
    <row r="641" spans="1:12" x14ac:dyDescent="0.3">
      <c r="A641" s="4" t="s">
        <v>1070</v>
      </c>
      <c r="B641" s="13" t="s">
        <v>571</v>
      </c>
      <c r="C641" s="4">
        <v>15</v>
      </c>
      <c r="D641" s="4">
        <v>74222202</v>
      </c>
      <c r="E641" s="4" t="s">
        <v>16</v>
      </c>
      <c r="F641" s="4" t="s">
        <v>19</v>
      </c>
      <c r="G641" s="15">
        <v>0.50837299999999996</v>
      </c>
      <c r="H641" s="15">
        <v>2.2773499999999999E-2</v>
      </c>
      <c r="I641" s="15">
        <v>1.80196E-3</v>
      </c>
      <c r="J641" s="23">
        <v>1.29987E-36</v>
      </c>
      <c r="K641" s="56">
        <f t="shared" si="30"/>
        <v>4.6186306317318534E-4</v>
      </c>
      <c r="L641" s="50">
        <f t="shared" si="31"/>
        <v>159.72274204053002</v>
      </c>
    </row>
    <row r="642" spans="1:12" x14ac:dyDescent="0.3">
      <c r="A642" s="4" t="s">
        <v>645</v>
      </c>
      <c r="B642" s="13" t="s">
        <v>646</v>
      </c>
      <c r="C642" s="4">
        <v>8</v>
      </c>
      <c r="D642" s="4">
        <v>78110704</v>
      </c>
      <c r="E642" s="4" t="s">
        <v>15</v>
      </c>
      <c r="F642" s="4" t="s">
        <v>25</v>
      </c>
      <c r="G642" s="15">
        <v>0.28473300000000001</v>
      </c>
      <c r="H642" s="15">
        <v>1.5767400000000001E-2</v>
      </c>
      <c r="I642" s="15">
        <v>1.9962700000000001E-3</v>
      </c>
      <c r="J642" s="23">
        <v>2.80027E-15</v>
      </c>
      <c r="K642" s="56">
        <f t="shared" si="30"/>
        <v>1.8044623650426608E-4</v>
      </c>
      <c r="L642" s="50">
        <f t="shared" si="31"/>
        <v>62.38484455918973</v>
      </c>
    </row>
    <row r="643" spans="1:12" s="4" customFormat="1" x14ac:dyDescent="0.3">
      <c r="A643" s="4" t="s">
        <v>1071</v>
      </c>
      <c r="B643" s="13" t="s">
        <v>524</v>
      </c>
      <c r="C643" s="4">
        <v>3</v>
      </c>
      <c r="D643" s="4">
        <v>185548663</v>
      </c>
      <c r="E643" s="4" t="s">
        <v>15</v>
      </c>
      <c r="F643" s="4" t="s">
        <v>25</v>
      </c>
      <c r="G643" s="15">
        <v>0.127974</v>
      </c>
      <c r="H643" s="15">
        <v>3.0304299999999999E-2</v>
      </c>
      <c r="I643" s="15">
        <v>2.7232100000000002E-3</v>
      </c>
      <c r="J643" s="23">
        <v>9.20026E-29</v>
      </c>
      <c r="K643" s="56">
        <f t="shared" si="30"/>
        <v>3.581255279083403E-4</v>
      </c>
      <c r="L643" s="50">
        <f t="shared" si="31"/>
        <v>123.83509286138519</v>
      </c>
    </row>
    <row r="644" spans="1:12" s="4" customFormat="1" x14ac:dyDescent="0.3">
      <c r="A644" s="4" t="s">
        <v>1072</v>
      </c>
      <c r="B644" s="13" t="s">
        <v>524</v>
      </c>
      <c r="C644" s="4">
        <v>19</v>
      </c>
      <c r="D644" s="4">
        <v>4954644</v>
      </c>
      <c r="E644" s="4" t="s">
        <v>19</v>
      </c>
      <c r="F644" s="4" t="s">
        <v>16</v>
      </c>
      <c r="G644" s="15">
        <v>0.40951399999999999</v>
      </c>
      <c r="H644" s="15">
        <v>1.20862E-2</v>
      </c>
      <c r="I644" s="15">
        <v>1.8419700000000001E-3</v>
      </c>
      <c r="J644" s="23">
        <v>5.3002899999999998E-11</v>
      </c>
      <c r="K644" s="56">
        <f t="shared" si="30"/>
        <v>1.2453887847164394E-4</v>
      </c>
      <c r="L644" s="50">
        <f t="shared" si="31"/>
        <v>43.053844226617734</v>
      </c>
    </row>
    <row r="645" spans="1:12" s="4" customFormat="1" x14ac:dyDescent="0.3">
      <c r="A645" s="4" t="s">
        <v>1073</v>
      </c>
      <c r="B645" s="13" t="s">
        <v>609</v>
      </c>
      <c r="C645" s="4">
        <v>15</v>
      </c>
      <c r="D645" s="4">
        <v>99178274</v>
      </c>
      <c r="E645" s="4" t="s">
        <v>25</v>
      </c>
      <c r="F645" s="4" t="s">
        <v>19</v>
      </c>
      <c r="G645" s="15">
        <v>0.173487</v>
      </c>
      <c r="H645" s="15">
        <v>-1.84596E-2</v>
      </c>
      <c r="I645" s="15">
        <v>2.3864099999999998E-3</v>
      </c>
      <c r="J645" s="23">
        <v>1E-14</v>
      </c>
      <c r="K645" s="56">
        <f t="shared" si="30"/>
        <v>1.7307082896920539E-4</v>
      </c>
      <c r="L645" s="50">
        <f t="shared" si="31"/>
        <v>59.834537567000154</v>
      </c>
    </row>
    <row r="646" spans="1:12" x14ac:dyDescent="0.3">
      <c r="A646" s="4" t="s">
        <v>1074</v>
      </c>
      <c r="B646" s="13" t="s">
        <v>1075</v>
      </c>
      <c r="C646" s="4">
        <v>5</v>
      </c>
      <c r="D646" s="4">
        <v>140136811</v>
      </c>
      <c r="E646" s="4" t="s">
        <v>15</v>
      </c>
      <c r="F646" s="4" t="s">
        <v>25</v>
      </c>
      <c r="G646" s="15">
        <v>0.46630500000000003</v>
      </c>
      <c r="H646" s="15">
        <v>-9.9289500000000006E-3</v>
      </c>
      <c r="I646" s="15">
        <v>1.80893E-3</v>
      </c>
      <c r="J646" s="23">
        <v>4.0000000000000001E-8</v>
      </c>
      <c r="K646" s="56">
        <f t="shared" si="30"/>
        <v>8.7150496655074723E-5</v>
      </c>
      <c r="L646" s="50">
        <f t="shared" si="31"/>
        <v>30.127327736858252</v>
      </c>
    </row>
    <row r="647" spans="1:12" x14ac:dyDescent="0.3">
      <c r="A647" s="4" t="s">
        <v>1076</v>
      </c>
      <c r="B647" s="13" t="s">
        <v>807</v>
      </c>
      <c r="C647" s="4">
        <v>2</v>
      </c>
      <c r="D647" s="4">
        <v>18685915</v>
      </c>
      <c r="E647" s="4" t="s">
        <v>25</v>
      </c>
      <c r="F647" s="4" t="s">
        <v>19</v>
      </c>
      <c r="G647" s="15">
        <v>0.22856000000000001</v>
      </c>
      <c r="H647" s="15">
        <v>1.4090099999999999E-2</v>
      </c>
      <c r="I647" s="15">
        <v>2.1384099999999999E-3</v>
      </c>
      <c r="J647" s="23">
        <v>4.4004800000000002E-11</v>
      </c>
      <c r="K647" s="56">
        <f t="shared" si="30"/>
        <v>1.2558455922523869E-4</v>
      </c>
      <c r="L647" s="50">
        <f t="shared" si="31"/>
        <v>43.415387797813864</v>
      </c>
    </row>
    <row r="648" spans="1:12" x14ac:dyDescent="0.3">
      <c r="A648" s="4" t="s">
        <v>1077</v>
      </c>
      <c r="B648" s="13" t="s">
        <v>1078</v>
      </c>
      <c r="C648" s="4">
        <v>8</v>
      </c>
      <c r="D648" s="4">
        <v>64780939</v>
      </c>
      <c r="E648" s="4" t="s">
        <v>19</v>
      </c>
      <c r="F648" s="4" t="s">
        <v>16</v>
      </c>
      <c r="G648" s="15">
        <v>0.35313</v>
      </c>
      <c r="H648" s="15">
        <v>1.02589E-2</v>
      </c>
      <c r="I648" s="15">
        <v>1.8808500000000001E-3</v>
      </c>
      <c r="J648" s="23">
        <v>4.9000399999999997E-8</v>
      </c>
      <c r="K648" s="56">
        <f t="shared" si="30"/>
        <v>8.6059830331377599E-5</v>
      </c>
      <c r="L648" s="50">
        <f t="shared" si="31"/>
        <v>29.750259434114188</v>
      </c>
    </row>
    <row r="649" spans="1:12" x14ac:dyDescent="0.3">
      <c r="A649" s="4" t="s">
        <v>1079</v>
      </c>
      <c r="B649" s="13" t="s">
        <v>789</v>
      </c>
      <c r="C649" s="4">
        <v>10</v>
      </c>
      <c r="D649" s="4">
        <v>12256559</v>
      </c>
      <c r="E649" s="4" t="s">
        <v>25</v>
      </c>
      <c r="F649" s="4" t="s">
        <v>15</v>
      </c>
      <c r="G649" s="15">
        <v>0.592804</v>
      </c>
      <c r="H649" s="15">
        <v>1.24332E-2</v>
      </c>
      <c r="I649" s="15">
        <v>1.8331899999999999E-3</v>
      </c>
      <c r="J649" s="23">
        <v>1.20005E-11</v>
      </c>
      <c r="K649" s="56">
        <f t="shared" si="30"/>
        <v>1.3305698644010516E-4</v>
      </c>
      <c r="L649" s="50">
        <f t="shared" si="31"/>
        <v>45.998997591844905</v>
      </c>
    </row>
    <row r="650" spans="1:12" x14ac:dyDescent="0.3">
      <c r="A650" s="4" t="s">
        <v>1080</v>
      </c>
      <c r="B650" s="13" t="s">
        <v>682</v>
      </c>
      <c r="C650" s="4">
        <v>16</v>
      </c>
      <c r="D650" s="4">
        <v>14395432</v>
      </c>
      <c r="E650" s="4" t="s">
        <v>16</v>
      </c>
      <c r="F650" s="4" t="s">
        <v>19</v>
      </c>
      <c r="G650" s="15">
        <v>0.32247199999999998</v>
      </c>
      <c r="H650" s="15">
        <v>1.29067E-2</v>
      </c>
      <c r="I650" s="15">
        <v>1.9426199999999999E-3</v>
      </c>
      <c r="J650" s="23">
        <v>3.1002699999999998E-11</v>
      </c>
      <c r="K650" s="56">
        <f t="shared" si="30"/>
        <v>1.2768616849070352E-4</v>
      </c>
      <c r="L650" s="50">
        <f t="shared" si="31"/>
        <v>44.142020384454383</v>
      </c>
    </row>
    <row r="651" spans="1:12" x14ac:dyDescent="0.3">
      <c r="A651" s="4" t="s">
        <v>1081</v>
      </c>
      <c r="B651" s="13" t="s">
        <v>1082</v>
      </c>
      <c r="C651" s="4">
        <v>4</v>
      </c>
      <c r="D651" s="4">
        <v>18037231</v>
      </c>
      <c r="E651" s="4" t="s">
        <v>19</v>
      </c>
      <c r="F651" s="4" t="s">
        <v>16</v>
      </c>
      <c r="G651" s="15">
        <v>0.65539000000000003</v>
      </c>
      <c r="H651" s="15">
        <v>-1.6122999999999998E-2</v>
      </c>
      <c r="I651" s="15">
        <v>1.94472E-3</v>
      </c>
      <c r="J651" s="23">
        <v>1.10002E-16</v>
      </c>
      <c r="K651" s="56">
        <f t="shared" si="30"/>
        <v>1.9880888465943072E-4</v>
      </c>
      <c r="L651" s="50">
        <f t="shared" si="31"/>
        <v>68.734540535374208</v>
      </c>
    </row>
    <row r="652" spans="1:12" x14ac:dyDescent="0.3">
      <c r="A652" s="4" t="s">
        <v>1083</v>
      </c>
      <c r="B652" s="13" t="s">
        <v>599</v>
      </c>
      <c r="C652" s="4">
        <v>10</v>
      </c>
      <c r="D652" s="4">
        <v>93037409</v>
      </c>
      <c r="E652" s="4" t="s">
        <v>25</v>
      </c>
      <c r="F652" s="4" t="s">
        <v>15</v>
      </c>
      <c r="G652" s="15">
        <v>0.189106</v>
      </c>
      <c r="H652" s="15">
        <v>1.8437200000000001E-2</v>
      </c>
      <c r="I652" s="15">
        <v>2.29816E-3</v>
      </c>
      <c r="J652" s="23">
        <v>1.0000000000000001E-15</v>
      </c>
      <c r="K652" s="56">
        <f t="shared" si="30"/>
        <v>1.8616290446080554E-4</v>
      </c>
      <c r="L652" s="50">
        <f t="shared" si="31"/>
        <v>64.361609788849492</v>
      </c>
    </row>
    <row r="653" spans="1:12" x14ac:dyDescent="0.3">
      <c r="A653" s="4" t="s">
        <v>1084</v>
      </c>
      <c r="B653" s="13" t="s">
        <v>1085</v>
      </c>
      <c r="C653" s="4">
        <v>15</v>
      </c>
      <c r="D653" s="4">
        <v>51116593</v>
      </c>
      <c r="E653" s="4" t="s">
        <v>16</v>
      </c>
      <c r="F653" s="4" t="s">
        <v>19</v>
      </c>
      <c r="G653" s="15">
        <v>0.45612999999999998</v>
      </c>
      <c r="H653" s="15">
        <v>1.15777E-2</v>
      </c>
      <c r="I653" s="15">
        <v>1.8088500000000001E-3</v>
      </c>
      <c r="J653" s="23">
        <v>1.5E-10</v>
      </c>
      <c r="K653" s="56">
        <f t="shared" si="30"/>
        <v>1.1850388796548234E-4</v>
      </c>
      <c r="L653" s="50">
        <f t="shared" si="31"/>
        <v>40.967264205900236</v>
      </c>
    </row>
    <row r="654" spans="1:12" x14ac:dyDescent="0.3">
      <c r="A654" s="4" t="s">
        <v>662</v>
      </c>
      <c r="B654" s="13" t="s">
        <v>663</v>
      </c>
      <c r="C654" s="4">
        <v>2</v>
      </c>
      <c r="D654" s="4">
        <v>199713224</v>
      </c>
      <c r="E654" s="4" t="s">
        <v>16</v>
      </c>
      <c r="F654" s="4" t="s">
        <v>19</v>
      </c>
      <c r="G654" s="15">
        <v>0.46277200000000002</v>
      </c>
      <c r="H654" s="15">
        <v>-1.58394E-2</v>
      </c>
      <c r="I654" s="15">
        <v>1.8063899999999999E-3</v>
      </c>
      <c r="J654" s="23">
        <v>1.8001099999999999E-18</v>
      </c>
      <c r="K654" s="56">
        <f t="shared" si="30"/>
        <v>2.2238342452573056E-4</v>
      </c>
      <c r="L654" s="50">
        <f t="shared" si="31"/>
        <v>76.886820026175911</v>
      </c>
    </row>
    <row r="655" spans="1:12" x14ac:dyDescent="0.3">
      <c r="A655" s="4" t="s">
        <v>1086</v>
      </c>
      <c r="B655" s="13" t="s">
        <v>1087</v>
      </c>
      <c r="C655" s="4">
        <v>7</v>
      </c>
      <c r="D655" s="4">
        <v>19062775</v>
      </c>
      <c r="E655" s="4" t="s">
        <v>15</v>
      </c>
      <c r="F655" s="4" t="s">
        <v>25</v>
      </c>
      <c r="G655" s="15">
        <v>0.293929</v>
      </c>
      <c r="H655" s="15">
        <v>1.6271000000000001E-2</v>
      </c>
      <c r="I655" s="15">
        <v>2.0094399999999999E-3</v>
      </c>
      <c r="J655" s="23">
        <v>5.6001499999999999E-16</v>
      </c>
      <c r="K655" s="56">
        <f t="shared" si="30"/>
        <v>1.8964466370123136E-4</v>
      </c>
      <c r="L655" s="50">
        <f t="shared" si="31"/>
        <v>65.565577550863736</v>
      </c>
    </row>
    <row r="656" spans="1:12" x14ac:dyDescent="0.3">
      <c r="A656" s="4" t="s">
        <v>1088</v>
      </c>
      <c r="B656" s="13" t="s">
        <v>785</v>
      </c>
      <c r="C656" s="4">
        <v>6</v>
      </c>
      <c r="D656" s="4">
        <v>34199092</v>
      </c>
      <c r="E656" s="4" t="s">
        <v>19</v>
      </c>
      <c r="F656" s="4" t="s">
        <v>16</v>
      </c>
      <c r="G656" s="15">
        <v>0.91071599999999997</v>
      </c>
      <c r="H656" s="15">
        <v>-4.2663100000000002E-2</v>
      </c>
      <c r="I656" s="15">
        <v>3.1454199999999999E-3</v>
      </c>
      <c r="J656" s="23">
        <v>6.59933E-42</v>
      </c>
      <c r="K656" s="56">
        <f t="shared" si="30"/>
        <v>5.3193803361641556E-4</v>
      </c>
      <c r="L656" s="50">
        <f t="shared" si="31"/>
        <v>183.969156705415</v>
      </c>
    </row>
    <row r="657" spans="1:12" x14ac:dyDescent="0.3">
      <c r="A657" s="4" t="s">
        <v>1089</v>
      </c>
      <c r="B657" s="13" t="s">
        <v>306</v>
      </c>
      <c r="C657" s="4">
        <v>5</v>
      </c>
      <c r="D657" s="4">
        <v>53458923</v>
      </c>
      <c r="E657" s="4" t="s">
        <v>16</v>
      </c>
      <c r="F657" s="4" t="s">
        <v>19</v>
      </c>
      <c r="G657" s="15">
        <v>0.37661899999999998</v>
      </c>
      <c r="H657" s="15">
        <v>-1.2285300000000001E-2</v>
      </c>
      <c r="I657" s="15">
        <v>1.8576599999999999E-3</v>
      </c>
      <c r="J657" s="23">
        <v>3.8001399999999998E-11</v>
      </c>
      <c r="K657" s="56">
        <f t="shared" si="30"/>
        <v>1.2651112524996326E-4</v>
      </c>
      <c r="L657" s="50">
        <f t="shared" si="31"/>
        <v>43.735748145989646</v>
      </c>
    </row>
    <row r="658" spans="1:12" x14ac:dyDescent="0.3">
      <c r="A658" s="4" t="s">
        <v>1090</v>
      </c>
      <c r="B658" s="13" t="s">
        <v>1091</v>
      </c>
      <c r="C658" s="4">
        <v>1</v>
      </c>
      <c r="D658" s="4">
        <v>22578063</v>
      </c>
      <c r="E658" s="4" t="s">
        <v>16</v>
      </c>
      <c r="F658" s="4" t="s">
        <v>19</v>
      </c>
      <c r="G658" s="15">
        <v>0.75879300000000005</v>
      </c>
      <c r="H658" s="15">
        <v>1.44391E-2</v>
      </c>
      <c r="I658" s="15">
        <v>2.0977600000000002E-3</v>
      </c>
      <c r="J658" s="23">
        <v>5.9006499999999999E-12</v>
      </c>
      <c r="K658" s="56">
        <f t="shared" si="30"/>
        <v>1.3704201003292667E-4</v>
      </c>
      <c r="L658" s="50">
        <f t="shared" si="31"/>
        <v>47.376844932070043</v>
      </c>
    </row>
    <row r="659" spans="1:12" x14ac:dyDescent="0.3">
      <c r="A659" s="4" t="s">
        <v>666</v>
      </c>
      <c r="B659" s="13" t="s">
        <v>665</v>
      </c>
      <c r="C659" s="4">
        <v>13</v>
      </c>
      <c r="D659" s="4">
        <v>50707087</v>
      </c>
      <c r="E659" s="4" t="s">
        <v>16</v>
      </c>
      <c r="F659" s="4" t="s">
        <v>25</v>
      </c>
      <c r="G659" s="15">
        <v>2.0822E-2</v>
      </c>
      <c r="H659" s="15">
        <v>9.3163599999999999E-2</v>
      </c>
      <c r="I659" s="15">
        <v>6.3140999999999996E-3</v>
      </c>
      <c r="J659" s="23">
        <v>2.9000099999999999E-49</v>
      </c>
      <c r="K659" s="56">
        <f t="shared" si="30"/>
        <v>6.2942032816853998E-4</v>
      </c>
      <c r="L659" s="50">
        <f t="shared" si="31"/>
        <v>217.70434643690007</v>
      </c>
    </row>
    <row r="660" spans="1:12" x14ac:dyDescent="0.3">
      <c r="A660" s="4" t="s">
        <v>671</v>
      </c>
      <c r="B660" s="13" t="s">
        <v>672</v>
      </c>
      <c r="C660" s="4">
        <v>1</v>
      </c>
      <c r="D660" s="4">
        <v>38408974</v>
      </c>
      <c r="E660" s="4" t="s">
        <v>16</v>
      </c>
      <c r="F660" s="4" t="s">
        <v>19</v>
      </c>
      <c r="G660" s="15">
        <v>0.45763599999999999</v>
      </c>
      <c r="H660" s="15">
        <v>-1.24031E-2</v>
      </c>
      <c r="I660" s="15">
        <v>1.80079E-3</v>
      </c>
      <c r="J660" s="23">
        <v>5.7003300000000002E-12</v>
      </c>
      <c r="K660" s="56">
        <f t="shared" si="30"/>
        <v>1.3722060945887862E-4</v>
      </c>
      <c r="L660" s="50">
        <f t="shared" si="31"/>
        <v>47.438597080587634</v>
      </c>
    </row>
    <row r="661" spans="1:12" x14ac:dyDescent="0.3">
      <c r="A661" s="4" t="s">
        <v>1092</v>
      </c>
      <c r="B661" s="13" t="s">
        <v>631</v>
      </c>
      <c r="C661" s="4">
        <v>9</v>
      </c>
      <c r="D661" s="4">
        <v>98217348</v>
      </c>
      <c r="E661" s="4" t="s">
        <v>25</v>
      </c>
      <c r="F661" s="4" t="s">
        <v>15</v>
      </c>
      <c r="G661" s="15">
        <v>0.106964</v>
      </c>
      <c r="H661" s="15">
        <v>3.8313800000000002E-2</v>
      </c>
      <c r="I661" s="15">
        <v>2.9182800000000001E-3</v>
      </c>
      <c r="J661" s="23">
        <v>2.1998899999999998E-39</v>
      </c>
      <c r="K661" s="56">
        <f t="shared" si="30"/>
        <v>4.9840755963979357E-4</v>
      </c>
      <c r="L661" s="50">
        <f t="shared" si="31"/>
        <v>172.3669612843062</v>
      </c>
    </row>
    <row r="662" spans="1:12" x14ac:dyDescent="0.3">
      <c r="A662" s="4" t="s">
        <v>1093</v>
      </c>
      <c r="B662" s="13" t="s">
        <v>639</v>
      </c>
      <c r="C662" s="4">
        <v>3</v>
      </c>
      <c r="D662" s="4">
        <v>141121814</v>
      </c>
      <c r="E662" s="4" t="s">
        <v>16</v>
      </c>
      <c r="F662" s="4" t="s">
        <v>15</v>
      </c>
      <c r="G662" s="15">
        <v>0.44520300000000002</v>
      </c>
      <c r="H662" s="15">
        <v>2.06263E-2</v>
      </c>
      <c r="I662" s="15">
        <v>1.80755E-3</v>
      </c>
      <c r="J662" s="23">
        <v>3.6999899999999996E-30</v>
      </c>
      <c r="K662" s="56">
        <f t="shared" si="30"/>
        <v>3.7656767890708427E-4</v>
      </c>
      <c r="L662" s="50">
        <f t="shared" si="31"/>
        <v>130.21454818422913</v>
      </c>
    </row>
    <row r="663" spans="1:12" x14ac:dyDescent="0.3">
      <c r="A663" s="4" t="s">
        <v>1094</v>
      </c>
      <c r="B663" s="13" t="s">
        <v>1095</v>
      </c>
      <c r="C663" s="4">
        <v>7</v>
      </c>
      <c r="D663" s="4">
        <v>46583233</v>
      </c>
      <c r="E663" s="4" t="s">
        <v>16</v>
      </c>
      <c r="F663" s="4" t="s">
        <v>19</v>
      </c>
      <c r="G663" s="15">
        <v>0.31759799999999999</v>
      </c>
      <c r="H663" s="15">
        <v>-1.4477500000000001E-2</v>
      </c>
      <c r="I663" s="15">
        <v>1.93947E-3</v>
      </c>
      <c r="J663" s="23">
        <v>8.4003999999999995E-14</v>
      </c>
      <c r="K663" s="56">
        <f t="shared" si="30"/>
        <v>1.6117423008557552E-4</v>
      </c>
      <c r="L663" s="50">
        <f t="shared" si="31"/>
        <v>55.720948675072634</v>
      </c>
    </row>
    <row r="664" spans="1:12" x14ac:dyDescent="0.3">
      <c r="A664" s="4" t="s">
        <v>1096</v>
      </c>
      <c r="B664" s="13" t="s">
        <v>1097</v>
      </c>
      <c r="C664" s="4">
        <v>6</v>
      </c>
      <c r="D664" s="4">
        <v>32528913</v>
      </c>
      <c r="E664" s="4" t="s">
        <v>25</v>
      </c>
      <c r="F664" s="4" t="s">
        <v>15</v>
      </c>
      <c r="G664" s="15">
        <v>0.62831199999999998</v>
      </c>
      <c r="H664" s="15">
        <v>-1.4919399999999999E-2</v>
      </c>
      <c r="I664" s="15">
        <v>2.2647600000000002E-3</v>
      </c>
      <c r="J664" s="23">
        <v>4.4998699999999999E-11</v>
      </c>
      <c r="K664" s="56">
        <f t="shared" ref="K664:K721" si="32">2*G664*(1-G664)*H664^2/((2*G664*(1-G664)*H664^2)+(2*G664*(1-G664)*345665*I664^2))</f>
        <v>1.2553025632434052E-4</v>
      </c>
      <c r="L664" s="50">
        <f t="shared" ref="L664:L721" si="33">K664*(345665-2)/(1-K664)</f>
        <v>43.396612579741259</v>
      </c>
    </row>
    <row r="665" spans="1:12" x14ac:dyDescent="0.3">
      <c r="A665" s="4" t="s">
        <v>673</v>
      </c>
      <c r="B665" s="13" t="s">
        <v>674</v>
      </c>
      <c r="C665" s="4">
        <v>1</v>
      </c>
      <c r="D665" s="4">
        <v>41544279</v>
      </c>
      <c r="E665" s="4" t="s">
        <v>19</v>
      </c>
      <c r="F665" s="4" t="s">
        <v>25</v>
      </c>
      <c r="G665" s="15">
        <v>0.66497700000000004</v>
      </c>
      <c r="H665" s="15">
        <v>-2.2708900000000001E-2</v>
      </c>
      <c r="I665" s="15">
        <v>1.8996900000000001E-3</v>
      </c>
      <c r="J665" s="23">
        <v>6.2001200000000001E-33</v>
      </c>
      <c r="K665" s="56">
        <f t="shared" si="32"/>
        <v>4.1322997244364778E-4</v>
      </c>
      <c r="L665" s="50">
        <f t="shared" si="33"/>
        <v>142.89736143751773</v>
      </c>
    </row>
    <row r="666" spans="1:12" x14ac:dyDescent="0.3">
      <c r="A666" s="4" t="s">
        <v>1098</v>
      </c>
      <c r="B666" s="13" t="s">
        <v>1099</v>
      </c>
      <c r="C666" s="4">
        <v>4</v>
      </c>
      <c r="D666" s="4">
        <v>144359490</v>
      </c>
      <c r="E666" s="4" t="s">
        <v>19</v>
      </c>
      <c r="F666" s="4" t="s">
        <v>16</v>
      </c>
      <c r="G666" s="15">
        <v>2.4990999999999999E-2</v>
      </c>
      <c r="H666" s="15">
        <v>-3.8584800000000002E-2</v>
      </c>
      <c r="I666" s="15">
        <v>5.7588600000000002E-3</v>
      </c>
      <c r="J666" s="23">
        <v>2.0999099999999999E-11</v>
      </c>
      <c r="K666" s="56">
        <f t="shared" si="32"/>
        <v>1.2985170610388467E-4</v>
      </c>
      <c r="L666" s="50">
        <f t="shared" si="33"/>
        <v>44.890759428687204</v>
      </c>
    </row>
    <row r="667" spans="1:12" x14ac:dyDescent="0.3">
      <c r="A667" s="4" t="s">
        <v>1100</v>
      </c>
      <c r="B667" s="13" t="s">
        <v>1101</v>
      </c>
      <c r="C667" s="4">
        <v>14</v>
      </c>
      <c r="D667" s="4">
        <v>94844947</v>
      </c>
      <c r="E667" s="4" t="s">
        <v>19</v>
      </c>
      <c r="F667" s="4" t="s">
        <v>16</v>
      </c>
      <c r="G667" s="15">
        <v>1.9746E-2</v>
      </c>
      <c r="H667" s="15">
        <v>5.1987999999999999E-2</v>
      </c>
      <c r="I667" s="15">
        <v>6.4786100000000001E-3</v>
      </c>
      <c r="J667" s="23">
        <v>1.0000000000000001E-15</v>
      </c>
      <c r="K667" s="56">
        <f t="shared" si="32"/>
        <v>1.8625427173551897E-4</v>
      </c>
      <c r="L667" s="50">
        <f t="shared" si="33"/>
        <v>64.39320384020067</v>
      </c>
    </row>
    <row r="668" spans="1:12" x14ac:dyDescent="0.3">
      <c r="A668" s="4" t="s">
        <v>677</v>
      </c>
      <c r="B668" s="13" t="s">
        <v>678</v>
      </c>
      <c r="C668" s="4">
        <v>3</v>
      </c>
      <c r="D668" s="4">
        <v>13787641</v>
      </c>
      <c r="E668" s="4" t="s">
        <v>25</v>
      </c>
      <c r="F668" s="4" t="s">
        <v>15</v>
      </c>
      <c r="G668" s="15">
        <v>0.57486800000000005</v>
      </c>
      <c r="H668" s="15">
        <v>-1.4622E-2</v>
      </c>
      <c r="I668" s="15">
        <v>1.8202100000000001E-3</v>
      </c>
      <c r="J668" s="23">
        <v>9.4994799999999995E-16</v>
      </c>
      <c r="K668" s="56">
        <f t="shared" si="32"/>
        <v>1.8665261970296818E-4</v>
      </c>
      <c r="L668" s="50">
        <f t="shared" si="33"/>
        <v>64.530949355136144</v>
      </c>
    </row>
    <row r="669" spans="1:12" x14ac:dyDescent="0.3">
      <c r="A669" s="4" t="s">
        <v>1102</v>
      </c>
      <c r="B669" s="13" t="s">
        <v>665</v>
      </c>
      <c r="C669" s="4">
        <v>13</v>
      </c>
      <c r="D669" s="4">
        <v>51107900</v>
      </c>
      <c r="E669" s="4" t="s">
        <v>25</v>
      </c>
      <c r="F669" s="4" t="s">
        <v>15</v>
      </c>
      <c r="G669" s="15">
        <v>0.215369</v>
      </c>
      <c r="H669" s="15">
        <v>-1.3979800000000001E-2</v>
      </c>
      <c r="I669" s="15">
        <v>2.19023E-3</v>
      </c>
      <c r="J669" s="23">
        <v>1.7000000000000001E-10</v>
      </c>
      <c r="K669" s="56">
        <f t="shared" si="32"/>
        <v>1.1784628038739277E-4</v>
      </c>
      <c r="L669" s="50">
        <f t="shared" si="33"/>
        <v>40.73989986320958</v>
      </c>
    </row>
    <row r="670" spans="1:12" x14ac:dyDescent="0.3">
      <c r="A670" s="4" t="s">
        <v>685</v>
      </c>
      <c r="B670" s="13" t="s">
        <v>686</v>
      </c>
      <c r="C670" s="4">
        <v>6</v>
      </c>
      <c r="D670" s="4">
        <v>169616112</v>
      </c>
      <c r="E670" s="4" t="s">
        <v>19</v>
      </c>
      <c r="F670" s="4" t="s">
        <v>16</v>
      </c>
      <c r="G670" s="15">
        <v>0.31375199999999998</v>
      </c>
      <c r="H670" s="15">
        <v>1.40123E-2</v>
      </c>
      <c r="I670" s="15">
        <v>1.9383200000000001E-3</v>
      </c>
      <c r="J670" s="23">
        <v>4.9000400000000002E-13</v>
      </c>
      <c r="K670" s="56">
        <f t="shared" si="32"/>
        <v>1.5116346482013649E-4</v>
      </c>
      <c r="L670" s="50">
        <f t="shared" si="33"/>
        <v>52.25951646970222</v>
      </c>
    </row>
    <row r="671" spans="1:12" x14ac:dyDescent="0.3">
      <c r="A671" s="4" t="s">
        <v>1103</v>
      </c>
      <c r="B671" s="13" t="s">
        <v>1104</v>
      </c>
      <c r="C671" s="4">
        <v>3</v>
      </c>
      <c r="D671" s="4">
        <v>107386894</v>
      </c>
      <c r="E671" s="4" t="s">
        <v>15</v>
      </c>
      <c r="F671" s="4" t="s">
        <v>25</v>
      </c>
      <c r="G671" s="15">
        <v>0.38351000000000002</v>
      </c>
      <c r="H671" s="15">
        <v>1.03718E-2</v>
      </c>
      <c r="I671" s="15">
        <v>1.85899E-3</v>
      </c>
      <c r="J671" s="23">
        <v>2.3999900000000001E-8</v>
      </c>
      <c r="K671" s="56">
        <f t="shared" si="32"/>
        <v>9.0045008755388879E-5</v>
      </c>
      <c r="L671" s="50">
        <f t="shared" si="33"/>
        <v>31.128030785218581</v>
      </c>
    </row>
    <row r="672" spans="1:12" x14ac:dyDescent="0.3">
      <c r="A672" s="4" t="s">
        <v>1105</v>
      </c>
      <c r="B672" s="13" t="s">
        <v>888</v>
      </c>
      <c r="C672" s="4">
        <v>4</v>
      </c>
      <c r="D672" s="4">
        <v>106127121</v>
      </c>
      <c r="E672" s="4" t="s">
        <v>19</v>
      </c>
      <c r="F672" s="4" t="s">
        <v>16</v>
      </c>
      <c r="G672" s="15">
        <v>0.36786200000000002</v>
      </c>
      <c r="H672" s="15">
        <v>-1.9234899999999999E-2</v>
      </c>
      <c r="I672" s="15">
        <v>1.8646299999999999E-3</v>
      </c>
      <c r="J672" s="23">
        <v>6.00067E-25</v>
      </c>
      <c r="K672" s="56">
        <f t="shared" si="32"/>
        <v>3.0775523304172914E-4</v>
      </c>
      <c r="L672" s="50">
        <f t="shared" si="33"/>
        <v>106.41234607526813</v>
      </c>
    </row>
    <row r="673" spans="1:12" x14ac:dyDescent="0.3">
      <c r="A673" s="4" t="s">
        <v>1106</v>
      </c>
      <c r="B673" s="13" t="s">
        <v>869</v>
      </c>
      <c r="C673" s="4">
        <v>9</v>
      </c>
      <c r="D673" s="4">
        <v>119257528</v>
      </c>
      <c r="E673" s="4" t="s">
        <v>25</v>
      </c>
      <c r="F673" s="4" t="s">
        <v>19</v>
      </c>
      <c r="G673" s="15">
        <v>0.242753</v>
      </c>
      <c r="H673" s="15">
        <v>1.3073700000000001E-2</v>
      </c>
      <c r="I673" s="15">
        <v>2.10217E-3</v>
      </c>
      <c r="J673" s="23">
        <v>5.0000000000000003E-10</v>
      </c>
      <c r="K673" s="56">
        <f t="shared" si="32"/>
        <v>1.1188126350570788E-4</v>
      </c>
      <c r="L673" s="50">
        <f t="shared" si="33"/>
        <v>38.677540479271613</v>
      </c>
    </row>
    <row r="674" spans="1:12" x14ac:dyDescent="0.3">
      <c r="A674" s="4" t="s">
        <v>1107</v>
      </c>
      <c r="B674" s="13" t="s">
        <v>1108</v>
      </c>
      <c r="C674" s="4">
        <v>1</v>
      </c>
      <c r="D674" s="4">
        <v>78450517</v>
      </c>
      <c r="E674" s="4" t="s">
        <v>15</v>
      </c>
      <c r="F674" s="4" t="s">
        <v>16</v>
      </c>
      <c r="G674" s="15">
        <v>0.12209200000000001</v>
      </c>
      <c r="H674" s="15">
        <v>1.69465E-2</v>
      </c>
      <c r="I674" s="15">
        <v>2.7743899999999998E-3</v>
      </c>
      <c r="J674" s="23">
        <v>1.0000000000000001E-9</v>
      </c>
      <c r="K674" s="56">
        <f t="shared" si="32"/>
        <v>1.079251670495626E-4</v>
      </c>
      <c r="L674" s="50">
        <f t="shared" si="33"/>
        <v>37.30976368033074</v>
      </c>
    </row>
    <row r="675" spans="1:12" x14ac:dyDescent="0.3">
      <c r="A675" s="4" t="s">
        <v>1109</v>
      </c>
      <c r="B675" s="13" t="s">
        <v>1110</v>
      </c>
      <c r="C675" s="4">
        <v>7</v>
      </c>
      <c r="D675" s="4">
        <v>128851867</v>
      </c>
      <c r="E675" s="4" t="s">
        <v>19</v>
      </c>
      <c r="F675" s="4" t="s">
        <v>16</v>
      </c>
      <c r="G675" s="15">
        <v>1.0081E-2</v>
      </c>
      <c r="H675" s="15">
        <v>-4.9153000000000002E-2</v>
      </c>
      <c r="I675" s="15">
        <v>8.9985499999999993E-3</v>
      </c>
      <c r="J675" s="23">
        <v>4.7000200000000002E-8</v>
      </c>
      <c r="K675" s="56">
        <f t="shared" si="32"/>
        <v>8.6310194985873021E-5</v>
      </c>
      <c r="L675" s="50">
        <f t="shared" si="33"/>
        <v>29.836816150821559</v>
      </c>
    </row>
    <row r="676" spans="1:12" x14ac:dyDescent="0.3">
      <c r="A676" s="4" t="s">
        <v>1111</v>
      </c>
      <c r="B676" s="13" t="s">
        <v>896</v>
      </c>
      <c r="C676" s="4">
        <v>5</v>
      </c>
      <c r="D676" s="4">
        <v>148604890</v>
      </c>
      <c r="E676" s="4" t="s">
        <v>15</v>
      </c>
      <c r="F676" s="4" t="s">
        <v>25</v>
      </c>
      <c r="G676" s="15">
        <v>0.46862500000000001</v>
      </c>
      <c r="H676" s="15">
        <v>-1.02372E-2</v>
      </c>
      <c r="I676" s="15">
        <v>1.80499E-3</v>
      </c>
      <c r="J676" s="23">
        <v>1.40001E-8</v>
      </c>
      <c r="K676" s="56">
        <f t="shared" si="32"/>
        <v>9.3050123731098865E-5</v>
      </c>
      <c r="L676" s="50">
        <f t="shared" si="33"/>
        <v>32.166978060551422</v>
      </c>
    </row>
    <row r="677" spans="1:12" x14ac:dyDescent="0.3">
      <c r="A677" s="4" t="s">
        <v>1112</v>
      </c>
      <c r="B677" s="13" t="s">
        <v>1113</v>
      </c>
      <c r="C677" s="4">
        <v>6</v>
      </c>
      <c r="D677" s="4">
        <v>144937315</v>
      </c>
      <c r="E677" s="4" t="s">
        <v>19</v>
      </c>
      <c r="F677" s="4" t="s">
        <v>16</v>
      </c>
      <c r="G677" s="15">
        <v>0.18867999999999999</v>
      </c>
      <c r="H677" s="15">
        <v>1.28094E-2</v>
      </c>
      <c r="I677" s="15">
        <v>2.3017599999999999E-3</v>
      </c>
      <c r="J677" s="23">
        <v>2.59998E-8</v>
      </c>
      <c r="K677" s="56">
        <f t="shared" si="32"/>
        <v>8.9586626211543305E-5</v>
      </c>
      <c r="L677" s="50">
        <f t="shared" si="33"/>
        <v>30.969556434236903</v>
      </c>
    </row>
    <row r="678" spans="1:12" x14ac:dyDescent="0.3">
      <c r="A678" s="4" t="s">
        <v>1114</v>
      </c>
      <c r="B678" s="13" t="s">
        <v>1115</v>
      </c>
      <c r="C678" s="4">
        <v>17</v>
      </c>
      <c r="D678" s="4">
        <v>38269759</v>
      </c>
      <c r="E678" s="4" t="s">
        <v>25</v>
      </c>
      <c r="F678" s="4" t="s">
        <v>15</v>
      </c>
      <c r="G678" s="15">
        <v>0.21837200000000001</v>
      </c>
      <c r="H678" s="15">
        <v>1.55485E-2</v>
      </c>
      <c r="I678" s="15">
        <v>2.1807599999999999E-3</v>
      </c>
      <c r="J678" s="23">
        <v>9.9999999999999998E-13</v>
      </c>
      <c r="K678" s="56">
        <f t="shared" si="32"/>
        <v>1.4704219554710954E-4</v>
      </c>
      <c r="L678" s="50">
        <f t="shared" si="33"/>
        <v>50.834521259016036</v>
      </c>
    </row>
    <row r="679" spans="1:12" x14ac:dyDescent="0.3">
      <c r="A679" s="4" t="s">
        <v>1116</v>
      </c>
      <c r="B679" s="13" t="s">
        <v>1117</v>
      </c>
      <c r="C679" s="4">
        <v>9</v>
      </c>
      <c r="D679" s="4">
        <v>78510823</v>
      </c>
      <c r="E679" s="4" t="s">
        <v>15</v>
      </c>
      <c r="F679" s="4" t="s">
        <v>16</v>
      </c>
      <c r="G679" s="15">
        <v>0.122165</v>
      </c>
      <c r="H679" s="15">
        <v>-1.9247400000000001E-2</v>
      </c>
      <c r="I679" s="15">
        <v>2.7680299999999999E-3</v>
      </c>
      <c r="J679" s="23">
        <v>3.5999800000000002E-12</v>
      </c>
      <c r="K679" s="56">
        <f t="shared" si="32"/>
        <v>1.3985770812283103E-4</v>
      </c>
      <c r="L679" s="50">
        <f t="shared" si="33"/>
        <v>48.350397138592776</v>
      </c>
    </row>
    <row r="680" spans="1:12" x14ac:dyDescent="0.3">
      <c r="A680" s="4" t="s">
        <v>1118</v>
      </c>
      <c r="B680" s="13" t="s">
        <v>1119</v>
      </c>
      <c r="C680" s="4">
        <v>5</v>
      </c>
      <c r="D680" s="4">
        <v>115039473</v>
      </c>
      <c r="E680" s="4" t="s">
        <v>15</v>
      </c>
      <c r="F680" s="4" t="s">
        <v>16</v>
      </c>
      <c r="G680" s="15">
        <v>0.27490599999999998</v>
      </c>
      <c r="H680" s="15">
        <v>1.2489800000000001E-2</v>
      </c>
      <c r="I680" s="15">
        <v>2.0246000000000001E-3</v>
      </c>
      <c r="J680" s="23">
        <v>6.90001E-10</v>
      </c>
      <c r="K680" s="56">
        <f t="shared" si="32"/>
        <v>1.1008528809866586E-4</v>
      </c>
      <c r="L680" s="50">
        <f t="shared" si="33"/>
        <v>38.056600411869532</v>
      </c>
    </row>
    <row r="681" spans="1:12" x14ac:dyDescent="0.3">
      <c r="A681" s="4" t="s">
        <v>1120</v>
      </c>
      <c r="B681" s="13" t="s">
        <v>832</v>
      </c>
      <c r="C681" s="4">
        <v>1</v>
      </c>
      <c r="D681" s="4">
        <v>178901190</v>
      </c>
      <c r="E681" s="4" t="s">
        <v>25</v>
      </c>
      <c r="F681" s="4" t="s">
        <v>15</v>
      </c>
      <c r="G681" s="15">
        <v>0.34059200000000001</v>
      </c>
      <c r="H681" s="15">
        <v>1.1737300000000001E-2</v>
      </c>
      <c r="I681" s="15">
        <v>1.9034900000000001E-3</v>
      </c>
      <c r="J681" s="23">
        <v>7.0000299999999999E-10</v>
      </c>
      <c r="K681" s="56">
        <f t="shared" si="32"/>
        <v>1.0998463933405604E-4</v>
      </c>
      <c r="L681" s="50">
        <f t="shared" si="33"/>
        <v>38.021802200329653</v>
      </c>
    </row>
    <row r="682" spans="1:12" x14ac:dyDescent="0.3">
      <c r="A682" s="4" t="s">
        <v>691</v>
      </c>
      <c r="B682" s="13" t="s">
        <v>692</v>
      </c>
      <c r="C682" s="4">
        <v>2</v>
      </c>
      <c r="D682" s="4">
        <v>47011755</v>
      </c>
      <c r="E682" s="4" t="s">
        <v>19</v>
      </c>
      <c r="F682" s="4" t="s">
        <v>15</v>
      </c>
      <c r="G682" s="15">
        <v>0.46855200000000002</v>
      </c>
      <c r="H682" s="15">
        <v>1.2870700000000001E-2</v>
      </c>
      <c r="I682" s="15">
        <v>1.8060000000000001E-3</v>
      </c>
      <c r="J682" s="23">
        <v>9.9999999999999998E-13</v>
      </c>
      <c r="K682" s="56">
        <f t="shared" si="32"/>
        <v>1.4690941483230831E-4</v>
      </c>
      <c r="L682" s="50">
        <f t="shared" si="33"/>
        <v>50.788610384211879</v>
      </c>
    </row>
    <row r="683" spans="1:12" x14ac:dyDescent="0.3">
      <c r="A683" s="4" t="s">
        <v>693</v>
      </c>
      <c r="B683" s="13" t="s">
        <v>694</v>
      </c>
      <c r="C683" s="4">
        <v>14</v>
      </c>
      <c r="D683" s="4">
        <v>24835500</v>
      </c>
      <c r="E683" s="4" t="s">
        <v>16</v>
      </c>
      <c r="F683" s="4" t="s">
        <v>19</v>
      </c>
      <c r="G683" s="15">
        <v>6.6820000000000004E-2</v>
      </c>
      <c r="H683" s="15">
        <v>2.8706700000000002E-2</v>
      </c>
      <c r="I683" s="15">
        <v>3.6072500000000002E-3</v>
      </c>
      <c r="J683" s="23">
        <v>1.6998099999999999E-15</v>
      </c>
      <c r="K683" s="56">
        <f t="shared" si="32"/>
        <v>1.8318043586781064E-4</v>
      </c>
      <c r="L683" s="50">
        <f t="shared" si="33"/>
        <v>63.330299875309834</v>
      </c>
    </row>
    <row r="684" spans="1:12" x14ac:dyDescent="0.3">
      <c r="A684" s="4" t="s">
        <v>1121</v>
      </c>
      <c r="B684" s="13" t="s">
        <v>1122</v>
      </c>
      <c r="C684" s="4">
        <v>6</v>
      </c>
      <c r="D684" s="4">
        <v>35395010</v>
      </c>
      <c r="E684" s="4" t="s">
        <v>19</v>
      </c>
      <c r="F684" s="4" t="s">
        <v>16</v>
      </c>
      <c r="G684" s="15">
        <v>0.79098199999999996</v>
      </c>
      <c r="H684" s="15">
        <v>2.2447999999999999E-2</v>
      </c>
      <c r="I684" s="15">
        <v>2.2083099999999998E-3</v>
      </c>
      <c r="J684" s="23">
        <v>2.8002700000000001E-24</v>
      </c>
      <c r="K684" s="56">
        <f t="shared" si="32"/>
        <v>2.9884776635311436E-4</v>
      </c>
      <c r="L684" s="50">
        <f t="shared" si="33"/>
        <v>103.33149584764458</v>
      </c>
    </row>
    <row r="685" spans="1:12" x14ac:dyDescent="0.3">
      <c r="A685" s="4" t="s">
        <v>697</v>
      </c>
      <c r="B685" s="13" t="s">
        <v>698</v>
      </c>
      <c r="C685" s="4">
        <v>6</v>
      </c>
      <c r="D685" s="4">
        <v>109704442</v>
      </c>
      <c r="E685" s="4" t="s">
        <v>16</v>
      </c>
      <c r="F685" s="4" t="s">
        <v>19</v>
      </c>
      <c r="G685" s="15">
        <v>0.41011700000000001</v>
      </c>
      <c r="H685" s="15">
        <v>-1.5169200000000001E-2</v>
      </c>
      <c r="I685" s="15">
        <v>1.8256399999999999E-3</v>
      </c>
      <c r="J685" s="23">
        <v>9.7006299999999998E-17</v>
      </c>
      <c r="K685" s="56">
        <f t="shared" si="32"/>
        <v>1.9968844246979475E-4</v>
      </c>
      <c r="L685" s="50">
        <f t="shared" si="33"/>
        <v>69.038692318375865</v>
      </c>
    </row>
    <row r="686" spans="1:12" x14ac:dyDescent="0.3">
      <c r="A686" s="4" t="s">
        <v>699</v>
      </c>
      <c r="B686" s="13" t="s">
        <v>700</v>
      </c>
      <c r="C686" s="4">
        <v>20</v>
      </c>
      <c r="D686" s="4">
        <v>62342468</v>
      </c>
      <c r="E686" s="4" t="s">
        <v>15</v>
      </c>
      <c r="F686" s="4" t="s">
        <v>25</v>
      </c>
      <c r="G686" s="15">
        <v>0.67355200000000004</v>
      </c>
      <c r="H686" s="15">
        <v>-1.4387799999999999E-2</v>
      </c>
      <c r="I686" s="15">
        <v>1.9185000000000001E-3</v>
      </c>
      <c r="J686" s="23">
        <v>6.4002999999999995E-14</v>
      </c>
      <c r="K686" s="56">
        <f t="shared" si="32"/>
        <v>1.6268185359053554E-4</v>
      </c>
      <c r="L686" s="50">
        <f t="shared" si="33"/>
        <v>56.242247150681862</v>
      </c>
    </row>
    <row r="687" spans="1:12" x14ac:dyDescent="0.3">
      <c r="A687" s="4" t="s">
        <v>1123</v>
      </c>
      <c r="B687" s="13" t="s">
        <v>1124</v>
      </c>
      <c r="C687" s="4">
        <v>3</v>
      </c>
      <c r="D687" s="4">
        <v>8557688</v>
      </c>
      <c r="E687" s="4" t="s">
        <v>19</v>
      </c>
      <c r="F687" s="4" t="s">
        <v>16</v>
      </c>
      <c r="G687" s="15">
        <v>0.54033600000000004</v>
      </c>
      <c r="H687" s="15">
        <v>1.03462E-2</v>
      </c>
      <c r="I687" s="15">
        <v>1.8093199999999999E-3</v>
      </c>
      <c r="J687" s="23">
        <v>1.09999E-8</v>
      </c>
      <c r="K687" s="56">
        <f t="shared" si="32"/>
        <v>9.4587660211616721E-5</v>
      </c>
      <c r="L687" s="50">
        <f t="shared" si="33"/>
        <v>32.698547270806735</v>
      </c>
    </row>
    <row r="688" spans="1:12" x14ac:dyDescent="0.3">
      <c r="A688" s="4" t="s">
        <v>1125</v>
      </c>
      <c r="B688" s="13" t="s">
        <v>526</v>
      </c>
      <c r="C688" s="4">
        <v>16</v>
      </c>
      <c r="D688" s="4">
        <v>69887720</v>
      </c>
      <c r="E688" s="4" t="s">
        <v>25</v>
      </c>
      <c r="F688" s="4" t="s">
        <v>15</v>
      </c>
      <c r="G688" s="15">
        <v>0.455681</v>
      </c>
      <c r="H688" s="15">
        <v>-2.2296199999999999E-2</v>
      </c>
      <c r="I688" s="15">
        <v>1.80941E-3</v>
      </c>
      <c r="J688" s="23">
        <v>6.8992200000000003E-35</v>
      </c>
      <c r="K688" s="56">
        <f t="shared" si="32"/>
        <v>4.3907791350461772E-4</v>
      </c>
      <c r="L688" s="50">
        <f t="shared" si="33"/>
        <v>151.83965825608101</v>
      </c>
    </row>
    <row r="689" spans="1:12" x14ac:dyDescent="0.3">
      <c r="A689" s="4" t="s">
        <v>701</v>
      </c>
      <c r="B689" s="13" t="s">
        <v>702</v>
      </c>
      <c r="C689" s="4">
        <v>2</v>
      </c>
      <c r="D689" s="4">
        <v>56096892</v>
      </c>
      <c r="E689" s="4" t="s">
        <v>25</v>
      </c>
      <c r="F689" s="4" t="s">
        <v>15</v>
      </c>
      <c r="G689" s="15">
        <v>0.22639400000000001</v>
      </c>
      <c r="H689" s="15">
        <v>-4.2992599999999999E-2</v>
      </c>
      <c r="I689" s="15">
        <v>2.1427799999999999E-3</v>
      </c>
      <c r="J689" s="23">
        <v>1.5000299999999999E-89</v>
      </c>
      <c r="K689" s="56">
        <f t="shared" si="32"/>
        <v>1.1632454408783337E-3</v>
      </c>
      <c r="L689" s="50">
        <f t="shared" si="33"/>
        <v>402.5591839657593</v>
      </c>
    </row>
    <row r="690" spans="1:12" x14ac:dyDescent="0.3">
      <c r="A690" s="4" t="s">
        <v>1126</v>
      </c>
      <c r="B690" s="13" t="s">
        <v>1127</v>
      </c>
      <c r="C690" s="4">
        <v>1</v>
      </c>
      <c r="D690" s="4">
        <v>113249486</v>
      </c>
      <c r="E690" s="4" t="s">
        <v>25</v>
      </c>
      <c r="F690" s="4" t="s">
        <v>16</v>
      </c>
      <c r="G690" s="15">
        <v>0.26512999999999998</v>
      </c>
      <c r="H690" s="15">
        <v>1.3240200000000001E-2</v>
      </c>
      <c r="I690" s="15">
        <v>2.0394599999999999E-3</v>
      </c>
      <c r="J690" s="23">
        <v>8.49963E-11</v>
      </c>
      <c r="K690" s="56">
        <f t="shared" si="32"/>
        <v>1.2191309305867861E-4</v>
      </c>
      <c r="L690" s="50">
        <f t="shared" si="33"/>
        <v>42.145983633166743</v>
      </c>
    </row>
    <row r="691" spans="1:12" x14ac:dyDescent="0.3">
      <c r="A691" s="4" t="s">
        <v>1128</v>
      </c>
      <c r="B691" s="13" t="s">
        <v>1129</v>
      </c>
      <c r="C691" s="4">
        <v>4</v>
      </c>
      <c r="D691" s="4">
        <v>184211030</v>
      </c>
      <c r="E691" s="4" t="s">
        <v>25</v>
      </c>
      <c r="F691" s="4" t="s">
        <v>15</v>
      </c>
      <c r="G691" s="15">
        <v>0.75874200000000003</v>
      </c>
      <c r="H691" s="15">
        <v>1.2564199999999999E-2</v>
      </c>
      <c r="I691" s="15">
        <v>2.1003300000000001E-3</v>
      </c>
      <c r="J691" s="23">
        <v>2.19999E-9</v>
      </c>
      <c r="K691" s="56">
        <f t="shared" si="32"/>
        <v>1.035128451197999E-4</v>
      </c>
      <c r="L691" s="50">
        <f t="shared" si="33"/>
        <v>35.78426471369643</v>
      </c>
    </row>
    <row r="692" spans="1:12" x14ac:dyDescent="0.3">
      <c r="A692" s="4" t="s">
        <v>1130</v>
      </c>
      <c r="B692" s="13" t="s">
        <v>1131</v>
      </c>
      <c r="C692" s="4">
        <v>12</v>
      </c>
      <c r="D692" s="4">
        <v>94207802</v>
      </c>
      <c r="E692" s="4" t="s">
        <v>15</v>
      </c>
      <c r="F692" s="4" t="s">
        <v>25</v>
      </c>
      <c r="G692" s="15">
        <v>0.50211099999999997</v>
      </c>
      <c r="H692" s="15">
        <v>-1.2109E-2</v>
      </c>
      <c r="I692" s="15">
        <v>1.7952199999999999E-3</v>
      </c>
      <c r="J692" s="23">
        <v>1.5000299999999999E-11</v>
      </c>
      <c r="K692" s="56">
        <f t="shared" si="32"/>
        <v>1.3160386264234725E-4</v>
      </c>
      <c r="L692" s="50">
        <f t="shared" si="33"/>
        <v>45.496573497350923</v>
      </c>
    </row>
    <row r="693" spans="1:12" x14ac:dyDescent="0.3">
      <c r="A693" s="4" t="s">
        <v>1132</v>
      </c>
      <c r="B693" s="13" t="s">
        <v>1133</v>
      </c>
      <c r="C693" s="4">
        <v>2</v>
      </c>
      <c r="D693" s="4">
        <v>187650446</v>
      </c>
      <c r="E693" s="4" t="s">
        <v>15</v>
      </c>
      <c r="F693" s="4" t="s">
        <v>25</v>
      </c>
      <c r="G693" s="15">
        <v>0.31511099999999997</v>
      </c>
      <c r="H693" s="15">
        <v>1.24087E-2</v>
      </c>
      <c r="I693" s="15">
        <v>1.94644E-3</v>
      </c>
      <c r="J693" s="23">
        <v>1.7999899999999999E-10</v>
      </c>
      <c r="K693" s="56">
        <f t="shared" si="32"/>
        <v>1.1756121372896623E-4</v>
      </c>
      <c r="L693" s="50">
        <f t="shared" si="33"/>
        <v>40.64133966641441</v>
      </c>
    </row>
    <row r="694" spans="1:12" x14ac:dyDescent="0.3">
      <c r="A694" s="4" t="s">
        <v>1134</v>
      </c>
      <c r="B694" s="13" t="s">
        <v>1135</v>
      </c>
      <c r="C694" s="4">
        <v>15</v>
      </c>
      <c r="D694" s="4">
        <v>73106615</v>
      </c>
      <c r="E694" s="4" t="s">
        <v>25</v>
      </c>
      <c r="F694" s="4" t="s">
        <v>16</v>
      </c>
      <c r="G694" s="15">
        <v>0.56713400000000003</v>
      </c>
      <c r="H694" s="15">
        <v>-1.0754100000000001E-2</v>
      </c>
      <c r="I694" s="15">
        <v>1.82376E-3</v>
      </c>
      <c r="J694" s="23">
        <v>3.6999900000000002E-9</v>
      </c>
      <c r="K694" s="56">
        <f t="shared" si="32"/>
        <v>1.0058047384169107E-4</v>
      </c>
      <c r="L694" s="50">
        <f t="shared" si="33"/>
        <v>34.770445557430314</v>
      </c>
    </row>
    <row r="695" spans="1:12" x14ac:dyDescent="0.3">
      <c r="A695" s="4" t="s">
        <v>1136</v>
      </c>
      <c r="B695" s="13" t="s">
        <v>1137</v>
      </c>
      <c r="C695" s="4">
        <v>11</v>
      </c>
      <c r="D695" s="4">
        <v>2163110</v>
      </c>
      <c r="E695" s="4" t="s">
        <v>25</v>
      </c>
      <c r="F695" s="4" t="s">
        <v>19</v>
      </c>
      <c r="G695" s="15">
        <v>0.45997100000000002</v>
      </c>
      <c r="H695" s="15">
        <v>1.2952999999999999E-2</v>
      </c>
      <c r="I695" s="15">
        <v>1.81774E-3</v>
      </c>
      <c r="J695" s="23">
        <v>9.9999999999999998E-13</v>
      </c>
      <c r="K695" s="56">
        <f t="shared" si="32"/>
        <v>1.4687842333883092E-4</v>
      </c>
      <c r="L695" s="50">
        <f t="shared" si="33"/>
        <v>50.777894623673106</v>
      </c>
    </row>
    <row r="696" spans="1:12" x14ac:dyDescent="0.3">
      <c r="A696" s="4" t="s">
        <v>1138</v>
      </c>
      <c r="B696" s="13" t="s">
        <v>1139</v>
      </c>
      <c r="C696" s="4">
        <v>5</v>
      </c>
      <c r="D696" s="4">
        <v>168256240</v>
      </c>
      <c r="E696" s="4" t="s">
        <v>15</v>
      </c>
      <c r="F696" s="4" t="s">
        <v>25</v>
      </c>
      <c r="G696" s="15">
        <v>0.20760300000000001</v>
      </c>
      <c r="H696" s="15">
        <v>-1.35237E-2</v>
      </c>
      <c r="I696" s="15">
        <v>2.2112500000000001E-3</v>
      </c>
      <c r="J696" s="23">
        <v>9.5999700000000007E-10</v>
      </c>
      <c r="K696" s="56">
        <f t="shared" si="32"/>
        <v>1.081964384361676E-4</v>
      </c>
      <c r="L696" s="50">
        <f t="shared" si="33"/>
        <v>37.403552430318825</v>
      </c>
    </row>
    <row r="697" spans="1:12" x14ac:dyDescent="0.3">
      <c r="A697" s="4" t="s">
        <v>1140</v>
      </c>
      <c r="B697" s="13" t="s">
        <v>1141</v>
      </c>
      <c r="C697" s="4">
        <v>13</v>
      </c>
      <c r="D697" s="4">
        <v>30177397</v>
      </c>
      <c r="E697" s="4" t="s">
        <v>15</v>
      </c>
      <c r="F697" s="4" t="s">
        <v>25</v>
      </c>
      <c r="G697" s="15">
        <v>0.22683600000000001</v>
      </c>
      <c r="H697" s="15">
        <v>1.17841E-2</v>
      </c>
      <c r="I697" s="15">
        <v>2.15292E-3</v>
      </c>
      <c r="J697" s="23">
        <v>4.3999700000000001E-8</v>
      </c>
      <c r="K697" s="56">
        <f t="shared" si="32"/>
        <v>8.6665052932507144E-5</v>
      </c>
      <c r="L697" s="50">
        <f t="shared" si="33"/>
        <v>29.959498633344108</v>
      </c>
    </row>
    <row r="698" spans="1:12" x14ac:dyDescent="0.3">
      <c r="A698" s="4" t="s">
        <v>1142</v>
      </c>
      <c r="B698" s="13" t="s">
        <v>635</v>
      </c>
      <c r="C698" s="4">
        <v>2</v>
      </c>
      <c r="D698" s="4">
        <v>225466385</v>
      </c>
      <c r="E698" s="4" t="s">
        <v>19</v>
      </c>
      <c r="F698" s="4" t="s">
        <v>16</v>
      </c>
      <c r="G698" s="15">
        <v>0.36382599999999998</v>
      </c>
      <c r="H698" s="15">
        <v>1.17126E-2</v>
      </c>
      <c r="I698" s="15">
        <v>1.8757299999999999E-3</v>
      </c>
      <c r="J698" s="23">
        <v>4.3000199999999998E-10</v>
      </c>
      <c r="K698" s="56">
        <f t="shared" si="32"/>
        <v>1.1278765864164912E-4</v>
      </c>
      <c r="L698" s="50">
        <f t="shared" si="33"/>
        <v>38.990918143414042</v>
      </c>
    </row>
    <row r="699" spans="1:12" x14ac:dyDescent="0.3">
      <c r="A699" s="4" t="s">
        <v>1143</v>
      </c>
      <c r="B699" s="13" t="s">
        <v>1144</v>
      </c>
      <c r="C699" s="4">
        <v>17</v>
      </c>
      <c r="D699" s="4">
        <v>44205690</v>
      </c>
      <c r="E699" s="4" t="s">
        <v>19</v>
      </c>
      <c r="F699" s="4" t="s">
        <v>16</v>
      </c>
      <c r="G699" s="15">
        <v>0.22702800000000001</v>
      </c>
      <c r="H699" s="15">
        <v>-2.9753999999999999E-2</v>
      </c>
      <c r="I699" s="15">
        <v>2.1490599999999999E-3</v>
      </c>
      <c r="J699" s="23">
        <v>1.3999100000000001E-43</v>
      </c>
      <c r="K699" s="56">
        <f t="shared" si="32"/>
        <v>5.5423947955524403E-4</v>
      </c>
      <c r="L699" s="50">
        <f t="shared" si="33"/>
        <v>191.68632134848636</v>
      </c>
    </row>
    <row r="700" spans="1:12" x14ac:dyDescent="0.3">
      <c r="A700" s="4" t="s">
        <v>1145</v>
      </c>
      <c r="B700" s="13" t="s">
        <v>1146</v>
      </c>
      <c r="C700" s="4">
        <v>7</v>
      </c>
      <c r="D700" s="4">
        <v>39326478</v>
      </c>
      <c r="E700" s="4" t="s">
        <v>19</v>
      </c>
      <c r="F700" s="4" t="s">
        <v>16</v>
      </c>
      <c r="G700" s="15">
        <v>0.330372</v>
      </c>
      <c r="H700" s="15">
        <v>1.09021E-2</v>
      </c>
      <c r="I700" s="15">
        <v>1.91326E-3</v>
      </c>
      <c r="J700" s="23">
        <v>1.2E-8</v>
      </c>
      <c r="K700" s="56">
        <f t="shared" si="32"/>
        <v>9.3923904550638224E-5</v>
      </c>
      <c r="L700" s="50">
        <f t="shared" si="33"/>
        <v>32.469068240353515</v>
      </c>
    </row>
    <row r="701" spans="1:12" x14ac:dyDescent="0.3">
      <c r="A701" s="4" t="s">
        <v>1147</v>
      </c>
      <c r="B701" s="13" t="s">
        <v>1148</v>
      </c>
      <c r="C701" s="4">
        <v>2</v>
      </c>
      <c r="D701" s="4">
        <v>218582058</v>
      </c>
      <c r="E701" s="4" t="s">
        <v>16</v>
      </c>
      <c r="F701" s="4" t="s">
        <v>19</v>
      </c>
      <c r="G701" s="15">
        <v>0.89577899999999999</v>
      </c>
      <c r="H701" s="15">
        <v>2.3221599999999998E-2</v>
      </c>
      <c r="I701" s="15">
        <v>2.9378899999999999E-3</v>
      </c>
      <c r="J701" s="23">
        <v>2.7002300000000001E-15</v>
      </c>
      <c r="K701" s="56">
        <f t="shared" si="32"/>
        <v>1.8070880845225744E-4</v>
      </c>
      <c r="L701" s="50">
        <f t="shared" si="33"/>
        <v>62.475638754269241</v>
      </c>
    </row>
    <row r="702" spans="1:12" x14ac:dyDescent="0.3">
      <c r="A702" s="4" t="s">
        <v>723</v>
      </c>
      <c r="B702" s="13" t="s">
        <v>724</v>
      </c>
      <c r="C702" s="4">
        <v>5</v>
      </c>
      <c r="D702" s="4">
        <v>64392906</v>
      </c>
      <c r="E702" s="4" t="s">
        <v>19</v>
      </c>
      <c r="F702" s="4" t="s">
        <v>16</v>
      </c>
      <c r="G702" s="15">
        <v>0.66429700000000003</v>
      </c>
      <c r="H702" s="15">
        <v>1.47884E-2</v>
      </c>
      <c r="I702" s="15">
        <v>1.9150599999999999E-3</v>
      </c>
      <c r="J702" s="23">
        <v>1.1000200000000001E-14</v>
      </c>
      <c r="K702" s="56">
        <f t="shared" si="32"/>
        <v>1.7248339218177777E-4</v>
      </c>
      <c r="L702" s="50">
        <f t="shared" si="33"/>
        <v>59.631412219990146</v>
      </c>
    </row>
    <row r="703" spans="1:12" x14ac:dyDescent="0.3">
      <c r="A703" s="4" t="s">
        <v>1149</v>
      </c>
      <c r="B703" s="13" t="s">
        <v>799</v>
      </c>
      <c r="C703" s="4">
        <v>11</v>
      </c>
      <c r="D703" s="4">
        <v>30470523</v>
      </c>
      <c r="E703" s="4" t="s">
        <v>25</v>
      </c>
      <c r="F703" s="4" t="s">
        <v>15</v>
      </c>
      <c r="G703" s="15">
        <v>0.48516799999999999</v>
      </c>
      <c r="H703" s="15">
        <v>1.09038E-2</v>
      </c>
      <c r="I703" s="15">
        <v>1.80192E-3</v>
      </c>
      <c r="J703" s="23">
        <v>1.40001E-9</v>
      </c>
      <c r="K703" s="56">
        <f t="shared" si="32"/>
        <v>1.0592130710591151E-4</v>
      </c>
      <c r="L703" s="50">
        <f t="shared" si="33"/>
        <v>36.616955293917663</v>
      </c>
    </row>
    <row r="704" spans="1:12" x14ac:dyDescent="0.3">
      <c r="A704" s="4" t="s">
        <v>1150</v>
      </c>
      <c r="B704" s="13" t="s">
        <v>1151</v>
      </c>
      <c r="C704" s="4">
        <v>11</v>
      </c>
      <c r="D704" s="4">
        <v>118577990</v>
      </c>
      <c r="E704" s="4" t="s">
        <v>15</v>
      </c>
      <c r="F704" s="4" t="s">
        <v>25</v>
      </c>
      <c r="G704" s="15">
        <v>0.63548099999999996</v>
      </c>
      <c r="H704" s="15">
        <v>1.0351000000000001E-2</v>
      </c>
      <c r="I704" s="15">
        <v>1.8735399999999999E-3</v>
      </c>
      <c r="J704" s="23">
        <v>3.2999700000000001E-8</v>
      </c>
      <c r="K704" s="56">
        <f t="shared" si="32"/>
        <v>8.8296791294759273E-5</v>
      </c>
      <c r="L704" s="50">
        <f t="shared" si="33"/>
        <v>30.523628907811606</v>
      </c>
    </row>
    <row r="705" spans="1:12" x14ac:dyDescent="0.3">
      <c r="A705" s="4" t="s">
        <v>1152</v>
      </c>
      <c r="B705" s="13" t="s">
        <v>1153</v>
      </c>
      <c r="C705" s="4">
        <v>2</v>
      </c>
      <c r="D705" s="4">
        <v>71539301</v>
      </c>
      <c r="E705" s="4" t="s">
        <v>16</v>
      </c>
      <c r="F705" s="4" t="s">
        <v>19</v>
      </c>
      <c r="G705" s="15">
        <v>0.56448699999999996</v>
      </c>
      <c r="H705" s="15">
        <v>-1.2413799999999999E-2</v>
      </c>
      <c r="I705" s="15">
        <v>1.8109199999999999E-3</v>
      </c>
      <c r="J705" s="23">
        <v>7.10068E-12</v>
      </c>
      <c r="K705" s="56">
        <f t="shared" si="32"/>
        <v>1.3592411537752724E-4</v>
      </c>
      <c r="L705" s="50">
        <f t="shared" si="33"/>
        <v>46.990324612046393</v>
      </c>
    </row>
    <row r="706" spans="1:12" x14ac:dyDescent="0.3">
      <c r="A706" s="4" t="s">
        <v>1154</v>
      </c>
      <c r="B706" s="13" t="s">
        <v>1155</v>
      </c>
      <c r="C706" s="4">
        <v>8</v>
      </c>
      <c r="D706" s="4">
        <v>119045329</v>
      </c>
      <c r="E706" s="4" t="s">
        <v>16</v>
      </c>
      <c r="F706" s="4" t="s">
        <v>19</v>
      </c>
      <c r="G706" s="15">
        <v>0.44174000000000002</v>
      </c>
      <c r="H706" s="15">
        <v>-9.9994100000000002E-3</v>
      </c>
      <c r="I706" s="15">
        <v>1.8211799999999999E-3</v>
      </c>
      <c r="J706" s="23">
        <v>4.0000000000000001E-8</v>
      </c>
      <c r="K706" s="56">
        <f t="shared" si="32"/>
        <v>8.720667426892988E-5</v>
      </c>
      <c r="L706" s="50">
        <f t="shared" si="33"/>
        <v>30.146749645597719</v>
      </c>
    </row>
    <row r="707" spans="1:12" x14ac:dyDescent="0.3">
      <c r="A707" s="4" t="s">
        <v>1156</v>
      </c>
      <c r="B707" s="13" t="s">
        <v>194</v>
      </c>
      <c r="C707" s="4">
        <v>16</v>
      </c>
      <c r="D707" s="4">
        <v>81728192</v>
      </c>
      <c r="E707" s="4" t="s">
        <v>15</v>
      </c>
      <c r="F707" s="4" t="s">
        <v>25</v>
      </c>
      <c r="G707" s="15">
        <v>0.24224399999999999</v>
      </c>
      <c r="H707" s="15">
        <v>-1.21478E-2</v>
      </c>
      <c r="I707" s="15">
        <v>2.1105999999999998E-3</v>
      </c>
      <c r="J707" s="23">
        <v>8.6000300000000005E-9</v>
      </c>
      <c r="K707" s="56">
        <f t="shared" si="32"/>
        <v>9.5826664577660942E-5</v>
      </c>
      <c r="L707" s="50">
        <f t="shared" si="33"/>
        <v>33.126906798894325</v>
      </c>
    </row>
    <row r="708" spans="1:12" x14ac:dyDescent="0.3">
      <c r="A708" s="4" t="s">
        <v>1157</v>
      </c>
      <c r="B708" s="13" t="s">
        <v>670</v>
      </c>
      <c r="C708" s="4">
        <v>6</v>
      </c>
      <c r="D708" s="4">
        <v>31981146</v>
      </c>
      <c r="E708" s="4" t="s">
        <v>16</v>
      </c>
      <c r="F708" s="4" t="s">
        <v>19</v>
      </c>
      <c r="G708" s="15">
        <v>0.81431900000000002</v>
      </c>
      <c r="H708" s="15">
        <v>-3.1477400000000003E-2</v>
      </c>
      <c r="I708" s="15">
        <v>2.4264199999999999E-3</v>
      </c>
      <c r="J708" s="23">
        <v>1.6998099999999999E-38</v>
      </c>
      <c r="K708" s="56">
        <f t="shared" si="32"/>
        <v>4.8663008164022745E-4</v>
      </c>
      <c r="L708" s="50">
        <f t="shared" si="33"/>
        <v>168.291909815819</v>
      </c>
    </row>
    <row r="709" spans="1:12" x14ac:dyDescent="0.3">
      <c r="A709" s="4" t="s">
        <v>1158</v>
      </c>
      <c r="B709" s="13" t="s">
        <v>1159</v>
      </c>
      <c r="C709" s="4">
        <v>17</v>
      </c>
      <c r="D709" s="4">
        <v>79125723</v>
      </c>
      <c r="E709" s="4" t="s">
        <v>16</v>
      </c>
      <c r="F709" s="4" t="s">
        <v>19</v>
      </c>
      <c r="G709" s="15">
        <v>0.35121799999999997</v>
      </c>
      <c r="H709" s="15">
        <v>-1.0923199999999999E-2</v>
      </c>
      <c r="I709" s="15">
        <v>1.8833599999999999E-3</v>
      </c>
      <c r="J709" s="23">
        <v>6.5999400000000003E-9</v>
      </c>
      <c r="K709" s="56">
        <f t="shared" si="32"/>
        <v>9.7305058373954397E-5</v>
      </c>
      <c r="L709" s="50">
        <f t="shared" si="33"/>
        <v>33.63803154333911</v>
      </c>
    </row>
    <row r="710" spans="1:12" x14ac:dyDescent="0.3">
      <c r="A710" s="4" t="s">
        <v>1160</v>
      </c>
      <c r="B710" s="13" t="s">
        <v>1161</v>
      </c>
      <c r="C710" s="4">
        <v>18</v>
      </c>
      <c r="D710" s="4">
        <v>38036676</v>
      </c>
      <c r="E710" s="4" t="s">
        <v>19</v>
      </c>
      <c r="F710" s="4" t="s">
        <v>16</v>
      </c>
      <c r="G710" s="15">
        <v>0.36785800000000002</v>
      </c>
      <c r="H710" s="15">
        <v>1.1570799999999999E-2</v>
      </c>
      <c r="I710" s="15">
        <v>1.8672599999999999E-3</v>
      </c>
      <c r="J710" s="23">
        <v>5.8000299999999999E-10</v>
      </c>
      <c r="K710" s="56">
        <f t="shared" si="32"/>
        <v>1.1107428763859125E-4</v>
      </c>
      <c r="L710" s="50">
        <f t="shared" si="33"/>
        <v>38.398536578115149</v>
      </c>
    </row>
    <row r="711" spans="1:12" x14ac:dyDescent="0.3">
      <c r="A711" s="4" t="s">
        <v>731</v>
      </c>
      <c r="B711" s="13" t="s">
        <v>732</v>
      </c>
      <c r="C711" s="4">
        <v>18</v>
      </c>
      <c r="D711" s="4">
        <v>8801351</v>
      </c>
      <c r="E711" s="4" t="s">
        <v>25</v>
      </c>
      <c r="F711" s="4" t="s">
        <v>15</v>
      </c>
      <c r="G711" s="15">
        <v>0.74483999999999995</v>
      </c>
      <c r="H711" s="15">
        <v>1.20293E-2</v>
      </c>
      <c r="I711" s="15">
        <v>2.07098E-3</v>
      </c>
      <c r="J711" s="23">
        <v>6.2999900000000003E-9</v>
      </c>
      <c r="K711" s="56">
        <f t="shared" si="32"/>
        <v>9.7595795240838827E-5</v>
      </c>
      <c r="L711" s="50">
        <f t="shared" si="33"/>
        <v>33.738548110767212</v>
      </c>
    </row>
    <row r="712" spans="1:12" x14ac:dyDescent="0.3">
      <c r="A712" s="4" t="s">
        <v>1162</v>
      </c>
      <c r="B712" s="13" t="s">
        <v>1163</v>
      </c>
      <c r="C712" s="4">
        <v>3</v>
      </c>
      <c r="D712" s="4">
        <v>172155585</v>
      </c>
      <c r="E712" s="4" t="s">
        <v>19</v>
      </c>
      <c r="F712" s="4" t="s">
        <v>25</v>
      </c>
      <c r="G712" s="15">
        <v>0.322799</v>
      </c>
      <c r="H712" s="15">
        <v>1.65188E-2</v>
      </c>
      <c r="I712" s="15">
        <v>1.9253300000000001E-3</v>
      </c>
      <c r="J712" s="23">
        <v>9.4994799999999999E-18</v>
      </c>
      <c r="K712" s="56">
        <f t="shared" si="32"/>
        <v>2.1291131899450598E-4</v>
      </c>
      <c r="L712" s="50">
        <f t="shared" si="33"/>
        <v>73.61123792335701</v>
      </c>
    </row>
    <row r="713" spans="1:12" x14ac:dyDescent="0.3">
      <c r="A713" s="4" t="s">
        <v>1164</v>
      </c>
      <c r="B713" s="13" t="s">
        <v>1165</v>
      </c>
      <c r="C713" s="4">
        <v>5</v>
      </c>
      <c r="D713" s="4">
        <v>42687629</v>
      </c>
      <c r="E713" s="4" t="s">
        <v>16</v>
      </c>
      <c r="F713" s="4" t="s">
        <v>19</v>
      </c>
      <c r="G713" s="15">
        <v>0.10657700000000001</v>
      </c>
      <c r="H713" s="15">
        <v>1.9690900000000001E-2</v>
      </c>
      <c r="I713" s="15">
        <v>2.9446899999999998E-3</v>
      </c>
      <c r="J713" s="23">
        <v>2.2998500000000001E-11</v>
      </c>
      <c r="K713" s="56">
        <f t="shared" si="32"/>
        <v>1.2934224248691473E-4</v>
      </c>
      <c r="L713" s="50">
        <f t="shared" si="33"/>
        <v>44.714611052819912</v>
      </c>
    </row>
    <row r="714" spans="1:12" s="4" customFormat="1" x14ac:dyDescent="0.3">
      <c r="A714" s="4" t="s">
        <v>1166</v>
      </c>
      <c r="B714" s="13" t="s">
        <v>1167</v>
      </c>
      <c r="C714" s="4">
        <v>5</v>
      </c>
      <c r="D714" s="4">
        <v>171317318</v>
      </c>
      <c r="E714" s="4" t="s">
        <v>15</v>
      </c>
      <c r="F714" s="4" t="s">
        <v>25</v>
      </c>
      <c r="G714" s="15">
        <v>0.32622099999999998</v>
      </c>
      <c r="H714" s="15">
        <v>1.1924799999999999E-2</v>
      </c>
      <c r="I714" s="15">
        <v>1.94082E-3</v>
      </c>
      <c r="J714" s="23">
        <v>8.0000000000000003E-10</v>
      </c>
      <c r="K714" s="69">
        <f t="shared" si="32"/>
        <v>1.0920156289471683E-4</v>
      </c>
      <c r="L714" s="50">
        <f t="shared" si="33"/>
        <v>37.751062309881675</v>
      </c>
    </row>
    <row r="715" spans="1:12" s="4" customFormat="1" x14ac:dyDescent="0.3">
      <c r="A715" s="4" t="s">
        <v>1168</v>
      </c>
      <c r="B715" s="13" t="s">
        <v>524</v>
      </c>
      <c r="C715" s="4">
        <v>6</v>
      </c>
      <c r="D715" s="4">
        <v>22057566</v>
      </c>
      <c r="E715" s="4" t="s">
        <v>19</v>
      </c>
      <c r="F715" s="4" t="s">
        <v>16</v>
      </c>
      <c r="G715" s="15">
        <v>0.314716</v>
      </c>
      <c r="H715" s="15">
        <v>-1.7477800000000002E-2</v>
      </c>
      <c r="I715" s="15">
        <v>1.93553E-3</v>
      </c>
      <c r="J715" s="23">
        <v>1.6998099999999999E-19</v>
      </c>
      <c r="K715" s="69">
        <f t="shared" si="32"/>
        <v>2.3583913491129226E-4</v>
      </c>
      <c r="L715" s="50">
        <f t="shared" si="33"/>
        <v>81.540093235891348</v>
      </c>
    </row>
    <row r="716" spans="1:12" s="4" customFormat="1" x14ac:dyDescent="0.3">
      <c r="A716" s="4" t="s">
        <v>1169</v>
      </c>
      <c r="B716" s="13" t="s">
        <v>1170</v>
      </c>
      <c r="C716" s="4">
        <v>3</v>
      </c>
      <c r="D716" s="4">
        <v>48982335</v>
      </c>
      <c r="E716" s="4" t="s">
        <v>19</v>
      </c>
      <c r="F716" s="4" t="s">
        <v>16</v>
      </c>
      <c r="G716" s="15">
        <v>7.3468000000000006E-2</v>
      </c>
      <c r="H716" s="15">
        <v>-2.2182400000000001E-2</v>
      </c>
      <c r="I716" s="15">
        <v>3.4431900000000001E-3</v>
      </c>
      <c r="J716" s="23">
        <v>1.2E-10</v>
      </c>
      <c r="K716" s="69">
        <f t="shared" si="32"/>
        <v>1.2005701387771535E-4</v>
      </c>
      <c r="L716" s="50">
        <f t="shared" si="33"/>
        <v>41.504250464386708</v>
      </c>
    </row>
    <row r="717" spans="1:12" x14ac:dyDescent="0.3">
      <c r="A717" s="4" t="s">
        <v>1171</v>
      </c>
      <c r="B717" s="13" t="s">
        <v>1172</v>
      </c>
      <c r="C717" s="4">
        <v>5</v>
      </c>
      <c r="D717" s="4">
        <v>134414688</v>
      </c>
      <c r="E717" s="4" t="s">
        <v>16</v>
      </c>
      <c r="F717" s="4" t="s">
        <v>19</v>
      </c>
      <c r="G717" s="15">
        <v>0.371722</v>
      </c>
      <c r="H717" s="15">
        <v>-1.18712E-2</v>
      </c>
      <c r="I717" s="15">
        <v>1.8998000000000001E-3</v>
      </c>
      <c r="J717" s="23">
        <v>4.09996E-10</v>
      </c>
      <c r="K717" s="56">
        <f t="shared" si="32"/>
        <v>1.1294552147337919E-4</v>
      </c>
      <c r="L717" s="50">
        <f t="shared" si="33"/>
        <v>39.045497803163236</v>
      </c>
    </row>
    <row r="718" spans="1:12" x14ac:dyDescent="0.3">
      <c r="A718" s="4" t="s">
        <v>745</v>
      </c>
      <c r="B718" s="13" t="s">
        <v>746</v>
      </c>
      <c r="C718" s="4">
        <v>12</v>
      </c>
      <c r="D718" s="4">
        <v>102837863</v>
      </c>
      <c r="E718" s="4" t="s">
        <v>16</v>
      </c>
      <c r="F718" s="4" t="s">
        <v>19</v>
      </c>
      <c r="G718" s="15">
        <v>0.75297499999999995</v>
      </c>
      <c r="H718" s="15">
        <v>-1.5690099999999998E-2</v>
      </c>
      <c r="I718" s="15">
        <v>2.07041E-3</v>
      </c>
      <c r="J718" s="23">
        <v>3.5002600000000001E-14</v>
      </c>
      <c r="K718" s="56">
        <f t="shared" si="32"/>
        <v>1.6611588067680632E-4</v>
      </c>
      <c r="L718" s="50">
        <f t="shared" si="33"/>
        <v>57.429653639878254</v>
      </c>
    </row>
    <row r="719" spans="1:12" x14ac:dyDescent="0.3">
      <c r="A719" s="4" t="s">
        <v>1173</v>
      </c>
      <c r="B719" s="13" t="s">
        <v>1174</v>
      </c>
      <c r="C719" s="4">
        <v>6</v>
      </c>
      <c r="D719" s="4">
        <v>116759974</v>
      </c>
      <c r="E719" s="4" t="s">
        <v>25</v>
      </c>
      <c r="F719" s="4" t="s">
        <v>15</v>
      </c>
      <c r="G719" s="15">
        <v>0.78421300000000005</v>
      </c>
      <c r="H719" s="15">
        <v>1.34454E-2</v>
      </c>
      <c r="I719" s="15">
        <v>2.1974199999999998E-3</v>
      </c>
      <c r="J719" s="23">
        <v>9.40005E-10</v>
      </c>
      <c r="K719" s="56">
        <f t="shared" si="32"/>
        <v>1.0829760810891434E-4</v>
      </c>
      <c r="L719" s="50">
        <f t="shared" si="33"/>
        <v>37.43853061506838</v>
      </c>
    </row>
    <row r="720" spans="1:12" x14ac:dyDescent="0.3">
      <c r="A720" s="4" t="s">
        <v>1175</v>
      </c>
      <c r="B720" s="13" t="s">
        <v>524</v>
      </c>
      <c r="C720" s="4">
        <v>22</v>
      </c>
      <c r="D720" s="4">
        <v>30549071</v>
      </c>
      <c r="E720" s="4" t="s">
        <v>16</v>
      </c>
      <c r="F720" s="4" t="s">
        <v>15</v>
      </c>
      <c r="G720" s="15">
        <v>0.39077000000000001</v>
      </c>
      <c r="H720" s="15">
        <v>1.3731800000000001E-2</v>
      </c>
      <c r="I720" s="15">
        <v>1.8923099999999999E-3</v>
      </c>
      <c r="J720" s="23">
        <v>4.0003700000000001E-13</v>
      </c>
      <c r="K720" s="56">
        <f t="shared" si="32"/>
        <v>1.5231715060667203E-4</v>
      </c>
      <c r="L720" s="50">
        <f t="shared" si="33"/>
        <v>52.658424011254908</v>
      </c>
    </row>
    <row r="721" spans="1:12" x14ac:dyDescent="0.3">
      <c r="A721" s="4" t="s">
        <v>1176</v>
      </c>
      <c r="B721" s="13" t="s">
        <v>438</v>
      </c>
      <c r="C721" s="4">
        <v>22</v>
      </c>
      <c r="D721" s="4">
        <v>38184851</v>
      </c>
      <c r="E721" s="4" t="s">
        <v>19</v>
      </c>
      <c r="F721" s="4" t="s">
        <v>16</v>
      </c>
      <c r="G721" s="15">
        <v>0.64485599999999998</v>
      </c>
      <c r="H721" s="15">
        <v>1.04861E-2</v>
      </c>
      <c r="I721" s="15">
        <v>1.88237E-3</v>
      </c>
      <c r="J721" s="23">
        <v>2.4999999999999999E-8</v>
      </c>
      <c r="K721" s="56">
        <f t="shared" si="32"/>
        <v>8.9768425776914971E-5</v>
      </c>
      <c r="L721" s="50">
        <f t="shared" si="33"/>
        <v>31.03240908983782</v>
      </c>
    </row>
    <row r="722" spans="1:12" x14ac:dyDescent="0.3">
      <c r="A722" s="4" t="s">
        <v>1177</v>
      </c>
      <c r="B722" s="13" t="s">
        <v>1178</v>
      </c>
      <c r="C722" s="4">
        <v>17</v>
      </c>
      <c r="D722" s="4">
        <v>46966950</v>
      </c>
      <c r="E722" s="4" t="s">
        <v>16</v>
      </c>
      <c r="F722" s="4" t="s">
        <v>19</v>
      </c>
      <c r="G722" s="15">
        <v>0.54035599999999995</v>
      </c>
      <c r="H722" s="15">
        <v>-1.0126400000000001E-2</v>
      </c>
      <c r="I722" s="15">
        <v>1.8057699999999999E-3</v>
      </c>
      <c r="J722" s="23">
        <v>2E-8</v>
      </c>
      <c r="K722" s="56">
        <f t="shared" ref="K722:K778" si="34">2*G722*(1-G722)*H722^2/((2*G722*(1-G722)*H722^2)+(2*G722*(1-G722)*345665*I722^2))</f>
        <v>9.0968361603380553E-5</v>
      </c>
      <c r="L722" s="50">
        <f t="shared" ref="L722:L778" si="35">K722*(345665-2)/(1-K722)</f>
        <v>31.447257482399426</v>
      </c>
    </row>
    <row r="723" spans="1:12" x14ac:dyDescent="0.3">
      <c r="A723" s="4" t="s">
        <v>1179</v>
      </c>
      <c r="B723" s="13" t="s">
        <v>282</v>
      </c>
      <c r="C723" s="4">
        <v>20</v>
      </c>
      <c r="D723" s="4">
        <v>45532434</v>
      </c>
      <c r="E723" s="4" t="s">
        <v>15</v>
      </c>
      <c r="F723" s="4" t="s">
        <v>25</v>
      </c>
      <c r="G723" s="15">
        <v>0.32390400000000003</v>
      </c>
      <c r="H723" s="15">
        <v>1.62746E-2</v>
      </c>
      <c r="I723" s="15">
        <v>1.92991E-3</v>
      </c>
      <c r="J723" s="23">
        <v>3.40017E-17</v>
      </c>
      <c r="K723" s="56">
        <f t="shared" si="34"/>
        <v>2.0568460591427571E-4</v>
      </c>
      <c r="L723" s="50">
        <f t="shared" si="35"/>
        <v>71.112184615814684</v>
      </c>
    </row>
    <row r="724" spans="1:12" x14ac:dyDescent="0.3">
      <c r="A724" s="4" t="s">
        <v>1180</v>
      </c>
      <c r="B724" s="13" t="s">
        <v>577</v>
      </c>
      <c r="C724" s="4">
        <v>3</v>
      </c>
      <c r="D724" s="4">
        <v>158200367</v>
      </c>
      <c r="E724" s="4" t="s">
        <v>16</v>
      </c>
      <c r="F724" s="4" t="s">
        <v>15</v>
      </c>
      <c r="G724" s="15">
        <v>0.33742699999999998</v>
      </c>
      <c r="H724" s="15">
        <v>-1.8374100000000001E-2</v>
      </c>
      <c r="I724" s="15">
        <v>1.89678E-3</v>
      </c>
      <c r="J724" s="23">
        <v>3.4001700000000001E-22</v>
      </c>
      <c r="K724" s="56">
        <f t="shared" si="34"/>
        <v>2.713969346084544E-4</v>
      </c>
      <c r="L724" s="50">
        <f t="shared" si="35"/>
        <v>93.837345775557452</v>
      </c>
    </row>
    <row r="725" spans="1:12" x14ac:dyDescent="0.3">
      <c r="A725" s="4" t="s">
        <v>1181</v>
      </c>
      <c r="B725" s="13" t="s">
        <v>1182</v>
      </c>
      <c r="C725" s="4">
        <v>18</v>
      </c>
      <c r="D725" s="4">
        <v>20711927</v>
      </c>
      <c r="E725" s="4" t="s">
        <v>16</v>
      </c>
      <c r="F725" s="4" t="s">
        <v>15</v>
      </c>
      <c r="G725" s="15">
        <v>0.47372300000000001</v>
      </c>
      <c r="H725" s="15">
        <v>1.2317E-2</v>
      </c>
      <c r="I725" s="15">
        <v>1.83209E-3</v>
      </c>
      <c r="J725" s="23">
        <v>1.8001100000000001E-11</v>
      </c>
      <c r="K725" s="56">
        <f t="shared" si="34"/>
        <v>1.307386764182277E-4</v>
      </c>
      <c r="L725" s="50">
        <f t="shared" si="35"/>
        <v>45.197432159211836</v>
      </c>
    </row>
    <row r="726" spans="1:12" x14ac:dyDescent="0.3">
      <c r="A726" s="4" t="s">
        <v>1183</v>
      </c>
      <c r="B726" s="13" t="s">
        <v>1184</v>
      </c>
      <c r="C726" s="4">
        <v>11</v>
      </c>
      <c r="D726" s="4">
        <v>43681372</v>
      </c>
      <c r="E726" s="4" t="s">
        <v>15</v>
      </c>
      <c r="F726" s="4" t="s">
        <v>25</v>
      </c>
      <c r="G726" s="15">
        <v>0.31012000000000001</v>
      </c>
      <c r="H726" s="15">
        <v>-1.0992399999999999E-2</v>
      </c>
      <c r="I726" s="15">
        <v>1.9474099999999999E-3</v>
      </c>
      <c r="J726" s="23">
        <v>1.7E-8</v>
      </c>
      <c r="K726" s="56">
        <f t="shared" si="34"/>
        <v>9.216686558676837E-5</v>
      </c>
      <c r="L726" s="50">
        <f t="shared" si="35"/>
        <v>31.861611844215336</v>
      </c>
    </row>
    <row r="727" spans="1:12" x14ac:dyDescent="0.3">
      <c r="A727" s="4" t="s">
        <v>1185</v>
      </c>
      <c r="B727" s="13" t="s">
        <v>625</v>
      </c>
      <c r="C727" s="4">
        <v>20</v>
      </c>
      <c r="D727" s="4">
        <v>6435839</v>
      </c>
      <c r="E727" s="4" t="s">
        <v>25</v>
      </c>
      <c r="F727" s="4" t="s">
        <v>19</v>
      </c>
      <c r="G727" s="15">
        <v>0.49823099999999998</v>
      </c>
      <c r="H727" s="15">
        <v>-1.0640699999999999E-2</v>
      </c>
      <c r="I727" s="15">
        <v>1.80197E-3</v>
      </c>
      <c r="J727" s="23">
        <v>3.5000200000000001E-9</v>
      </c>
      <c r="K727" s="56">
        <f t="shared" si="34"/>
        <v>1.0086629524127871E-4</v>
      </c>
      <c r="L727" s="50">
        <f t="shared" si="35"/>
        <v>34.869263345397563</v>
      </c>
    </row>
    <row r="728" spans="1:12" x14ac:dyDescent="0.3">
      <c r="A728" s="4" t="s">
        <v>1186</v>
      </c>
      <c r="B728" s="13" t="s">
        <v>1187</v>
      </c>
      <c r="C728" s="4">
        <v>3</v>
      </c>
      <c r="D728" s="4">
        <v>187443314</v>
      </c>
      <c r="E728" s="4" t="s">
        <v>15</v>
      </c>
      <c r="F728" s="4" t="s">
        <v>25</v>
      </c>
      <c r="G728" s="15">
        <v>7.1087999999999998E-2</v>
      </c>
      <c r="H728" s="15">
        <v>2.05703E-2</v>
      </c>
      <c r="I728" s="15">
        <v>3.4935299999999999E-3</v>
      </c>
      <c r="J728" s="23">
        <v>3.8999599999999998E-9</v>
      </c>
      <c r="K728" s="56">
        <f t="shared" si="34"/>
        <v>1.0028900723477317E-4</v>
      </c>
      <c r="L728" s="50">
        <f t="shared" si="35"/>
        <v>34.669676095190134</v>
      </c>
    </row>
    <row r="729" spans="1:12" x14ac:dyDescent="0.3">
      <c r="A729" s="4" t="s">
        <v>1188</v>
      </c>
      <c r="B729" s="13" t="s">
        <v>1189</v>
      </c>
      <c r="C729" s="4">
        <v>16</v>
      </c>
      <c r="D729" s="4">
        <v>8635093</v>
      </c>
      <c r="E729" s="4" t="s">
        <v>15</v>
      </c>
      <c r="F729" s="4" t="s">
        <v>25</v>
      </c>
      <c r="G729" s="15">
        <v>0.120625</v>
      </c>
      <c r="H729" s="15">
        <v>-1.8005699999999999E-2</v>
      </c>
      <c r="I729" s="15">
        <v>2.7795900000000002E-3</v>
      </c>
      <c r="J729" s="23">
        <v>9.3003700000000005E-11</v>
      </c>
      <c r="K729" s="56">
        <f t="shared" si="34"/>
        <v>1.2138091661513344E-4</v>
      </c>
      <c r="L729" s="50">
        <f t="shared" si="35"/>
        <v>41.961985164159088</v>
      </c>
    </row>
    <row r="730" spans="1:12" x14ac:dyDescent="0.3">
      <c r="A730" s="4" t="s">
        <v>751</v>
      </c>
      <c r="B730" s="13" t="s">
        <v>752</v>
      </c>
      <c r="C730" s="4">
        <v>17</v>
      </c>
      <c r="D730" s="4">
        <v>1666253</v>
      </c>
      <c r="E730" s="4" t="s">
        <v>19</v>
      </c>
      <c r="F730" s="4" t="s">
        <v>16</v>
      </c>
      <c r="G730" s="15">
        <v>0.35227399999999998</v>
      </c>
      <c r="H730" s="15">
        <v>1.1680100000000001E-2</v>
      </c>
      <c r="I730" s="15">
        <v>1.89525E-3</v>
      </c>
      <c r="J730" s="23">
        <v>7.1000299999999995E-10</v>
      </c>
      <c r="K730" s="56">
        <f t="shared" si="34"/>
        <v>1.0986439984808927E-4</v>
      </c>
      <c r="L730" s="50">
        <f t="shared" si="35"/>
        <v>37.980230719944217</v>
      </c>
    </row>
    <row r="731" spans="1:12" x14ac:dyDescent="0.3">
      <c r="A731" s="4" t="s">
        <v>1190</v>
      </c>
      <c r="B731" s="13" t="s">
        <v>1191</v>
      </c>
      <c r="C731" s="4">
        <v>2</v>
      </c>
      <c r="D731" s="4">
        <v>161776671</v>
      </c>
      <c r="E731" s="4" t="s">
        <v>19</v>
      </c>
      <c r="F731" s="4" t="s">
        <v>16</v>
      </c>
      <c r="G731" s="15">
        <v>0.11801</v>
      </c>
      <c r="H731" s="15">
        <v>-1.5819E-2</v>
      </c>
      <c r="I731" s="15">
        <v>2.7948399999999998E-3</v>
      </c>
      <c r="J731" s="23">
        <v>1.4999999999999999E-8</v>
      </c>
      <c r="K731" s="56">
        <f t="shared" si="34"/>
        <v>9.2671991296356803E-5</v>
      </c>
      <c r="L731" s="50">
        <f t="shared" si="35"/>
        <v>32.036247390311907</v>
      </c>
    </row>
    <row r="732" spans="1:12" x14ac:dyDescent="0.3">
      <c r="A732" s="4" t="s">
        <v>1192</v>
      </c>
      <c r="B732" s="13" t="s">
        <v>758</v>
      </c>
      <c r="C732" s="4">
        <v>3</v>
      </c>
      <c r="D732" s="4">
        <v>156382492</v>
      </c>
      <c r="E732" s="4" t="s">
        <v>15</v>
      </c>
      <c r="F732" s="4" t="s">
        <v>25</v>
      </c>
      <c r="G732" s="15">
        <v>4.2765999999999998E-2</v>
      </c>
      <c r="H732" s="15">
        <v>-3.1486599999999997E-2</v>
      </c>
      <c r="I732" s="15">
        <v>4.4779199999999998E-3</v>
      </c>
      <c r="J732" s="23">
        <v>1.9998599999999999E-12</v>
      </c>
      <c r="K732" s="56">
        <f t="shared" si="34"/>
        <v>1.4301492094450534E-4</v>
      </c>
      <c r="L732" s="50">
        <f t="shared" si="35"/>
        <v>49.442037567534605</v>
      </c>
    </row>
    <row r="733" spans="1:12" x14ac:dyDescent="0.3">
      <c r="A733" s="4" t="s">
        <v>1193</v>
      </c>
      <c r="B733" s="13" t="s">
        <v>924</v>
      </c>
      <c r="C733" s="4">
        <v>8</v>
      </c>
      <c r="D733" s="4">
        <v>57160328</v>
      </c>
      <c r="E733" s="4" t="s">
        <v>19</v>
      </c>
      <c r="F733" s="4" t="s">
        <v>25</v>
      </c>
      <c r="G733" s="15">
        <v>0.22528599999999999</v>
      </c>
      <c r="H733" s="15">
        <v>1.71919E-2</v>
      </c>
      <c r="I733" s="15">
        <v>2.1548399999999999E-3</v>
      </c>
      <c r="J733" s="23">
        <v>1.50003E-15</v>
      </c>
      <c r="K733" s="56">
        <f t="shared" si="34"/>
        <v>1.8411209564898418E-4</v>
      </c>
      <c r="L733" s="50">
        <f t="shared" si="35"/>
        <v>63.652458505843533</v>
      </c>
    </row>
    <row r="734" spans="1:12" x14ac:dyDescent="0.3">
      <c r="A734" s="4" t="s">
        <v>1194</v>
      </c>
      <c r="B734" s="68">
        <v>44531</v>
      </c>
      <c r="C734" s="4">
        <v>9</v>
      </c>
      <c r="D734" s="4">
        <v>118309051</v>
      </c>
      <c r="E734" s="4" t="s">
        <v>19</v>
      </c>
      <c r="F734" s="4" t="s">
        <v>16</v>
      </c>
      <c r="G734" s="15">
        <v>0.194795</v>
      </c>
      <c r="H734" s="15">
        <v>1.3436099999999999E-2</v>
      </c>
      <c r="I734" s="15">
        <v>2.2711400000000001E-3</v>
      </c>
      <c r="J734" s="23">
        <v>3.2999700000000001E-9</v>
      </c>
      <c r="K734" s="56">
        <f t="shared" si="34"/>
        <v>1.01241661488259E-4</v>
      </c>
      <c r="L734" s="50">
        <f t="shared" si="35"/>
        <v>34.999039795955511</v>
      </c>
    </row>
    <row r="735" spans="1:12" x14ac:dyDescent="0.3">
      <c r="A735" s="4" t="s">
        <v>759</v>
      </c>
      <c r="B735" s="13" t="s">
        <v>760</v>
      </c>
      <c r="C735" s="4">
        <v>19</v>
      </c>
      <c r="D735" s="4">
        <v>8670147</v>
      </c>
      <c r="E735" s="4" t="s">
        <v>19</v>
      </c>
      <c r="F735" s="4" t="s">
        <v>16</v>
      </c>
      <c r="G735" s="15">
        <v>3.7005999999999997E-2</v>
      </c>
      <c r="H735" s="15">
        <v>-7.5095999999999996E-2</v>
      </c>
      <c r="I735" s="15">
        <v>4.9527900000000003E-3</v>
      </c>
      <c r="J735" s="23">
        <v>6.2994100000000003E-52</v>
      </c>
      <c r="K735" s="56">
        <f t="shared" si="34"/>
        <v>6.6464482284192225E-4</v>
      </c>
      <c r="L735" s="50">
        <f t="shared" si="35"/>
        <v>229.89592253271118</v>
      </c>
    </row>
    <row r="736" spans="1:12" x14ac:dyDescent="0.3">
      <c r="A736" s="4" t="s">
        <v>1195</v>
      </c>
      <c r="B736" s="13" t="s">
        <v>440</v>
      </c>
      <c r="C736" s="4">
        <v>6</v>
      </c>
      <c r="D736" s="4">
        <v>142611580</v>
      </c>
      <c r="E736" s="4" t="s">
        <v>19</v>
      </c>
      <c r="F736" s="4" t="s">
        <v>16</v>
      </c>
      <c r="G736" s="15">
        <v>0.456733</v>
      </c>
      <c r="H736" s="15">
        <v>-1.0596899999999999E-2</v>
      </c>
      <c r="I736" s="15">
        <v>1.80744E-3</v>
      </c>
      <c r="J736" s="23">
        <v>4.4999700000000001E-9</v>
      </c>
      <c r="K736" s="56">
        <f t="shared" si="34"/>
        <v>9.9433173458129962E-5</v>
      </c>
      <c r="L736" s="50">
        <f t="shared" si="35"/>
        <v>34.373786931775982</v>
      </c>
    </row>
    <row r="737" spans="1:12" x14ac:dyDescent="0.3">
      <c r="A737" s="4" t="s">
        <v>1196</v>
      </c>
      <c r="B737" s="13" t="s">
        <v>824</v>
      </c>
      <c r="C737" s="4">
        <v>14</v>
      </c>
      <c r="D737" s="4">
        <v>37538594</v>
      </c>
      <c r="E737" s="4" t="s">
        <v>15</v>
      </c>
      <c r="F737" s="4" t="s">
        <v>25</v>
      </c>
      <c r="G737" s="15">
        <v>0.35361599999999999</v>
      </c>
      <c r="H737" s="15">
        <v>-1.31331E-2</v>
      </c>
      <c r="I737" s="15">
        <v>1.88565E-3</v>
      </c>
      <c r="J737" s="23">
        <v>3.29989E-12</v>
      </c>
      <c r="K737" s="56">
        <f t="shared" si="34"/>
        <v>1.4031237719041613E-4</v>
      </c>
      <c r="L737" s="50">
        <f t="shared" si="35"/>
        <v>48.507603453923238</v>
      </c>
    </row>
    <row r="738" spans="1:12" x14ac:dyDescent="0.3">
      <c r="A738" s="4" t="s">
        <v>764</v>
      </c>
      <c r="B738" s="13" t="s">
        <v>765</v>
      </c>
      <c r="C738" s="4">
        <v>20</v>
      </c>
      <c r="D738" s="4">
        <v>33032915</v>
      </c>
      <c r="E738" s="4" t="s">
        <v>16</v>
      </c>
      <c r="F738" s="4" t="s">
        <v>19</v>
      </c>
      <c r="G738" s="15">
        <v>0.21628900000000001</v>
      </c>
      <c r="H738" s="15">
        <v>1.2948599999999999E-2</v>
      </c>
      <c r="I738" s="15">
        <v>2.20812E-3</v>
      </c>
      <c r="J738" s="23">
        <v>4.4999700000000001E-9</v>
      </c>
      <c r="K738" s="56">
        <f t="shared" si="34"/>
        <v>9.9472189516951407E-5</v>
      </c>
      <c r="L738" s="50">
        <f t="shared" si="35"/>
        <v>34.387276022635476</v>
      </c>
    </row>
    <row r="739" spans="1:12" x14ac:dyDescent="0.3">
      <c r="A739" s="4" t="s">
        <v>1197</v>
      </c>
      <c r="B739" s="13" t="s">
        <v>1198</v>
      </c>
      <c r="C739" s="4">
        <v>11</v>
      </c>
      <c r="D739" s="4">
        <v>75284334</v>
      </c>
      <c r="E739" s="4" t="s">
        <v>25</v>
      </c>
      <c r="F739" s="4" t="s">
        <v>19</v>
      </c>
      <c r="G739" s="15">
        <v>0.14024800000000001</v>
      </c>
      <c r="H739" s="15">
        <v>1.4387E-2</v>
      </c>
      <c r="I739" s="15">
        <v>2.5948199999999999E-3</v>
      </c>
      <c r="J739" s="23">
        <v>2.90001E-8</v>
      </c>
      <c r="K739" s="56">
        <f t="shared" si="34"/>
        <v>8.8926660653700009E-5</v>
      </c>
      <c r="L739" s="50">
        <f t="shared" si="35"/>
        <v>30.74139003069919</v>
      </c>
    </row>
    <row r="740" spans="1:12" x14ac:dyDescent="0.3">
      <c r="A740" s="4" t="s">
        <v>766</v>
      </c>
      <c r="B740" s="13" t="s">
        <v>767</v>
      </c>
      <c r="C740" s="4">
        <v>10</v>
      </c>
      <c r="D740" s="4">
        <v>28975214</v>
      </c>
      <c r="E740" s="4" t="s">
        <v>15</v>
      </c>
      <c r="F740" s="4" t="s">
        <v>25</v>
      </c>
      <c r="G740" s="15">
        <v>0.83345499999999995</v>
      </c>
      <c r="H740" s="15">
        <v>-1.5726899999999999E-2</v>
      </c>
      <c r="I740" s="15">
        <v>2.4371800000000002E-3</v>
      </c>
      <c r="J740" s="23">
        <v>1.09999E-10</v>
      </c>
      <c r="K740" s="56">
        <f t="shared" si="34"/>
        <v>1.2044903318027931E-4</v>
      </c>
      <c r="L740" s="50">
        <f t="shared" si="35"/>
        <v>41.639789628597484</v>
      </c>
    </row>
    <row r="741" spans="1:12" x14ac:dyDescent="0.3">
      <c r="A741" s="4" t="s">
        <v>1199</v>
      </c>
      <c r="B741" s="13" t="s">
        <v>549</v>
      </c>
      <c r="C741" s="4">
        <v>4</v>
      </c>
      <c r="D741" s="4">
        <v>166322542</v>
      </c>
      <c r="E741" s="4" t="s">
        <v>25</v>
      </c>
      <c r="F741" s="4" t="s">
        <v>19</v>
      </c>
      <c r="G741" s="15">
        <v>0.287163</v>
      </c>
      <c r="H741" s="15">
        <v>1.51053E-2</v>
      </c>
      <c r="I741" s="15">
        <v>1.98883E-3</v>
      </c>
      <c r="J741" s="23">
        <v>3.10027E-14</v>
      </c>
      <c r="K741" s="56">
        <f t="shared" si="34"/>
        <v>1.6685357184695305E-4</v>
      </c>
      <c r="L741" s="50">
        <f t="shared" si="35"/>
        <v>57.684731108759856</v>
      </c>
    </row>
    <row r="742" spans="1:12" x14ac:dyDescent="0.3">
      <c r="A742" s="4" t="s">
        <v>770</v>
      </c>
      <c r="B742" s="13" t="s">
        <v>771</v>
      </c>
      <c r="C742" s="4">
        <v>1</v>
      </c>
      <c r="D742" s="4">
        <v>165591948</v>
      </c>
      <c r="E742" s="4" t="s">
        <v>16</v>
      </c>
      <c r="F742" s="4" t="s">
        <v>19</v>
      </c>
      <c r="G742" s="15">
        <v>0.67068099999999997</v>
      </c>
      <c r="H742" s="15">
        <v>-1.1276899999999999E-2</v>
      </c>
      <c r="I742" s="15">
        <v>1.91844E-3</v>
      </c>
      <c r="J742" s="23">
        <v>4.09996E-9</v>
      </c>
      <c r="K742" s="56">
        <f t="shared" si="34"/>
        <v>9.9950322280512136E-5</v>
      </c>
      <c r="L742" s="50">
        <f t="shared" si="35"/>
        <v>34.552581792134411</v>
      </c>
    </row>
    <row r="743" spans="1:12" x14ac:dyDescent="0.3">
      <c r="A743" s="4" t="s">
        <v>1200</v>
      </c>
      <c r="B743" s="13" t="s">
        <v>720</v>
      </c>
      <c r="C743" s="4">
        <v>2</v>
      </c>
      <c r="D743" s="4">
        <v>241775575</v>
      </c>
      <c r="E743" s="4" t="s">
        <v>19</v>
      </c>
      <c r="F743" s="4" t="s">
        <v>16</v>
      </c>
      <c r="G743" s="15">
        <v>0.70955900000000005</v>
      </c>
      <c r="H743" s="15">
        <v>-1.4879E-2</v>
      </c>
      <c r="I743" s="15">
        <v>1.98036E-3</v>
      </c>
      <c r="J743" s="23">
        <v>5.7996300000000002E-14</v>
      </c>
      <c r="K743" s="56">
        <f t="shared" si="34"/>
        <v>1.6327995464305933E-4</v>
      </c>
      <c r="L743" s="50">
        <f t="shared" si="35"/>
        <v>56.449055961080781</v>
      </c>
    </row>
    <row r="744" spans="1:12" x14ac:dyDescent="0.3">
      <c r="A744" s="4" t="s">
        <v>298</v>
      </c>
      <c r="B744" s="13" t="s">
        <v>39</v>
      </c>
      <c r="C744" s="4">
        <v>11</v>
      </c>
      <c r="D744" s="4">
        <v>128398938</v>
      </c>
      <c r="E744" s="4" t="s">
        <v>19</v>
      </c>
      <c r="F744" s="4" t="s">
        <v>16</v>
      </c>
      <c r="G744" s="15">
        <v>0.21241599999999999</v>
      </c>
      <c r="H744" s="15">
        <v>-1.3661899999999999E-2</v>
      </c>
      <c r="I744" s="15">
        <v>2.21573E-3</v>
      </c>
      <c r="J744" s="23">
        <v>7.0000299999999999E-10</v>
      </c>
      <c r="K744" s="56">
        <f t="shared" si="34"/>
        <v>1.099728189687725E-4</v>
      </c>
      <c r="L744" s="50">
        <f t="shared" si="35"/>
        <v>38.017715438540336</v>
      </c>
    </row>
    <row r="745" spans="1:12" x14ac:dyDescent="0.3">
      <c r="A745" s="4" t="s">
        <v>774</v>
      </c>
      <c r="B745" s="13" t="s">
        <v>775</v>
      </c>
      <c r="C745" s="4">
        <v>3</v>
      </c>
      <c r="D745" s="4">
        <v>128992047</v>
      </c>
      <c r="E745" s="4" t="s">
        <v>15</v>
      </c>
      <c r="F745" s="4" t="s">
        <v>25</v>
      </c>
      <c r="G745" s="15">
        <v>0.77851400000000004</v>
      </c>
      <c r="H745" s="15">
        <v>1.80682E-2</v>
      </c>
      <c r="I745" s="15">
        <v>2.17337E-3</v>
      </c>
      <c r="J745" s="23">
        <v>9.3003699999999995E-17</v>
      </c>
      <c r="K745" s="56">
        <f t="shared" si="34"/>
        <v>1.9990341304028825E-4</v>
      </c>
      <c r="L745" s="50">
        <f t="shared" si="35"/>
        <v>69.113029392206215</v>
      </c>
    </row>
    <row r="746" spans="1:12" x14ac:dyDescent="0.3">
      <c r="A746" s="4" t="s">
        <v>1201</v>
      </c>
      <c r="B746" s="13" t="s">
        <v>843</v>
      </c>
      <c r="C746" s="4">
        <v>3</v>
      </c>
      <c r="D746" s="4">
        <v>33194990</v>
      </c>
      <c r="E746" s="4" t="s">
        <v>15</v>
      </c>
      <c r="F746" s="4" t="s">
        <v>16</v>
      </c>
      <c r="G746" s="15">
        <v>0.40027600000000002</v>
      </c>
      <c r="H746" s="15">
        <v>-1.30952E-2</v>
      </c>
      <c r="I746" s="15">
        <v>1.8341799999999999E-3</v>
      </c>
      <c r="J746" s="23">
        <v>9.3993999999999993E-13</v>
      </c>
      <c r="K746" s="56">
        <f t="shared" si="34"/>
        <v>1.4744189996876986E-4</v>
      </c>
      <c r="L746" s="50">
        <f t="shared" si="35"/>
        <v>50.972724984323165</v>
      </c>
    </row>
    <row r="747" spans="1:12" x14ac:dyDescent="0.3">
      <c r="A747" s="4" t="s">
        <v>1202</v>
      </c>
      <c r="B747" s="13" t="s">
        <v>728</v>
      </c>
      <c r="C747" s="4">
        <v>5</v>
      </c>
      <c r="D747" s="4">
        <v>122093740</v>
      </c>
      <c r="E747" s="4" t="s">
        <v>16</v>
      </c>
      <c r="F747" s="4" t="s">
        <v>19</v>
      </c>
      <c r="G747" s="15">
        <v>0.42604999999999998</v>
      </c>
      <c r="H747" s="15">
        <v>-1.08547E-2</v>
      </c>
      <c r="I747" s="15">
        <v>1.8196499999999999E-3</v>
      </c>
      <c r="J747" s="23">
        <v>2.3999900000000001E-9</v>
      </c>
      <c r="K747" s="56">
        <f t="shared" si="34"/>
        <v>1.0293422824455469E-4</v>
      </c>
      <c r="L747" s="50">
        <f t="shared" si="35"/>
        <v>35.584216971609166</v>
      </c>
    </row>
    <row r="748" spans="1:12" x14ac:dyDescent="0.3">
      <c r="A748" s="4" t="s">
        <v>1203</v>
      </c>
      <c r="B748" s="13" t="s">
        <v>1204</v>
      </c>
      <c r="C748" s="4">
        <v>5</v>
      </c>
      <c r="D748" s="4">
        <v>77157607</v>
      </c>
      <c r="E748" s="4" t="s">
        <v>25</v>
      </c>
      <c r="F748" s="4" t="s">
        <v>15</v>
      </c>
      <c r="G748" s="15">
        <v>0.55921399999999999</v>
      </c>
      <c r="H748" s="15">
        <v>1.1892099999999999E-2</v>
      </c>
      <c r="I748" s="15">
        <v>1.81712E-3</v>
      </c>
      <c r="J748" s="23">
        <v>6.0006700000000003E-11</v>
      </c>
      <c r="K748" s="56">
        <f t="shared" si="34"/>
        <v>1.2389126057195672E-4</v>
      </c>
      <c r="L748" s="50">
        <f t="shared" si="35"/>
        <v>42.829931057233168</v>
      </c>
    </row>
    <row r="749" spans="1:12" x14ac:dyDescent="0.3">
      <c r="A749" s="4" t="s">
        <v>1205</v>
      </c>
      <c r="B749" s="13" t="s">
        <v>1206</v>
      </c>
      <c r="C749" s="4">
        <v>5</v>
      </c>
      <c r="D749" s="4">
        <v>122711841</v>
      </c>
      <c r="E749" s="4" t="s">
        <v>19</v>
      </c>
      <c r="F749" s="4" t="s">
        <v>16</v>
      </c>
      <c r="G749" s="15">
        <v>0.438193</v>
      </c>
      <c r="H749" s="15">
        <v>-1.5788900000000002E-2</v>
      </c>
      <c r="I749" s="15">
        <v>1.8107900000000001E-3</v>
      </c>
      <c r="J749" s="23">
        <v>2.80027E-18</v>
      </c>
      <c r="K749" s="56">
        <f t="shared" si="34"/>
        <v>2.1989565885157213E-4</v>
      </c>
      <c r="L749" s="50">
        <f t="shared" si="35"/>
        <v>76.026511025343083</v>
      </c>
    </row>
    <row r="750" spans="1:12" x14ac:dyDescent="0.3">
      <c r="A750" s="4" t="s">
        <v>1207</v>
      </c>
      <c r="B750" s="13" t="s">
        <v>882</v>
      </c>
      <c r="C750" s="4">
        <v>6</v>
      </c>
      <c r="D750" s="4">
        <v>152157881</v>
      </c>
      <c r="E750" s="4" t="s">
        <v>19</v>
      </c>
      <c r="F750" s="4" t="s">
        <v>16</v>
      </c>
      <c r="G750" s="15">
        <v>0.46230199999999999</v>
      </c>
      <c r="H750" s="15">
        <v>1.46844E-2</v>
      </c>
      <c r="I750" s="15">
        <v>1.7990700000000001E-3</v>
      </c>
      <c r="J750" s="23">
        <v>3.29989E-16</v>
      </c>
      <c r="K750" s="56">
        <f t="shared" si="34"/>
        <v>1.9269799038346719E-4</v>
      </c>
      <c r="L750" s="50">
        <f t="shared" si="35"/>
        <v>66.621403260445234</v>
      </c>
    </row>
    <row r="751" spans="1:12" x14ac:dyDescent="0.3">
      <c r="A751" s="4" t="s">
        <v>782</v>
      </c>
      <c r="B751" s="13" t="s">
        <v>783</v>
      </c>
      <c r="C751" s="4">
        <v>6</v>
      </c>
      <c r="D751" s="4">
        <v>131183519</v>
      </c>
      <c r="E751" s="4" t="s">
        <v>16</v>
      </c>
      <c r="F751" s="4" t="s">
        <v>19</v>
      </c>
      <c r="G751" s="15">
        <v>0.697241</v>
      </c>
      <c r="H751" s="15">
        <v>-1.3812E-2</v>
      </c>
      <c r="I751" s="15">
        <v>1.9700500000000001E-3</v>
      </c>
      <c r="J751" s="23">
        <v>2.39994E-12</v>
      </c>
      <c r="K751" s="56">
        <f t="shared" si="34"/>
        <v>1.4218097283142192E-4</v>
      </c>
      <c r="L751" s="50">
        <f t="shared" si="35"/>
        <v>49.153690331337359</v>
      </c>
    </row>
    <row r="752" spans="1:12" x14ac:dyDescent="0.3">
      <c r="A752" s="4" t="s">
        <v>784</v>
      </c>
      <c r="B752" s="13" t="s">
        <v>785</v>
      </c>
      <c r="C752" s="4">
        <v>6</v>
      </c>
      <c r="D752" s="4">
        <v>33724004</v>
      </c>
      <c r="E752" s="4" t="s">
        <v>15</v>
      </c>
      <c r="F752" s="4" t="s">
        <v>25</v>
      </c>
      <c r="G752" s="15">
        <v>0.60764399999999996</v>
      </c>
      <c r="H752" s="15">
        <v>1.1986399999999999E-2</v>
      </c>
      <c r="I752" s="15">
        <v>1.84643E-3</v>
      </c>
      <c r="J752" s="23">
        <v>8.49963E-11</v>
      </c>
      <c r="K752" s="56">
        <f t="shared" si="34"/>
        <v>1.2189993839226121E-4</v>
      </c>
      <c r="L752" s="50">
        <f t="shared" si="35"/>
        <v>42.141435442868435</v>
      </c>
    </row>
    <row r="753" spans="1:12" x14ac:dyDescent="0.3">
      <c r="A753" s="4" t="s">
        <v>786</v>
      </c>
      <c r="B753" s="13" t="s">
        <v>787</v>
      </c>
      <c r="C753" s="4">
        <v>6</v>
      </c>
      <c r="D753" s="4">
        <v>129824754</v>
      </c>
      <c r="E753" s="4" t="s">
        <v>16</v>
      </c>
      <c r="F753" s="4" t="s">
        <v>15</v>
      </c>
      <c r="G753" s="15">
        <v>0.73460000000000003</v>
      </c>
      <c r="H753" s="15">
        <v>1.5526E-2</v>
      </c>
      <c r="I753" s="15">
        <v>2.0139099999999998E-3</v>
      </c>
      <c r="J753" s="23">
        <v>1.29987E-14</v>
      </c>
      <c r="K753" s="56">
        <f t="shared" si="34"/>
        <v>1.719131000554513E-4</v>
      </c>
      <c r="L753" s="50">
        <f t="shared" si="35"/>
        <v>59.434215424690485</v>
      </c>
    </row>
    <row r="754" spans="1:12" s="4" customFormat="1" x14ac:dyDescent="0.3">
      <c r="A754" s="4" t="s">
        <v>1208</v>
      </c>
      <c r="B754" s="13" t="s">
        <v>287</v>
      </c>
      <c r="C754" s="4">
        <v>7</v>
      </c>
      <c r="D754" s="4">
        <v>150542515</v>
      </c>
      <c r="E754" s="4" t="s">
        <v>19</v>
      </c>
      <c r="F754" s="4" t="s">
        <v>25</v>
      </c>
      <c r="G754" s="15">
        <v>0.33351500000000001</v>
      </c>
      <c r="H754" s="15">
        <v>1.5136E-2</v>
      </c>
      <c r="I754" s="15">
        <v>1.9227999999999999E-3</v>
      </c>
      <c r="J754" s="23">
        <v>3.5002599999999998E-15</v>
      </c>
      <c r="K754" s="56">
        <f t="shared" si="34"/>
        <v>1.7923414816877159E-4</v>
      </c>
      <c r="L754" s="50">
        <f t="shared" si="35"/>
        <v>61.965719731453824</v>
      </c>
    </row>
    <row r="755" spans="1:12" s="4" customFormat="1" x14ac:dyDescent="0.3">
      <c r="A755" s="4" t="s">
        <v>1209</v>
      </c>
      <c r="B755" s="13" t="s">
        <v>1210</v>
      </c>
      <c r="C755" s="4">
        <v>9</v>
      </c>
      <c r="D755" s="4">
        <v>119129257</v>
      </c>
      <c r="E755" s="4" t="s">
        <v>16</v>
      </c>
      <c r="F755" s="4" t="s">
        <v>19</v>
      </c>
      <c r="G755" s="15">
        <v>0.19861799999999999</v>
      </c>
      <c r="H755" s="15">
        <v>-1.53446E-2</v>
      </c>
      <c r="I755" s="15">
        <v>2.2550000000000001E-3</v>
      </c>
      <c r="J755" s="23">
        <v>9.9999999999999994E-12</v>
      </c>
      <c r="K755" s="56">
        <f t="shared" si="34"/>
        <v>1.3393820396847726E-4</v>
      </c>
      <c r="L755" s="50">
        <f t="shared" si="35"/>
        <v>46.303683230524776</v>
      </c>
    </row>
    <row r="756" spans="1:12" x14ac:dyDescent="0.3">
      <c r="A756" s="4" t="s">
        <v>796</v>
      </c>
      <c r="B756" s="13" t="s">
        <v>797</v>
      </c>
      <c r="C756" s="4">
        <v>2</v>
      </c>
      <c r="D756" s="4">
        <v>97526963</v>
      </c>
      <c r="E756" s="4" t="s">
        <v>19</v>
      </c>
      <c r="F756" s="4" t="s">
        <v>16</v>
      </c>
      <c r="G756" s="15">
        <v>2.9479999999999999E-2</v>
      </c>
      <c r="H756" s="15">
        <v>-3.41879E-2</v>
      </c>
      <c r="I756" s="15">
        <v>5.4087099999999997E-3</v>
      </c>
      <c r="J756" s="23">
        <v>2.5999800000000002E-10</v>
      </c>
      <c r="K756" s="56">
        <f t="shared" si="34"/>
        <v>1.1557179388626419E-4</v>
      </c>
      <c r="L756" s="50">
        <f t="shared" si="35"/>
        <v>39.953510488987</v>
      </c>
    </row>
    <row r="757" spans="1:12" x14ac:dyDescent="0.3">
      <c r="A757" s="4" t="s">
        <v>800</v>
      </c>
      <c r="B757" s="13" t="s">
        <v>801</v>
      </c>
      <c r="C757" s="4">
        <v>11</v>
      </c>
      <c r="D757" s="4">
        <v>62370155</v>
      </c>
      <c r="E757" s="4" t="s">
        <v>15</v>
      </c>
      <c r="F757" s="4" t="s">
        <v>25</v>
      </c>
      <c r="G757" s="15">
        <v>0.371116</v>
      </c>
      <c r="H757" s="15">
        <v>1.24817E-2</v>
      </c>
      <c r="I757" s="15">
        <v>1.86455E-3</v>
      </c>
      <c r="J757" s="23">
        <v>2.19989E-11</v>
      </c>
      <c r="K757" s="56">
        <f t="shared" si="34"/>
        <v>1.2962468246956356E-4</v>
      </c>
      <c r="L757" s="50">
        <f t="shared" si="35"/>
        <v>44.812265392148952</v>
      </c>
    </row>
    <row r="758" spans="1:12" x14ac:dyDescent="0.3">
      <c r="A758" s="4" t="s">
        <v>1211</v>
      </c>
      <c r="B758" s="13" t="s">
        <v>1212</v>
      </c>
      <c r="C758" s="4">
        <v>15</v>
      </c>
      <c r="D758" s="4">
        <v>83970546</v>
      </c>
      <c r="E758" s="4" t="s">
        <v>25</v>
      </c>
      <c r="F758" s="4" t="s">
        <v>15</v>
      </c>
      <c r="G758" s="15">
        <v>0.56589800000000001</v>
      </c>
      <c r="H758" s="15">
        <v>1.0274699999999999E-2</v>
      </c>
      <c r="I758" s="15">
        <v>1.8541300000000001E-3</v>
      </c>
      <c r="J758" s="23">
        <v>2.9999899999999999E-8</v>
      </c>
      <c r="K758" s="56">
        <f t="shared" si="34"/>
        <v>8.8830877154793097E-5</v>
      </c>
      <c r="L758" s="50">
        <f t="shared" si="35"/>
        <v>30.70827533299099</v>
      </c>
    </row>
    <row r="759" spans="1:12" x14ac:dyDescent="0.3">
      <c r="A759" s="4" t="s">
        <v>804</v>
      </c>
      <c r="B759" s="13" t="s">
        <v>805</v>
      </c>
      <c r="C759" s="4">
        <v>6</v>
      </c>
      <c r="D759" s="4">
        <v>81056634</v>
      </c>
      <c r="E759" s="4" t="s">
        <v>16</v>
      </c>
      <c r="F759" s="4" t="s">
        <v>19</v>
      </c>
      <c r="G759" s="15">
        <v>0.14271300000000001</v>
      </c>
      <c r="H759" s="15">
        <v>2.2554000000000001E-2</v>
      </c>
      <c r="I759" s="15">
        <v>2.5630399999999999E-3</v>
      </c>
      <c r="J759" s="23">
        <v>1.3999100000000001E-18</v>
      </c>
      <c r="K759" s="56">
        <f t="shared" si="34"/>
        <v>2.2396682737211394E-4</v>
      </c>
      <c r="L759" s="50">
        <f t="shared" si="35"/>
        <v>77.434388184178133</v>
      </c>
    </row>
    <row r="760" spans="1:12" x14ac:dyDescent="0.3">
      <c r="A760" s="4" t="s">
        <v>1213</v>
      </c>
      <c r="B760" s="13" t="s">
        <v>1214</v>
      </c>
      <c r="C760" s="4">
        <v>8</v>
      </c>
      <c r="D760" s="4">
        <v>57122215</v>
      </c>
      <c r="E760" s="4" t="s">
        <v>16</v>
      </c>
      <c r="F760" s="4" t="s">
        <v>19</v>
      </c>
      <c r="G760" s="15">
        <v>0.13189799999999999</v>
      </c>
      <c r="H760" s="15">
        <v>-3.3111500000000002E-2</v>
      </c>
      <c r="I760" s="15">
        <v>2.66723E-3</v>
      </c>
      <c r="J760" s="23">
        <v>2.19989E-35</v>
      </c>
      <c r="K760" s="56">
        <f t="shared" si="34"/>
        <v>4.4564371376964882E-4</v>
      </c>
      <c r="L760" s="50">
        <f t="shared" si="35"/>
        <v>154.11122172994342</v>
      </c>
    </row>
    <row r="761" spans="1:12" x14ac:dyDescent="0.3">
      <c r="A761" s="4" t="s">
        <v>1215</v>
      </c>
      <c r="B761" s="13" t="s">
        <v>813</v>
      </c>
      <c r="C761" s="4">
        <v>1</v>
      </c>
      <c r="D761" s="4">
        <v>172227532</v>
      </c>
      <c r="E761" s="4" t="s">
        <v>25</v>
      </c>
      <c r="F761" s="4" t="s">
        <v>15</v>
      </c>
      <c r="G761" s="15">
        <v>0.170706</v>
      </c>
      <c r="H761" s="15">
        <v>2.3217100000000001E-2</v>
      </c>
      <c r="I761" s="15">
        <v>2.4041499999999999E-3</v>
      </c>
      <c r="J761" s="23">
        <v>4.60045E-22</v>
      </c>
      <c r="K761" s="56">
        <f t="shared" si="34"/>
        <v>2.69724414590715E-4</v>
      </c>
      <c r="L761" s="50">
        <f t="shared" si="35"/>
        <v>93.258904524098455</v>
      </c>
    </row>
    <row r="762" spans="1:12" x14ac:dyDescent="0.3">
      <c r="A762" s="4" t="s">
        <v>814</v>
      </c>
      <c r="B762" s="13" t="s">
        <v>815</v>
      </c>
      <c r="C762" s="4">
        <v>15</v>
      </c>
      <c r="D762" s="4">
        <v>100692953</v>
      </c>
      <c r="E762" s="4" t="s">
        <v>15</v>
      </c>
      <c r="F762" s="4" t="s">
        <v>25</v>
      </c>
      <c r="G762" s="15">
        <v>0.11219700000000001</v>
      </c>
      <c r="H762" s="15">
        <v>-3.55959E-2</v>
      </c>
      <c r="I762" s="15">
        <v>2.8461599999999999E-3</v>
      </c>
      <c r="J762" s="23">
        <v>6.8992199999999995E-36</v>
      </c>
      <c r="K762" s="56">
        <f t="shared" si="34"/>
        <v>4.5230298063801602E-4</v>
      </c>
      <c r="L762" s="50">
        <f t="shared" si="35"/>
        <v>156.41515223585176</v>
      </c>
    </row>
    <row r="763" spans="1:12" x14ac:dyDescent="0.3">
      <c r="A763" s="4" t="s">
        <v>816</v>
      </c>
      <c r="B763" s="13" t="s">
        <v>817</v>
      </c>
      <c r="C763" s="4">
        <v>2</v>
      </c>
      <c r="D763" s="4">
        <v>157083697</v>
      </c>
      <c r="E763" s="4" t="s">
        <v>15</v>
      </c>
      <c r="F763" s="4" t="s">
        <v>25</v>
      </c>
      <c r="G763" s="15">
        <v>0.13486400000000001</v>
      </c>
      <c r="H763" s="15">
        <v>-1.6511399999999999E-2</v>
      </c>
      <c r="I763" s="15">
        <v>2.6330500000000001E-3</v>
      </c>
      <c r="J763" s="23">
        <v>3.5999799999999998E-10</v>
      </c>
      <c r="K763" s="56">
        <f t="shared" si="34"/>
        <v>1.1374826318379115E-4</v>
      </c>
      <c r="L763" s="50">
        <f t="shared" si="35"/>
        <v>39.323038824268167</v>
      </c>
    </row>
    <row r="764" spans="1:12" x14ac:dyDescent="0.3">
      <c r="A764" s="4" t="s">
        <v>818</v>
      </c>
      <c r="B764" s="13" t="s">
        <v>819</v>
      </c>
      <c r="C764" s="4">
        <v>19</v>
      </c>
      <c r="D764" s="4">
        <v>4050424</v>
      </c>
      <c r="E764" s="4" t="s">
        <v>15</v>
      </c>
      <c r="F764" s="4" t="s">
        <v>25</v>
      </c>
      <c r="G764" s="15">
        <v>0.19040000000000001</v>
      </c>
      <c r="H764" s="15">
        <v>1.6640499999999999E-2</v>
      </c>
      <c r="I764" s="15">
        <v>2.3135E-3</v>
      </c>
      <c r="J764" s="23">
        <v>6.2994100000000001E-13</v>
      </c>
      <c r="K764" s="56">
        <f t="shared" si="34"/>
        <v>1.4964883183835522E-4</v>
      </c>
      <c r="L764" s="50">
        <f t="shared" si="35"/>
        <v>51.735806362727772</v>
      </c>
    </row>
    <row r="765" spans="1:12" x14ac:dyDescent="0.3">
      <c r="A765" s="4" t="s">
        <v>1216</v>
      </c>
      <c r="B765" s="13" t="s">
        <v>1217</v>
      </c>
      <c r="C765" s="4">
        <v>12</v>
      </c>
      <c r="D765" s="4">
        <v>102346239</v>
      </c>
      <c r="E765" s="4" t="s">
        <v>19</v>
      </c>
      <c r="F765" s="4" t="s">
        <v>16</v>
      </c>
      <c r="G765" s="15">
        <v>0.30172199999999999</v>
      </c>
      <c r="H765" s="15">
        <v>1.1007899999999999E-2</v>
      </c>
      <c r="I765" s="15">
        <v>1.9605500000000001E-3</v>
      </c>
      <c r="J765" s="23">
        <v>2E-8</v>
      </c>
      <c r="K765" s="56">
        <f t="shared" si="34"/>
        <v>9.1192283799541231E-5</v>
      </c>
      <c r="L765" s="50">
        <f t="shared" si="35"/>
        <v>31.52467320194614</v>
      </c>
    </row>
    <row r="766" spans="1:12" x14ac:dyDescent="0.3">
      <c r="A766" s="4" t="s">
        <v>1218</v>
      </c>
      <c r="B766" s="13" t="s">
        <v>1219</v>
      </c>
      <c r="C766" s="4">
        <v>19</v>
      </c>
      <c r="D766" s="4">
        <v>49605705</v>
      </c>
      <c r="E766" s="4" t="s">
        <v>15</v>
      </c>
      <c r="F766" s="4" t="s">
        <v>25</v>
      </c>
      <c r="G766" s="15">
        <v>0.16338900000000001</v>
      </c>
      <c r="H766" s="15">
        <v>1.3562599999999999E-2</v>
      </c>
      <c r="I766" s="15">
        <v>2.4361999999999999E-3</v>
      </c>
      <c r="J766" s="23">
        <v>2.59998E-8</v>
      </c>
      <c r="K766" s="56">
        <f t="shared" si="34"/>
        <v>8.9653176921416946E-5</v>
      </c>
      <c r="L766" s="50">
        <f t="shared" si="35"/>
        <v>30.9925646760719</v>
      </c>
    </row>
    <row r="767" spans="1:12" x14ac:dyDescent="0.3">
      <c r="A767" s="4" t="s">
        <v>1220</v>
      </c>
      <c r="B767" s="13" t="s">
        <v>1221</v>
      </c>
      <c r="C767" s="4">
        <v>12</v>
      </c>
      <c r="D767" s="4">
        <v>3391162</v>
      </c>
      <c r="E767" s="4" t="s">
        <v>19</v>
      </c>
      <c r="F767" s="4" t="s">
        <v>16</v>
      </c>
      <c r="G767" s="15">
        <v>2.7082999999999999E-2</v>
      </c>
      <c r="H767" s="15">
        <v>4.01158E-2</v>
      </c>
      <c r="I767" s="15">
        <v>5.5363399999999998E-3</v>
      </c>
      <c r="J767" s="23">
        <v>4.3003100000000001E-13</v>
      </c>
      <c r="K767" s="56">
        <f t="shared" si="34"/>
        <v>1.5186721908122075E-4</v>
      </c>
      <c r="L767" s="50">
        <f t="shared" si="35"/>
        <v>52.502852011400812</v>
      </c>
    </row>
    <row r="768" spans="1:12" x14ac:dyDescent="0.3">
      <c r="A768" s="4" t="s">
        <v>821</v>
      </c>
      <c r="B768" s="13" t="s">
        <v>822</v>
      </c>
      <c r="C768" s="4">
        <v>16</v>
      </c>
      <c r="D768" s="4">
        <v>3695354</v>
      </c>
      <c r="E768" s="4" t="s">
        <v>15</v>
      </c>
      <c r="F768" s="4" t="s">
        <v>25</v>
      </c>
      <c r="G768" s="15">
        <v>0.208733</v>
      </c>
      <c r="H768" s="15">
        <v>-1.97704E-2</v>
      </c>
      <c r="I768" s="15">
        <v>2.2138700000000002E-3</v>
      </c>
      <c r="J768" s="23">
        <v>4.3003100000000001E-19</v>
      </c>
      <c r="K768" s="56">
        <f t="shared" si="34"/>
        <v>2.3065936313849288E-4</v>
      </c>
      <c r="L768" s="50">
        <f t="shared" si="35"/>
        <v>79.748802248478555</v>
      </c>
    </row>
    <row r="769" spans="1:12" x14ac:dyDescent="0.3">
      <c r="A769" s="4" t="s">
        <v>1222</v>
      </c>
      <c r="B769" s="13" t="s">
        <v>1223</v>
      </c>
      <c r="C769" s="4">
        <v>17</v>
      </c>
      <c r="D769" s="4">
        <v>43195205</v>
      </c>
      <c r="E769" s="4" t="s">
        <v>19</v>
      </c>
      <c r="F769" s="4" t="s">
        <v>16</v>
      </c>
      <c r="G769" s="15">
        <v>5.5653000000000001E-2</v>
      </c>
      <c r="H769" s="15">
        <v>2.5662000000000001E-2</v>
      </c>
      <c r="I769" s="15">
        <v>3.9241299999999996E-3</v>
      </c>
      <c r="J769" s="23">
        <v>6.20012E-11</v>
      </c>
      <c r="K769" s="56">
        <f t="shared" si="34"/>
        <v>1.2370438466323205E-4</v>
      </c>
      <c r="L769" s="50">
        <f t="shared" si="35"/>
        <v>42.765318973315303</v>
      </c>
    </row>
    <row r="770" spans="1:12" x14ac:dyDescent="0.3">
      <c r="A770" s="4" t="s">
        <v>1224</v>
      </c>
      <c r="B770" s="13" t="s">
        <v>809</v>
      </c>
      <c r="C770" s="4">
        <v>5</v>
      </c>
      <c r="D770" s="4">
        <v>158368797</v>
      </c>
      <c r="E770" s="4" t="s">
        <v>15</v>
      </c>
      <c r="F770" s="4" t="s">
        <v>19</v>
      </c>
      <c r="G770" s="15">
        <v>0.25238500000000003</v>
      </c>
      <c r="H770" s="15">
        <v>-1.8996699999999998E-2</v>
      </c>
      <c r="I770" s="15">
        <v>2.0762599999999999E-3</v>
      </c>
      <c r="J770" s="23">
        <v>5.7003299999999995E-20</v>
      </c>
      <c r="K770" s="56">
        <f t="shared" si="34"/>
        <v>2.4212090139397253E-4</v>
      </c>
      <c r="L770" s="50">
        <f t="shared" si="35"/>
        <v>83.712505685879336</v>
      </c>
    </row>
    <row r="771" spans="1:12" x14ac:dyDescent="0.3">
      <c r="A771" s="4" t="s">
        <v>1225</v>
      </c>
      <c r="B771" s="13" t="s">
        <v>635</v>
      </c>
      <c r="C771" s="4">
        <v>2</v>
      </c>
      <c r="D771" s="4">
        <v>227353803</v>
      </c>
      <c r="E771" s="4" t="s">
        <v>16</v>
      </c>
      <c r="F771" s="4" t="s">
        <v>19</v>
      </c>
      <c r="G771" s="15">
        <v>2.4226000000000001E-2</v>
      </c>
      <c r="H771" s="15">
        <v>-4.0569899999999999E-2</v>
      </c>
      <c r="I771" s="15">
        <v>5.8394600000000003E-3</v>
      </c>
      <c r="J771" s="23">
        <v>3.6999899999999999E-12</v>
      </c>
      <c r="K771" s="56">
        <f t="shared" si="34"/>
        <v>1.3961961970077532E-4</v>
      </c>
      <c r="L771" s="50">
        <f t="shared" si="35"/>
        <v>48.268075775012498</v>
      </c>
    </row>
    <row r="772" spans="1:12" x14ac:dyDescent="0.3">
      <c r="A772" s="4" t="s">
        <v>1226</v>
      </c>
      <c r="B772" s="13" t="s">
        <v>1227</v>
      </c>
      <c r="C772" s="4">
        <v>17</v>
      </c>
      <c r="D772" s="4">
        <v>63563513</v>
      </c>
      <c r="E772" s="4" t="s">
        <v>25</v>
      </c>
      <c r="F772" s="4" t="s">
        <v>19</v>
      </c>
      <c r="G772" s="15">
        <v>0.48210799999999998</v>
      </c>
      <c r="H772" s="15">
        <v>1.14649E-2</v>
      </c>
      <c r="I772" s="15">
        <v>1.8201300000000001E-3</v>
      </c>
      <c r="J772" s="23">
        <v>2.9999899999999999E-10</v>
      </c>
      <c r="K772" s="56">
        <f t="shared" si="34"/>
        <v>1.1477055228958166E-4</v>
      </c>
      <c r="L772" s="50">
        <f t="shared" si="35"/>
        <v>39.676487108412005</v>
      </c>
    </row>
    <row r="773" spans="1:12" x14ac:dyDescent="0.3">
      <c r="A773" s="4" t="s">
        <v>1228</v>
      </c>
      <c r="B773" s="13" t="s">
        <v>1229</v>
      </c>
      <c r="C773" s="4">
        <v>11</v>
      </c>
      <c r="D773" s="4">
        <v>46154590</v>
      </c>
      <c r="E773" s="4" t="s">
        <v>15</v>
      </c>
      <c r="F773" s="4" t="s">
        <v>25</v>
      </c>
      <c r="G773" s="15">
        <v>0.144734</v>
      </c>
      <c r="H773" s="15">
        <v>1.7041400000000002E-2</v>
      </c>
      <c r="I773" s="15">
        <v>2.5699500000000001E-3</v>
      </c>
      <c r="J773" s="23">
        <v>3.2998900000000001E-11</v>
      </c>
      <c r="K773" s="56">
        <f t="shared" si="34"/>
        <v>1.2718929035320303E-4</v>
      </c>
      <c r="L773" s="50">
        <f t="shared" si="35"/>
        <v>43.970224212973541</v>
      </c>
    </row>
    <row r="774" spans="1:12" x14ac:dyDescent="0.3">
      <c r="A774" s="4" t="s">
        <v>1230</v>
      </c>
      <c r="B774" s="13" t="s">
        <v>508</v>
      </c>
      <c r="C774" s="4">
        <v>2</v>
      </c>
      <c r="D774" s="4">
        <v>203150993</v>
      </c>
      <c r="E774" s="4" t="s">
        <v>16</v>
      </c>
      <c r="F774" s="4" t="s">
        <v>19</v>
      </c>
      <c r="G774" s="15">
        <v>0.24390600000000001</v>
      </c>
      <c r="H774" s="15">
        <v>-1.4551700000000001E-2</v>
      </c>
      <c r="I774" s="15">
        <v>2.0877700000000001E-3</v>
      </c>
      <c r="J774" s="23">
        <v>3.1996300000000002E-12</v>
      </c>
      <c r="K774" s="56">
        <f t="shared" si="34"/>
        <v>1.4052245216244572E-4</v>
      </c>
      <c r="L774" s="50">
        <f t="shared" si="35"/>
        <v>48.580238996137851</v>
      </c>
    </row>
    <row r="775" spans="1:12" x14ac:dyDescent="0.3">
      <c r="A775" s="4" t="s">
        <v>1231</v>
      </c>
      <c r="B775" s="13" t="s">
        <v>1232</v>
      </c>
      <c r="C775" s="4">
        <v>8</v>
      </c>
      <c r="D775" s="4">
        <v>32305121</v>
      </c>
      <c r="E775" s="4" t="s">
        <v>19</v>
      </c>
      <c r="F775" s="4" t="s">
        <v>16</v>
      </c>
      <c r="G775" s="15">
        <v>5.9454E-2</v>
      </c>
      <c r="H775" s="15">
        <v>-2.1315199999999999E-2</v>
      </c>
      <c r="I775" s="15">
        <v>3.8260199999999999E-3</v>
      </c>
      <c r="J775" s="23">
        <v>2.4999999999999999E-8</v>
      </c>
      <c r="K775" s="56">
        <f t="shared" si="34"/>
        <v>8.9782139589792554E-5</v>
      </c>
      <c r="L775" s="50">
        <f t="shared" si="35"/>
        <v>31.037150298787058</v>
      </c>
    </row>
    <row r="776" spans="1:12" x14ac:dyDescent="0.3">
      <c r="A776" s="4" t="s">
        <v>330</v>
      </c>
      <c r="B776" s="13" t="s">
        <v>200</v>
      </c>
      <c r="C776" s="4">
        <v>12</v>
      </c>
      <c r="D776" s="4">
        <v>4384844</v>
      </c>
      <c r="E776" s="4" t="s">
        <v>25</v>
      </c>
      <c r="F776" s="4" t="s">
        <v>19</v>
      </c>
      <c r="G776" s="15">
        <v>2.0669E-2</v>
      </c>
      <c r="H776" s="15">
        <v>7.5484399999999993E-2</v>
      </c>
      <c r="I776" s="15">
        <v>6.9583199999999996E-3</v>
      </c>
      <c r="J776" s="23">
        <v>1.9998599999999998E-27</v>
      </c>
      <c r="K776" s="56">
        <f t="shared" si="34"/>
        <v>3.4033168439022746E-4</v>
      </c>
      <c r="L776" s="50">
        <f t="shared" si="35"/>
        <v>117.68012129527887</v>
      </c>
    </row>
    <row r="777" spans="1:12" x14ac:dyDescent="0.3">
      <c r="A777" s="4" t="s">
        <v>838</v>
      </c>
      <c r="B777" s="13" t="s">
        <v>839</v>
      </c>
      <c r="C777" s="4">
        <v>2</v>
      </c>
      <c r="D777" s="4">
        <v>242498497</v>
      </c>
      <c r="E777" s="4" t="s">
        <v>15</v>
      </c>
      <c r="F777" s="4" t="s">
        <v>25</v>
      </c>
      <c r="G777" s="15">
        <v>0.45469199999999999</v>
      </c>
      <c r="H777" s="15">
        <v>-1.9985699999999999E-2</v>
      </c>
      <c r="I777" s="15">
        <v>1.8054900000000001E-3</v>
      </c>
      <c r="J777" s="23">
        <v>1.80011E-28</v>
      </c>
      <c r="K777" s="56">
        <f t="shared" si="34"/>
        <v>3.5435553743657917E-4</v>
      </c>
      <c r="L777" s="50">
        <f t="shared" si="35"/>
        <v>122.53101768156347</v>
      </c>
    </row>
    <row r="778" spans="1:12" x14ac:dyDescent="0.3">
      <c r="A778" s="4" t="s">
        <v>1233</v>
      </c>
      <c r="B778" s="13" t="s">
        <v>1234</v>
      </c>
      <c r="C778" s="4">
        <v>12</v>
      </c>
      <c r="D778" s="4">
        <v>56674766</v>
      </c>
      <c r="E778" s="4" t="s">
        <v>15</v>
      </c>
      <c r="F778" s="4" t="s">
        <v>25</v>
      </c>
      <c r="G778" s="15">
        <v>0.93231600000000003</v>
      </c>
      <c r="H778" s="15">
        <v>-2.6006600000000001E-2</v>
      </c>
      <c r="I778" s="15">
        <v>3.5733100000000001E-3</v>
      </c>
      <c r="J778" s="23">
        <v>3.4001699999999998E-13</v>
      </c>
      <c r="K778" s="56">
        <f t="shared" si="34"/>
        <v>1.5321589161902623E-4</v>
      </c>
      <c r="L778" s="50">
        <f t="shared" si="35"/>
        <v>52.969180464920726</v>
      </c>
    </row>
    <row r="779" spans="1:12" x14ac:dyDescent="0.3">
      <c r="A779" s="4" t="s">
        <v>846</v>
      </c>
      <c r="B779" s="13" t="s">
        <v>847</v>
      </c>
      <c r="C779" s="4">
        <v>6</v>
      </c>
      <c r="D779" s="4">
        <v>117523471</v>
      </c>
      <c r="E779" s="4" t="s">
        <v>15</v>
      </c>
      <c r="F779" s="4" t="s">
        <v>16</v>
      </c>
      <c r="G779" s="15">
        <v>0.63456699999999999</v>
      </c>
      <c r="H779" s="15">
        <v>1.0409399999999999E-2</v>
      </c>
      <c r="I779" s="15">
        <v>1.8751200000000001E-3</v>
      </c>
      <c r="J779" s="23">
        <v>2.8000100000000001E-8</v>
      </c>
      <c r="K779" s="56">
        <f t="shared" ref="K779:K811" si="36">2*G779*(1-G779)*H779^2/((2*G779*(1-G779)*H779^2)+(2*G779*(1-G779)*345665*I779^2))</f>
        <v>8.9145441049465709E-5</v>
      </c>
      <c r="L779" s="50">
        <f t="shared" ref="L779:L811" si="37">K779*(345665-2)/(1-K779)</f>
        <v>30.817027787015373</v>
      </c>
    </row>
    <row r="780" spans="1:12" x14ac:dyDescent="0.3">
      <c r="A780" s="4" t="s">
        <v>1235</v>
      </c>
      <c r="B780" s="13" t="s">
        <v>1236</v>
      </c>
      <c r="C780" s="4">
        <v>7</v>
      </c>
      <c r="D780" s="4">
        <v>139715866</v>
      </c>
      <c r="E780" s="4" t="s">
        <v>16</v>
      </c>
      <c r="F780" s="4" t="s">
        <v>19</v>
      </c>
      <c r="G780" s="15">
        <v>0.209036</v>
      </c>
      <c r="H780" s="15">
        <v>1.2445400000000001E-2</v>
      </c>
      <c r="I780" s="15">
        <v>2.2496999999999999E-3</v>
      </c>
      <c r="J780" s="23">
        <v>3.2000000000000002E-8</v>
      </c>
      <c r="K780" s="56">
        <f t="shared" si="36"/>
        <v>8.8526775634971465E-5</v>
      </c>
      <c r="L780" s="50">
        <f t="shared" si="37"/>
        <v>30.603140043623508</v>
      </c>
    </row>
    <row r="781" spans="1:12" x14ac:dyDescent="0.3">
      <c r="A781" s="4" t="s">
        <v>852</v>
      </c>
      <c r="B781" s="13" t="s">
        <v>853</v>
      </c>
      <c r="C781" s="4">
        <v>17</v>
      </c>
      <c r="D781" s="4">
        <v>7571752</v>
      </c>
      <c r="E781" s="4" t="s">
        <v>25</v>
      </c>
      <c r="F781" s="4" t="s">
        <v>19</v>
      </c>
      <c r="G781" s="15">
        <v>1.2305999999999999E-2</v>
      </c>
      <c r="H781" s="15">
        <v>6.1185299999999998E-2</v>
      </c>
      <c r="I781" s="15">
        <v>8.3367400000000005E-3</v>
      </c>
      <c r="J781" s="23">
        <v>2.0999099999999999E-13</v>
      </c>
      <c r="K781" s="56">
        <f t="shared" si="36"/>
        <v>1.5580399714836042E-4</v>
      </c>
      <c r="L781" s="50">
        <f t="shared" si="37"/>
        <v>53.86406930359388</v>
      </c>
    </row>
    <row r="782" spans="1:12" x14ac:dyDescent="0.3">
      <c r="A782" s="4" t="s">
        <v>1237</v>
      </c>
      <c r="B782" s="13" t="s">
        <v>475</v>
      </c>
      <c r="C782" s="4">
        <v>16</v>
      </c>
      <c r="D782" s="4">
        <v>88813060</v>
      </c>
      <c r="E782" s="4" t="s">
        <v>19</v>
      </c>
      <c r="F782" s="4" t="s">
        <v>16</v>
      </c>
      <c r="G782" s="15">
        <v>0.181529</v>
      </c>
      <c r="H782" s="15">
        <v>-1.45039E-2</v>
      </c>
      <c r="I782" s="15">
        <v>2.33271E-3</v>
      </c>
      <c r="J782" s="23">
        <v>5.0000000000000003E-10</v>
      </c>
      <c r="K782" s="56">
        <f t="shared" si="36"/>
        <v>1.1182634112482012E-4</v>
      </c>
      <c r="L782" s="50">
        <f t="shared" si="37"/>
        <v>38.658551596606927</v>
      </c>
    </row>
    <row r="783" spans="1:12" x14ac:dyDescent="0.3">
      <c r="A783" s="4" t="s">
        <v>1238</v>
      </c>
      <c r="B783" s="13" t="s">
        <v>684</v>
      </c>
      <c r="C783" s="4">
        <v>9</v>
      </c>
      <c r="D783" s="4">
        <v>92230041</v>
      </c>
      <c r="E783" s="4" t="s">
        <v>15</v>
      </c>
      <c r="F783" s="4" t="s">
        <v>25</v>
      </c>
      <c r="G783" s="15">
        <v>0.20916699999999999</v>
      </c>
      <c r="H783" s="15">
        <v>-1.37731E-2</v>
      </c>
      <c r="I783" s="15">
        <v>2.24355E-3</v>
      </c>
      <c r="J783" s="23">
        <v>8.3000399999999996E-10</v>
      </c>
      <c r="K783" s="56">
        <f t="shared" si="36"/>
        <v>1.0901572335254651E-4</v>
      </c>
      <c r="L783" s="50">
        <f t="shared" si="37"/>
        <v>37.686810436111827</v>
      </c>
    </row>
    <row r="784" spans="1:12" x14ac:dyDescent="0.3">
      <c r="A784" s="4" t="s">
        <v>855</v>
      </c>
      <c r="B784" s="13" t="s">
        <v>856</v>
      </c>
      <c r="C784" s="4">
        <v>15</v>
      </c>
      <c r="D784" s="4">
        <v>38553368</v>
      </c>
      <c r="E784" s="4" t="s">
        <v>15</v>
      </c>
      <c r="F784" s="4" t="s">
        <v>25</v>
      </c>
      <c r="G784" s="15">
        <v>6.3282000000000005E-2</v>
      </c>
      <c r="H784" s="15">
        <v>-2.27253E-2</v>
      </c>
      <c r="I784" s="15">
        <v>3.6898600000000001E-3</v>
      </c>
      <c r="J784" s="23">
        <v>7.2999500000000002E-10</v>
      </c>
      <c r="K784" s="56">
        <f t="shared" si="36"/>
        <v>1.0972268103538416E-4</v>
      </c>
      <c r="L784" s="50">
        <f t="shared" si="37"/>
        <v>37.931233011314973</v>
      </c>
    </row>
    <row r="785" spans="1:12" x14ac:dyDescent="0.3">
      <c r="A785" s="4" t="s">
        <v>1239</v>
      </c>
      <c r="B785" s="13" t="s">
        <v>1240</v>
      </c>
      <c r="C785" s="4">
        <v>2</v>
      </c>
      <c r="D785" s="4">
        <v>48573895</v>
      </c>
      <c r="E785" s="4" t="s">
        <v>16</v>
      </c>
      <c r="F785" s="4" t="s">
        <v>25</v>
      </c>
      <c r="G785" s="15">
        <v>0.122627</v>
      </c>
      <c r="H785" s="15">
        <v>-1.59439E-2</v>
      </c>
      <c r="I785" s="15">
        <v>2.73501E-3</v>
      </c>
      <c r="J785" s="23">
        <v>5.6000300000000002E-9</v>
      </c>
      <c r="K785" s="56">
        <f t="shared" si="36"/>
        <v>9.8304451333735291E-5</v>
      </c>
      <c r="L785" s="50">
        <f t="shared" si="37"/>
        <v>33.98355229583575</v>
      </c>
    </row>
    <row r="786" spans="1:12" x14ac:dyDescent="0.3">
      <c r="A786" s="4" t="s">
        <v>1241</v>
      </c>
      <c r="B786" s="13" t="s">
        <v>793</v>
      </c>
      <c r="C786" s="4">
        <v>10</v>
      </c>
      <c r="D786" s="4">
        <v>81122914</v>
      </c>
      <c r="E786" s="4" t="s">
        <v>16</v>
      </c>
      <c r="F786" s="4" t="s">
        <v>19</v>
      </c>
      <c r="G786" s="15">
        <v>0.499888</v>
      </c>
      <c r="H786" s="15">
        <v>-1.0345099999999999E-2</v>
      </c>
      <c r="I786" s="15">
        <v>1.7979000000000001E-3</v>
      </c>
      <c r="J786" s="23">
        <v>8.70001E-9</v>
      </c>
      <c r="K786" s="56">
        <f t="shared" si="36"/>
        <v>9.5772608936428466E-5</v>
      </c>
      <c r="L786" s="50">
        <f t="shared" si="37"/>
        <v>33.108218183225318</v>
      </c>
    </row>
    <row r="787" spans="1:12" x14ac:dyDescent="0.3">
      <c r="A787" s="4" t="s">
        <v>857</v>
      </c>
      <c r="B787" s="13" t="s">
        <v>858</v>
      </c>
      <c r="C787" s="4">
        <v>11</v>
      </c>
      <c r="D787" s="4">
        <v>68366644</v>
      </c>
      <c r="E787" s="4" t="s">
        <v>19</v>
      </c>
      <c r="F787" s="4" t="s">
        <v>15</v>
      </c>
      <c r="G787" s="15">
        <v>3.8301000000000002E-2</v>
      </c>
      <c r="H787" s="15">
        <v>-2.9436899999999998E-2</v>
      </c>
      <c r="I787" s="15">
        <v>4.7092100000000001E-3</v>
      </c>
      <c r="J787" s="23">
        <v>4.09996E-10</v>
      </c>
      <c r="K787" s="56">
        <f t="shared" si="36"/>
        <v>1.1302734659055115E-4</v>
      </c>
      <c r="L787" s="50">
        <f t="shared" si="37"/>
        <v>39.073788111121132</v>
      </c>
    </row>
    <row r="788" spans="1:12" x14ac:dyDescent="0.3">
      <c r="A788" s="4" t="s">
        <v>859</v>
      </c>
      <c r="B788" s="13" t="s">
        <v>860</v>
      </c>
      <c r="C788" s="4">
        <v>5</v>
      </c>
      <c r="D788" s="4">
        <v>108113740</v>
      </c>
      <c r="E788" s="4" t="s">
        <v>19</v>
      </c>
      <c r="F788" s="4" t="s">
        <v>25</v>
      </c>
      <c r="G788" s="15">
        <v>8.3779999999999993E-2</v>
      </c>
      <c r="H788" s="15">
        <v>3.0312100000000002E-2</v>
      </c>
      <c r="I788" s="15">
        <v>3.2390800000000001E-3</v>
      </c>
      <c r="J788" s="23">
        <v>8.1002799999999997E-21</v>
      </c>
      <c r="K788" s="56">
        <f t="shared" si="36"/>
        <v>2.5329305122222891E-4</v>
      </c>
      <c r="L788" s="50">
        <f t="shared" si="37"/>
        <v>87.576218412205435</v>
      </c>
    </row>
    <row r="789" spans="1:12" x14ac:dyDescent="0.3">
      <c r="A789" s="4" t="s">
        <v>861</v>
      </c>
      <c r="B789" s="13" t="s">
        <v>862</v>
      </c>
      <c r="C789" s="4">
        <v>11</v>
      </c>
      <c r="D789" s="4">
        <v>67024534</v>
      </c>
      <c r="E789" s="4" t="s">
        <v>19</v>
      </c>
      <c r="F789" s="4" t="s">
        <v>16</v>
      </c>
      <c r="G789" s="15">
        <v>8.2207000000000002E-2</v>
      </c>
      <c r="H789" s="15">
        <v>-4.56289E-2</v>
      </c>
      <c r="I789" s="15">
        <v>3.2756199999999999E-3</v>
      </c>
      <c r="J789" s="23">
        <v>4.1995200000000002E-44</v>
      </c>
      <c r="K789" s="56">
        <f t="shared" si="36"/>
        <v>5.6104001484350789E-4</v>
      </c>
      <c r="L789" s="50">
        <f t="shared" si="37"/>
        <v>194.03963865260135</v>
      </c>
    </row>
    <row r="790" spans="1:12" x14ac:dyDescent="0.3">
      <c r="A790" s="4" t="s">
        <v>863</v>
      </c>
      <c r="B790" s="13" t="s">
        <v>33</v>
      </c>
      <c r="C790" s="4">
        <v>12</v>
      </c>
      <c r="D790" s="4">
        <v>66371880</v>
      </c>
      <c r="E790" s="4" t="s">
        <v>19</v>
      </c>
      <c r="F790" s="4" t="s">
        <v>25</v>
      </c>
      <c r="G790" s="15">
        <v>0.51780999999999999</v>
      </c>
      <c r="H790" s="15">
        <v>-2.52012E-2</v>
      </c>
      <c r="I790" s="15">
        <v>1.80449E-3</v>
      </c>
      <c r="J790" s="23">
        <v>2.4997699999999999E-44</v>
      </c>
      <c r="K790" s="56">
        <f t="shared" si="36"/>
        <v>5.6394024641178895E-4</v>
      </c>
      <c r="L790" s="50">
        <f t="shared" si="37"/>
        <v>195.0432701452649</v>
      </c>
    </row>
    <row r="791" spans="1:12" x14ac:dyDescent="0.3">
      <c r="A791" s="4" t="s">
        <v>1242</v>
      </c>
      <c r="B791" s="13" t="s">
        <v>522</v>
      </c>
      <c r="C791" s="4">
        <v>12</v>
      </c>
      <c r="D791" s="4">
        <v>28588242</v>
      </c>
      <c r="E791" s="4" t="s">
        <v>16</v>
      </c>
      <c r="F791" s="4" t="s">
        <v>19</v>
      </c>
      <c r="G791" s="15">
        <v>0.45885799999999999</v>
      </c>
      <c r="H791" s="15">
        <v>-1.6256900000000001E-2</v>
      </c>
      <c r="I791" s="15">
        <v>1.8047899999999999E-3</v>
      </c>
      <c r="J791" s="23">
        <v>2.09991E-19</v>
      </c>
      <c r="K791" s="56">
        <f t="shared" si="36"/>
        <v>2.3467389383789204E-4</v>
      </c>
      <c r="L791" s="50">
        <f t="shared" si="37"/>
        <v>81.137122930260134</v>
      </c>
    </row>
    <row r="792" spans="1:12" x14ac:dyDescent="0.3">
      <c r="A792" s="4" t="s">
        <v>1243</v>
      </c>
      <c r="B792" s="13" t="s">
        <v>1244</v>
      </c>
      <c r="C792" s="4">
        <v>7</v>
      </c>
      <c r="D792" s="4">
        <v>17040103</v>
      </c>
      <c r="E792" s="4" t="s">
        <v>15</v>
      </c>
      <c r="F792" s="4" t="s">
        <v>25</v>
      </c>
      <c r="G792" s="15">
        <v>4.1730000000000003E-2</v>
      </c>
      <c r="H792" s="15">
        <v>-2.5751199999999998E-2</v>
      </c>
      <c r="I792" s="15">
        <v>4.5093800000000003E-3</v>
      </c>
      <c r="J792" s="23">
        <v>1.09999E-8</v>
      </c>
      <c r="K792" s="56">
        <f t="shared" si="36"/>
        <v>9.4333271706022989E-5</v>
      </c>
      <c r="L792" s="50">
        <f t="shared" si="37"/>
        <v>32.610597962117076</v>
      </c>
    </row>
    <row r="793" spans="1:12" x14ac:dyDescent="0.3">
      <c r="A793" s="4" t="s">
        <v>1245</v>
      </c>
      <c r="B793" s="13" t="s">
        <v>1246</v>
      </c>
      <c r="C793" s="4">
        <v>7</v>
      </c>
      <c r="D793" s="4">
        <v>2801542</v>
      </c>
      <c r="E793" s="4" t="s">
        <v>15</v>
      </c>
      <c r="F793" s="4" t="s">
        <v>25</v>
      </c>
      <c r="G793" s="15">
        <v>0.29317799999999999</v>
      </c>
      <c r="H793" s="15">
        <v>-1.7880699999999999E-2</v>
      </c>
      <c r="I793" s="15">
        <v>1.97729E-3</v>
      </c>
      <c r="J793" s="23">
        <v>1.50003E-19</v>
      </c>
      <c r="K793" s="56">
        <f t="shared" si="36"/>
        <v>2.3652124361004653E-4</v>
      </c>
      <c r="L793" s="50">
        <f t="shared" si="37"/>
        <v>81.77598438750428</v>
      </c>
    </row>
    <row r="794" spans="1:12" x14ac:dyDescent="0.3">
      <c r="A794" s="4" t="s">
        <v>1247</v>
      </c>
      <c r="B794" s="13" t="s">
        <v>712</v>
      </c>
      <c r="C794" s="4">
        <v>13</v>
      </c>
      <c r="D794" s="4">
        <v>92019155</v>
      </c>
      <c r="E794" s="4" t="s">
        <v>25</v>
      </c>
      <c r="F794" s="4" t="s">
        <v>15</v>
      </c>
      <c r="G794" s="15">
        <v>0.66183400000000003</v>
      </c>
      <c r="H794" s="15">
        <v>-1.3148999999999999E-2</v>
      </c>
      <c r="I794" s="15">
        <v>1.9054199999999999E-3</v>
      </c>
      <c r="J794" s="23">
        <v>5.19996E-12</v>
      </c>
      <c r="K794" s="56">
        <f t="shared" si="36"/>
        <v>1.3774910203562E-4</v>
      </c>
      <c r="L794" s="50">
        <f t="shared" si="37"/>
        <v>47.621327652060323</v>
      </c>
    </row>
    <row r="795" spans="1:12" x14ac:dyDescent="0.3">
      <c r="A795" s="4" t="s">
        <v>1248</v>
      </c>
      <c r="B795" s="13" t="s">
        <v>1249</v>
      </c>
      <c r="C795" s="4">
        <v>5</v>
      </c>
      <c r="D795" s="4">
        <v>52800060</v>
      </c>
      <c r="E795" s="4" t="s">
        <v>25</v>
      </c>
      <c r="F795" s="4" t="s">
        <v>15</v>
      </c>
      <c r="G795" s="15">
        <v>2.2703000000000001E-2</v>
      </c>
      <c r="H795" s="15">
        <v>-3.5043100000000001E-2</v>
      </c>
      <c r="I795" s="15">
        <v>6.3381399999999999E-3</v>
      </c>
      <c r="J795" s="23">
        <v>3.2000000000000002E-8</v>
      </c>
      <c r="K795" s="56">
        <f t="shared" si="36"/>
        <v>8.8427544856144901E-5</v>
      </c>
      <c r="L795" s="50">
        <f t="shared" si="37"/>
        <v>30.568833564510843</v>
      </c>
    </row>
    <row r="796" spans="1:12" x14ac:dyDescent="0.3">
      <c r="A796" s="4" t="s">
        <v>1250</v>
      </c>
      <c r="B796" s="13" t="s">
        <v>815</v>
      </c>
      <c r="C796" s="4">
        <v>15</v>
      </c>
      <c r="D796" s="4">
        <v>100843884</v>
      </c>
      <c r="E796" s="4" t="s">
        <v>19</v>
      </c>
      <c r="F796" s="4" t="s">
        <v>16</v>
      </c>
      <c r="G796" s="15">
        <v>0.45227200000000001</v>
      </c>
      <c r="H796" s="15">
        <v>-1.2145899999999999E-2</v>
      </c>
      <c r="I796" s="15">
        <v>1.8093899999999999E-3</v>
      </c>
      <c r="J796" s="23">
        <v>1.9002E-11</v>
      </c>
      <c r="K796" s="56">
        <f t="shared" si="36"/>
        <v>1.3034158947995185E-4</v>
      </c>
      <c r="L796" s="50">
        <f t="shared" si="37"/>
        <v>45.060138054424797</v>
      </c>
    </row>
    <row r="797" spans="1:12" x14ac:dyDescent="0.3">
      <c r="A797" s="4" t="s">
        <v>1251</v>
      </c>
      <c r="B797" s="13" t="s">
        <v>1252</v>
      </c>
      <c r="C797" s="4">
        <v>19</v>
      </c>
      <c r="D797" s="4">
        <v>10804389</v>
      </c>
      <c r="E797" s="4" t="s">
        <v>16</v>
      </c>
      <c r="F797" s="4" t="s">
        <v>19</v>
      </c>
      <c r="G797" s="15">
        <v>0.66489799999999999</v>
      </c>
      <c r="H797" s="15">
        <v>-1.44548E-2</v>
      </c>
      <c r="I797" s="15">
        <v>1.9084799999999999E-3</v>
      </c>
      <c r="J797" s="23">
        <v>3.5999800000000003E-14</v>
      </c>
      <c r="K797" s="56">
        <f t="shared" si="36"/>
        <v>1.6592868536446893E-4</v>
      </c>
      <c r="L797" s="50">
        <f t="shared" si="37"/>
        <v>57.364925655838526</v>
      </c>
    </row>
    <row r="798" spans="1:12" x14ac:dyDescent="0.3">
      <c r="A798" s="4" t="s">
        <v>1253</v>
      </c>
      <c r="B798" s="13" t="s">
        <v>936</v>
      </c>
      <c r="C798" s="4">
        <v>3</v>
      </c>
      <c r="D798" s="4">
        <v>71667063</v>
      </c>
      <c r="E798" s="4" t="s">
        <v>15</v>
      </c>
      <c r="F798" s="4" t="s">
        <v>25</v>
      </c>
      <c r="G798" s="15">
        <v>0.41355599999999998</v>
      </c>
      <c r="H798" s="15">
        <v>1.43363E-2</v>
      </c>
      <c r="I798" s="15">
        <v>1.8299E-3</v>
      </c>
      <c r="J798" s="23">
        <v>4.7000200000000002E-15</v>
      </c>
      <c r="K798" s="56">
        <f t="shared" si="36"/>
        <v>1.7753620370820485E-4</v>
      </c>
      <c r="L798" s="50">
        <f t="shared" si="37"/>
        <v>61.378593704904524</v>
      </c>
    </row>
    <row r="799" spans="1:12" x14ac:dyDescent="0.3">
      <c r="A799" s="4" t="s">
        <v>1254</v>
      </c>
      <c r="B799" s="13" t="s">
        <v>1255</v>
      </c>
      <c r="C799" s="4">
        <v>16</v>
      </c>
      <c r="D799" s="4">
        <v>4789652</v>
      </c>
      <c r="E799" s="4" t="s">
        <v>19</v>
      </c>
      <c r="F799" s="4" t="s">
        <v>16</v>
      </c>
      <c r="G799" s="15">
        <v>0.58485299999999996</v>
      </c>
      <c r="H799" s="15">
        <v>-1.1638600000000001E-2</v>
      </c>
      <c r="I799" s="15">
        <v>1.82646E-3</v>
      </c>
      <c r="J799" s="23">
        <v>1.89998E-10</v>
      </c>
      <c r="K799" s="56">
        <f t="shared" si="36"/>
        <v>1.1745587183155747E-4</v>
      </c>
      <c r="L799" s="50">
        <f t="shared" si="37"/>
        <v>40.604918310992517</v>
      </c>
    </row>
    <row r="800" spans="1:12" x14ac:dyDescent="0.3">
      <c r="A800" s="4" t="s">
        <v>874</v>
      </c>
      <c r="B800" s="13" t="s">
        <v>875</v>
      </c>
      <c r="C800" s="4">
        <v>6</v>
      </c>
      <c r="D800" s="4">
        <v>2507448</v>
      </c>
      <c r="E800" s="4" t="s">
        <v>25</v>
      </c>
      <c r="F800" s="4" t="s">
        <v>15</v>
      </c>
      <c r="G800" s="15">
        <v>0.39909899999999998</v>
      </c>
      <c r="H800" s="15">
        <v>-1.00515E-2</v>
      </c>
      <c r="I800" s="15">
        <v>1.83837E-3</v>
      </c>
      <c r="J800" s="23">
        <v>4.6000199999999999E-8</v>
      </c>
      <c r="K800" s="56">
        <f t="shared" si="36"/>
        <v>8.6477462871030884E-5</v>
      </c>
      <c r="L800" s="50">
        <f t="shared" si="37"/>
        <v>29.894644461395604</v>
      </c>
    </row>
    <row r="801" spans="1:12" x14ac:dyDescent="0.3">
      <c r="A801" s="4" t="s">
        <v>877</v>
      </c>
      <c r="B801" s="13" t="s">
        <v>878</v>
      </c>
      <c r="C801" s="4">
        <v>2</v>
      </c>
      <c r="D801" s="4">
        <v>36777825</v>
      </c>
      <c r="E801" s="4" t="s">
        <v>15</v>
      </c>
      <c r="F801" s="4" t="s">
        <v>25</v>
      </c>
      <c r="G801" s="15">
        <v>0.295456</v>
      </c>
      <c r="H801" s="15">
        <v>1.53235E-2</v>
      </c>
      <c r="I801" s="15">
        <v>1.9727799999999999E-3</v>
      </c>
      <c r="J801" s="23">
        <v>8.0001799999999998E-15</v>
      </c>
      <c r="K801" s="56">
        <f t="shared" si="36"/>
        <v>1.745128569008585E-4</v>
      </c>
      <c r="L801" s="50">
        <f t="shared" si="37"/>
        <v>60.333166568185142</v>
      </c>
    </row>
    <row r="802" spans="1:12" x14ac:dyDescent="0.3">
      <c r="A802" s="4" t="s">
        <v>347</v>
      </c>
      <c r="B802" s="13" t="s">
        <v>61</v>
      </c>
      <c r="C802" s="4">
        <v>6</v>
      </c>
      <c r="D802" s="4">
        <v>7231843</v>
      </c>
      <c r="E802" s="4" t="s">
        <v>15</v>
      </c>
      <c r="F802" s="4" t="s">
        <v>25</v>
      </c>
      <c r="G802" s="15">
        <v>0.115471</v>
      </c>
      <c r="H802" s="15">
        <v>-2.7664899999999999E-2</v>
      </c>
      <c r="I802" s="15">
        <v>2.8940200000000002E-3</v>
      </c>
      <c r="J802" s="23">
        <v>1.20005E-21</v>
      </c>
      <c r="K802" s="56">
        <f t="shared" si="36"/>
        <v>2.6429256724562385E-4</v>
      </c>
      <c r="L802" s="50">
        <f t="shared" si="37"/>
        <v>91.38031280929215</v>
      </c>
    </row>
    <row r="803" spans="1:12" x14ac:dyDescent="0.3">
      <c r="A803" s="4" t="s">
        <v>1256</v>
      </c>
      <c r="B803" s="13" t="s">
        <v>1257</v>
      </c>
      <c r="C803" s="4">
        <v>1</v>
      </c>
      <c r="D803" s="4">
        <v>221152299</v>
      </c>
      <c r="E803" s="4" t="s">
        <v>16</v>
      </c>
      <c r="F803" s="4" t="s">
        <v>19</v>
      </c>
      <c r="G803" s="15">
        <v>0.71950099999999995</v>
      </c>
      <c r="H803" s="15">
        <v>-1.31891E-2</v>
      </c>
      <c r="I803" s="15">
        <v>2.0031200000000002E-3</v>
      </c>
      <c r="J803" s="23">
        <v>4.6004500000000003E-11</v>
      </c>
      <c r="K803" s="56">
        <f t="shared" si="36"/>
        <v>1.254025925604751E-4</v>
      </c>
      <c r="L803" s="50">
        <f t="shared" si="37"/>
        <v>43.35247286472265</v>
      </c>
    </row>
    <row r="804" spans="1:12" x14ac:dyDescent="0.3">
      <c r="A804" s="4" t="s">
        <v>1258</v>
      </c>
      <c r="B804" s="13" t="s">
        <v>918</v>
      </c>
      <c r="C804" s="4">
        <v>1</v>
      </c>
      <c r="D804" s="4">
        <v>17308254</v>
      </c>
      <c r="E804" s="4" t="s">
        <v>16</v>
      </c>
      <c r="F804" s="4" t="s">
        <v>19</v>
      </c>
      <c r="G804" s="15">
        <v>0.52109399999999995</v>
      </c>
      <c r="H804" s="15">
        <v>2.6792699999999999E-2</v>
      </c>
      <c r="I804" s="15">
        <v>1.7966200000000001E-3</v>
      </c>
      <c r="J804" s="23">
        <v>2.7002299999999998E-50</v>
      </c>
      <c r="K804" s="56">
        <f t="shared" si="36"/>
        <v>6.4296268666498612E-4</v>
      </c>
      <c r="L804" s="50">
        <f t="shared" si="37"/>
        <v>222.39140053305701</v>
      </c>
    </row>
    <row r="805" spans="1:12" x14ac:dyDescent="0.3">
      <c r="A805" s="4" t="s">
        <v>1259</v>
      </c>
      <c r="B805" s="13" t="s">
        <v>1260</v>
      </c>
      <c r="C805" s="4">
        <v>1</v>
      </c>
      <c r="D805" s="4">
        <v>9339467</v>
      </c>
      <c r="E805" s="4" t="s">
        <v>19</v>
      </c>
      <c r="F805" s="4" t="s">
        <v>16</v>
      </c>
      <c r="G805" s="15">
        <v>0.12837100000000001</v>
      </c>
      <c r="H805" s="15">
        <v>1.6547099999999999E-2</v>
      </c>
      <c r="I805" s="15">
        <v>2.68286E-3</v>
      </c>
      <c r="J805" s="23">
        <v>6.90001E-10</v>
      </c>
      <c r="K805" s="56">
        <f t="shared" si="36"/>
        <v>1.1003847494851183E-4</v>
      </c>
      <c r="L805" s="50">
        <f t="shared" si="37"/>
        <v>38.040415275410759</v>
      </c>
    </row>
    <row r="806" spans="1:12" x14ac:dyDescent="0.3">
      <c r="A806" s="4" t="s">
        <v>883</v>
      </c>
      <c r="B806" s="13" t="s">
        <v>884</v>
      </c>
      <c r="C806" s="4">
        <v>13</v>
      </c>
      <c r="D806" s="4">
        <v>71722247</v>
      </c>
      <c r="E806" s="4" t="s">
        <v>15</v>
      </c>
      <c r="F806" s="4" t="s">
        <v>25</v>
      </c>
      <c r="G806" s="15">
        <v>0.30823800000000001</v>
      </c>
      <c r="H806" s="15">
        <v>-1.3246300000000001E-2</v>
      </c>
      <c r="I806" s="15">
        <v>1.9589199999999998E-3</v>
      </c>
      <c r="J806" s="23">
        <v>1.3999100000000001E-11</v>
      </c>
      <c r="K806" s="56">
        <f t="shared" si="36"/>
        <v>1.3226438581770221E-4</v>
      </c>
      <c r="L806" s="50">
        <f t="shared" si="37"/>
        <v>45.724952177620715</v>
      </c>
    </row>
    <row r="807" spans="1:12" x14ac:dyDescent="0.3">
      <c r="A807" s="4" t="s">
        <v>1261</v>
      </c>
      <c r="B807" s="13" t="s">
        <v>1262</v>
      </c>
      <c r="C807" s="4">
        <v>13</v>
      </c>
      <c r="D807" s="4">
        <v>115058408</v>
      </c>
      <c r="E807" s="4" t="s">
        <v>16</v>
      </c>
      <c r="F807" s="4" t="s">
        <v>19</v>
      </c>
      <c r="G807" s="15">
        <v>0.22678400000000001</v>
      </c>
      <c r="H807" s="15">
        <v>-1.2499100000000001E-2</v>
      </c>
      <c r="I807" s="15">
        <v>2.1602599999999998E-3</v>
      </c>
      <c r="J807" s="23">
        <v>7.1999599999999996E-9</v>
      </c>
      <c r="K807" s="56">
        <f t="shared" si="36"/>
        <v>9.6838481520015643E-5</v>
      </c>
      <c r="L807" s="50">
        <f t="shared" si="37"/>
        <v>33.476721872565577</v>
      </c>
    </row>
    <row r="808" spans="1:12" x14ac:dyDescent="0.3">
      <c r="A808" s="4" t="s">
        <v>1263</v>
      </c>
      <c r="B808" s="13" t="s">
        <v>1264</v>
      </c>
      <c r="C808" s="4">
        <v>16</v>
      </c>
      <c r="D808" s="4">
        <v>49888931</v>
      </c>
      <c r="E808" s="4" t="s">
        <v>16</v>
      </c>
      <c r="F808" s="4" t="s">
        <v>19</v>
      </c>
      <c r="G808" s="15">
        <v>0.62800299999999998</v>
      </c>
      <c r="H808" s="15">
        <v>1.0537400000000001E-2</v>
      </c>
      <c r="I808" s="15">
        <v>1.90756E-3</v>
      </c>
      <c r="J808" s="23">
        <v>3.2999700000000001E-8</v>
      </c>
      <c r="K808" s="56">
        <f t="shared" si="36"/>
        <v>8.8270741220827724E-5</v>
      </c>
      <c r="L808" s="50">
        <f t="shared" si="37"/>
        <v>30.514622770985042</v>
      </c>
    </row>
    <row r="809" spans="1:12" x14ac:dyDescent="0.3">
      <c r="A809" s="4" t="s">
        <v>1265</v>
      </c>
      <c r="B809" s="13" t="s">
        <v>828</v>
      </c>
      <c r="C809" s="4">
        <v>3</v>
      </c>
      <c r="D809" s="4">
        <v>72397279</v>
      </c>
      <c r="E809" s="4" t="s">
        <v>25</v>
      </c>
      <c r="F809" s="4" t="s">
        <v>15</v>
      </c>
      <c r="G809" s="15">
        <v>0.40808800000000001</v>
      </c>
      <c r="H809" s="15">
        <v>-1.4467600000000001E-2</v>
      </c>
      <c r="I809" s="15">
        <v>1.8431400000000001E-3</v>
      </c>
      <c r="J809" s="23">
        <v>4.1995200000000001E-15</v>
      </c>
      <c r="K809" s="56">
        <f t="shared" si="36"/>
        <v>1.7821470042655221E-4</v>
      </c>
      <c r="L809" s="50">
        <f t="shared" si="37"/>
        <v>61.61320837301583</v>
      </c>
    </row>
    <row r="810" spans="1:12" x14ac:dyDescent="0.3">
      <c r="A810" s="4" t="s">
        <v>891</v>
      </c>
      <c r="B810" s="13" t="s">
        <v>892</v>
      </c>
      <c r="C810" s="4">
        <v>17</v>
      </c>
      <c r="D810" s="4">
        <v>79959703</v>
      </c>
      <c r="E810" s="4" t="s">
        <v>25</v>
      </c>
      <c r="F810" s="4" t="s">
        <v>16</v>
      </c>
      <c r="G810" s="15">
        <v>0.72346600000000005</v>
      </c>
      <c r="H810" s="15">
        <v>1.9977399999999999E-2</v>
      </c>
      <c r="I810" s="15">
        <v>2.0121100000000001E-3</v>
      </c>
      <c r="J810" s="23">
        <v>3.1002699999999997E-23</v>
      </c>
      <c r="K810" s="56">
        <f t="shared" si="36"/>
        <v>2.8509870838033428E-4</v>
      </c>
      <c r="L810" s="50">
        <f t="shared" si="37"/>
        <v>98.576178776117629</v>
      </c>
    </row>
    <row r="811" spans="1:12" x14ac:dyDescent="0.3">
      <c r="A811" s="4" t="s">
        <v>1266</v>
      </c>
      <c r="B811" s="13" t="s">
        <v>1267</v>
      </c>
      <c r="C811" s="4">
        <v>10</v>
      </c>
      <c r="D811" s="4">
        <v>53289428</v>
      </c>
      <c r="E811" s="4" t="s">
        <v>15</v>
      </c>
      <c r="F811" s="4" t="s">
        <v>25</v>
      </c>
      <c r="G811" s="15">
        <v>0.27108599999999999</v>
      </c>
      <c r="H811" s="15">
        <v>1.13712E-2</v>
      </c>
      <c r="I811" s="15">
        <v>2.0326900000000002E-3</v>
      </c>
      <c r="J811" s="23">
        <v>2.19999E-8</v>
      </c>
      <c r="K811" s="56">
        <f t="shared" si="36"/>
        <v>9.0526466787254757E-5</v>
      </c>
      <c r="L811" s="50">
        <f t="shared" si="37"/>
        <v>31.294483068064924</v>
      </c>
    </row>
    <row r="812" spans="1:12" ht="16" x14ac:dyDescent="0.3">
      <c r="A812" s="70" t="s">
        <v>895</v>
      </c>
      <c r="B812" s="13" t="s">
        <v>896</v>
      </c>
      <c r="C812" s="4">
        <v>5</v>
      </c>
      <c r="D812" s="4">
        <v>148611941</v>
      </c>
      <c r="E812" s="4" t="s">
        <v>16</v>
      </c>
      <c r="F812" s="4" t="s">
        <v>25</v>
      </c>
      <c r="G812" s="15">
        <v>0.46638299999999999</v>
      </c>
      <c r="H812" s="15">
        <v>-1.1650499999999999E-2</v>
      </c>
      <c r="I812" s="15">
        <v>1.9098400000000001E-3</v>
      </c>
      <c r="J812" s="23">
        <v>1.09999E-9</v>
      </c>
      <c r="K812" s="49" t="s">
        <v>20</v>
      </c>
      <c r="L812" s="50" t="s">
        <v>20</v>
      </c>
    </row>
    <row r="813" spans="1:12" ht="16" x14ac:dyDescent="0.3">
      <c r="A813" s="70" t="s">
        <v>897</v>
      </c>
      <c r="B813" s="13" t="s">
        <v>898</v>
      </c>
      <c r="C813" s="4">
        <v>2</v>
      </c>
      <c r="D813" s="4">
        <v>42560388</v>
      </c>
      <c r="E813" s="4" t="s">
        <v>15</v>
      </c>
      <c r="F813" s="4" t="s">
        <v>19</v>
      </c>
      <c r="G813" s="15">
        <v>0.27665299999999998</v>
      </c>
      <c r="H813" s="15">
        <v>1.5570799999999999E-2</v>
      </c>
      <c r="I813" s="15">
        <v>2.1251500000000001E-3</v>
      </c>
      <c r="J813" s="23">
        <v>2.3999400000000001E-13</v>
      </c>
      <c r="K813" s="49" t="s">
        <v>20</v>
      </c>
      <c r="L813" s="50" t="s">
        <v>20</v>
      </c>
    </row>
    <row r="814" spans="1:12" ht="16" x14ac:dyDescent="0.3">
      <c r="A814" s="70" t="s">
        <v>899</v>
      </c>
      <c r="B814" s="13" t="s">
        <v>900</v>
      </c>
      <c r="C814" s="4">
        <v>14</v>
      </c>
      <c r="D814" s="4">
        <v>93098339</v>
      </c>
      <c r="E814" s="4" t="s">
        <v>16</v>
      </c>
      <c r="F814" s="4" t="s">
        <v>25</v>
      </c>
      <c r="G814" s="15">
        <v>0.18395400000000001</v>
      </c>
      <c r="H814" s="15">
        <v>2.1785599999999999E-2</v>
      </c>
      <c r="I814" s="15">
        <v>2.45436E-3</v>
      </c>
      <c r="J814" s="23">
        <v>6.9008100000000002E-19</v>
      </c>
      <c r="K814" s="49" t="s">
        <v>20</v>
      </c>
      <c r="L814" s="50" t="s">
        <v>20</v>
      </c>
    </row>
    <row r="815" spans="1:12" ht="16" x14ac:dyDescent="0.3">
      <c r="A815" s="70" t="s">
        <v>901</v>
      </c>
      <c r="B815" s="13" t="s">
        <v>902</v>
      </c>
      <c r="C815" s="4">
        <v>10</v>
      </c>
      <c r="D815" s="4">
        <v>75524759</v>
      </c>
      <c r="E815" s="4" t="s">
        <v>25</v>
      </c>
      <c r="F815" s="4" t="s">
        <v>16</v>
      </c>
      <c r="G815" s="15">
        <v>0.26794299999999999</v>
      </c>
      <c r="H815" s="15">
        <v>1.43763E-2</v>
      </c>
      <c r="I815" s="15">
        <v>2.14548E-3</v>
      </c>
      <c r="J815" s="23">
        <v>2.0999099999999999E-11</v>
      </c>
      <c r="K815" s="49" t="s">
        <v>20</v>
      </c>
      <c r="L815" s="50" t="s">
        <v>20</v>
      </c>
    </row>
    <row r="816" spans="1:12" ht="16" x14ac:dyDescent="0.3">
      <c r="A816" s="70" t="s">
        <v>903</v>
      </c>
      <c r="B816" s="13" t="s">
        <v>904</v>
      </c>
      <c r="C816" s="4">
        <v>11</v>
      </c>
      <c r="D816" s="4">
        <v>45202450</v>
      </c>
      <c r="E816" s="4" t="s">
        <v>25</v>
      </c>
      <c r="F816" s="4" t="s">
        <v>16</v>
      </c>
      <c r="G816" s="15">
        <v>0.44927699999999998</v>
      </c>
      <c r="H816" s="15">
        <v>-1.05291E-2</v>
      </c>
      <c r="I816" s="15">
        <v>1.9213800000000001E-3</v>
      </c>
      <c r="J816" s="23">
        <v>4.3000199999999999E-8</v>
      </c>
      <c r="K816" s="49" t="s">
        <v>20</v>
      </c>
      <c r="L816" s="50" t="s">
        <v>20</v>
      </c>
    </row>
    <row r="817" spans="1:12" ht="16" x14ac:dyDescent="0.3">
      <c r="A817" s="70" t="s">
        <v>905</v>
      </c>
      <c r="B817" s="13" t="s">
        <v>906</v>
      </c>
      <c r="C817" s="4">
        <v>4</v>
      </c>
      <c r="D817" s="4">
        <v>124821733</v>
      </c>
      <c r="E817" s="4" t="s">
        <v>19</v>
      </c>
      <c r="F817" s="4" t="s">
        <v>15</v>
      </c>
      <c r="G817" s="15">
        <v>0.197043</v>
      </c>
      <c r="H817" s="15">
        <v>-1.7640599999999999E-2</v>
      </c>
      <c r="I817" s="15">
        <v>2.4001399999999998E-3</v>
      </c>
      <c r="J817" s="23">
        <v>1.99986E-13</v>
      </c>
      <c r="K817" s="49" t="s">
        <v>20</v>
      </c>
      <c r="L817" s="50" t="s">
        <v>20</v>
      </c>
    </row>
    <row r="818" spans="1:12" ht="16" x14ac:dyDescent="0.3">
      <c r="A818" s="70" t="s">
        <v>907</v>
      </c>
      <c r="B818" s="13" t="s">
        <v>908</v>
      </c>
      <c r="C818" s="4">
        <v>8</v>
      </c>
      <c r="D818" s="4">
        <v>27774938</v>
      </c>
      <c r="E818" s="4" t="s">
        <v>25</v>
      </c>
      <c r="F818" s="4" t="s">
        <v>16</v>
      </c>
      <c r="G818" s="15">
        <v>9.0329999999999994E-2</v>
      </c>
      <c r="H818" s="15">
        <v>-1.8662600000000001E-2</v>
      </c>
      <c r="I818" s="15">
        <v>3.3200299999999999E-3</v>
      </c>
      <c r="J818" s="23">
        <v>1.8999800000000001E-8</v>
      </c>
      <c r="K818" s="49" t="s">
        <v>20</v>
      </c>
      <c r="L818" s="50" t="s">
        <v>20</v>
      </c>
    </row>
    <row r="819" spans="1:12" ht="16" x14ac:dyDescent="0.3">
      <c r="A819" s="70" t="s">
        <v>909</v>
      </c>
      <c r="B819" s="13" t="s">
        <v>910</v>
      </c>
      <c r="C819" s="4">
        <v>10</v>
      </c>
      <c r="D819" s="4">
        <v>121419487</v>
      </c>
      <c r="E819" s="4" t="s">
        <v>25</v>
      </c>
      <c r="F819" s="4" t="s">
        <v>16</v>
      </c>
      <c r="G819" s="15">
        <v>0.274619</v>
      </c>
      <c r="H819" s="15">
        <v>-1.26637E-2</v>
      </c>
      <c r="I819" s="15">
        <v>2.1439100000000002E-3</v>
      </c>
      <c r="J819" s="23">
        <v>3.5000200000000001E-9</v>
      </c>
      <c r="K819" s="49" t="s">
        <v>20</v>
      </c>
      <c r="L819" s="50" t="s">
        <v>20</v>
      </c>
    </row>
    <row r="820" spans="1:12" ht="16" x14ac:dyDescent="0.3">
      <c r="A820" s="70" t="s">
        <v>911</v>
      </c>
      <c r="B820" s="13" t="s">
        <v>912</v>
      </c>
      <c r="C820" s="4">
        <v>18</v>
      </c>
      <c r="D820" s="4">
        <v>35086406</v>
      </c>
      <c r="E820" s="4" t="s">
        <v>16</v>
      </c>
      <c r="F820" s="4" t="s">
        <v>25</v>
      </c>
      <c r="G820" s="15">
        <v>0.69819299999999995</v>
      </c>
      <c r="H820" s="15">
        <v>1.27955E-2</v>
      </c>
      <c r="I820" s="15">
        <v>2.0940099999999999E-3</v>
      </c>
      <c r="J820" s="23">
        <v>9.9001100000000009E-10</v>
      </c>
      <c r="K820" s="49" t="s">
        <v>20</v>
      </c>
      <c r="L820" s="50" t="s">
        <v>20</v>
      </c>
    </row>
    <row r="821" spans="1:12" ht="16" x14ac:dyDescent="0.3">
      <c r="A821" s="70" t="s">
        <v>913</v>
      </c>
      <c r="B821" s="13" t="s">
        <v>914</v>
      </c>
      <c r="C821" s="4">
        <v>1</v>
      </c>
      <c r="D821" s="4">
        <v>68355614</v>
      </c>
      <c r="E821" s="4" t="s">
        <v>16</v>
      </c>
      <c r="F821" s="4" t="s">
        <v>25</v>
      </c>
      <c r="G821" s="15">
        <v>0.29560999999999998</v>
      </c>
      <c r="H821" s="15">
        <v>-1.24853E-2</v>
      </c>
      <c r="I821" s="15">
        <v>2.0820000000000001E-3</v>
      </c>
      <c r="J821" s="23">
        <v>2.0000000000000001E-9</v>
      </c>
      <c r="K821" s="49" t="s">
        <v>20</v>
      </c>
      <c r="L821" s="50" t="s">
        <v>20</v>
      </c>
    </row>
    <row r="822" spans="1:12" ht="16" x14ac:dyDescent="0.3">
      <c r="A822" s="70" t="s">
        <v>915</v>
      </c>
      <c r="B822" s="13" t="s">
        <v>916</v>
      </c>
      <c r="C822" s="4">
        <v>21</v>
      </c>
      <c r="D822" s="4">
        <v>36060668</v>
      </c>
      <c r="E822" s="4" t="s">
        <v>25</v>
      </c>
      <c r="F822" s="4" t="s">
        <v>16</v>
      </c>
      <c r="G822" s="15">
        <v>0.20011200000000001</v>
      </c>
      <c r="H822" s="15">
        <v>-1.4586699999999999E-2</v>
      </c>
      <c r="I822" s="15">
        <v>2.3855999999999999E-3</v>
      </c>
      <c r="J822" s="23">
        <v>9.6999599999999992E-10</v>
      </c>
      <c r="K822" s="49" t="s">
        <v>20</v>
      </c>
      <c r="L822" s="50" t="s">
        <v>20</v>
      </c>
    </row>
    <row r="823" spans="1:12" ht="16" x14ac:dyDescent="0.3">
      <c r="A823" s="70" t="s">
        <v>917</v>
      </c>
      <c r="B823" s="13" t="s">
        <v>918</v>
      </c>
      <c r="C823" s="4">
        <v>1</v>
      </c>
      <c r="D823" s="4">
        <v>17306675</v>
      </c>
      <c r="E823" s="4" t="s">
        <v>25</v>
      </c>
      <c r="F823" s="4" t="s">
        <v>16</v>
      </c>
      <c r="G823" s="15">
        <v>0.52218100000000001</v>
      </c>
      <c r="H823" s="15">
        <v>1.33542E-2</v>
      </c>
      <c r="I823" s="15">
        <v>1.9025299999999999E-3</v>
      </c>
      <c r="J823" s="23">
        <v>2.1998899999999998E-12</v>
      </c>
      <c r="K823" s="49" t="s">
        <v>20</v>
      </c>
      <c r="L823" s="50" t="s">
        <v>20</v>
      </c>
    </row>
    <row r="824" spans="1:12" ht="16" x14ac:dyDescent="0.3">
      <c r="A824" s="70" t="s">
        <v>919</v>
      </c>
      <c r="B824" s="13" t="s">
        <v>920</v>
      </c>
      <c r="C824" s="4">
        <v>6</v>
      </c>
      <c r="D824" s="4">
        <v>158683646</v>
      </c>
      <c r="E824" s="4" t="s">
        <v>19</v>
      </c>
      <c r="F824" s="4" t="s">
        <v>15</v>
      </c>
      <c r="G824" s="15">
        <v>0.33658399999999999</v>
      </c>
      <c r="H824" s="15">
        <v>1.53378E-2</v>
      </c>
      <c r="I824" s="15">
        <v>2.01374E-3</v>
      </c>
      <c r="J824" s="23">
        <v>2.6001599999999999E-14</v>
      </c>
      <c r="K824" s="49" t="s">
        <v>20</v>
      </c>
      <c r="L824" s="50" t="s">
        <v>20</v>
      </c>
    </row>
    <row r="825" spans="1:12" ht="16" x14ac:dyDescent="0.3">
      <c r="A825" s="70" t="s">
        <v>921</v>
      </c>
      <c r="B825" s="13" t="s">
        <v>922</v>
      </c>
      <c r="C825" s="4">
        <v>9</v>
      </c>
      <c r="D825" s="4">
        <v>136308796</v>
      </c>
      <c r="E825" s="4" t="s">
        <v>25</v>
      </c>
      <c r="F825" s="4" t="s">
        <v>16</v>
      </c>
      <c r="G825" s="15">
        <v>0.15420200000000001</v>
      </c>
      <c r="H825" s="15">
        <v>-1.55462E-2</v>
      </c>
      <c r="I825" s="15">
        <v>2.6496699999999998E-3</v>
      </c>
      <c r="J825" s="23">
        <v>4.3999700000000001E-9</v>
      </c>
      <c r="K825" s="49" t="s">
        <v>20</v>
      </c>
      <c r="L825" s="50" t="s">
        <v>20</v>
      </c>
    </row>
    <row r="826" spans="1:12" ht="16" x14ac:dyDescent="0.3">
      <c r="A826" s="70" t="s">
        <v>923</v>
      </c>
      <c r="B826" s="13" t="s">
        <v>924</v>
      </c>
      <c r="C826" s="4">
        <v>8</v>
      </c>
      <c r="D826" s="4">
        <v>57151776</v>
      </c>
      <c r="E826" s="4" t="s">
        <v>15</v>
      </c>
      <c r="F826" s="4" t="s">
        <v>19</v>
      </c>
      <c r="G826" s="15">
        <v>0.143456</v>
      </c>
      <c r="H826" s="15">
        <v>-2.6162700000000001E-2</v>
      </c>
      <c r="I826" s="15">
        <v>2.7515299999999999E-3</v>
      </c>
      <c r="J826" s="23">
        <v>1.9001999999999999E-21</v>
      </c>
      <c r="K826" s="49" t="s">
        <v>20</v>
      </c>
      <c r="L826" s="50" t="s">
        <v>20</v>
      </c>
    </row>
    <row r="827" spans="1:12" ht="16" x14ac:dyDescent="0.3">
      <c r="A827" s="70" t="s">
        <v>925</v>
      </c>
      <c r="B827" s="13" t="s">
        <v>926</v>
      </c>
      <c r="C827" s="4">
        <v>12</v>
      </c>
      <c r="D827" s="4">
        <v>115500691</v>
      </c>
      <c r="E827" s="4" t="s">
        <v>15</v>
      </c>
      <c r="F827" s="4" t="s">
        <v>19</v>
      </c>
      <c r="G827" s="15">
        <v>0.71532600000000002</v>
      </c>
      <c r="H827" s="15">
        <v>1.23073E-2</v>
      </c>
      <c r="I827" s="15">
        <v>2.1157200000000002E-3</v>
      </c>
      <c r="J827" s="23">
        <v>5.9999800000000002E-9</v>
      </c>
      <c r="K827" s="49" t="s">
        <v>20</v>
      </c>
      <c r="L827" s="50" t="s">
        <v>20</v>
      </c>
    </row>
    <row r="828" spans="1:12" ht="16" x14ac:dyDescent="0.3">
      <c r="A828" s="70" t="s">
        <v>927</v>
      </c>
      <c r="B828" s="13" t="s">
        <v>928</v>
      </c>
      <c r="C828" s="4">
        <v>20</v>
      </c>
      <c r="D828" s="4">
        <v>21187315</v>
      </c>
      <c r="E828" s="4" t="s">
        <v>25</v>
      </c>
      <c r="F828" s="4" t="s">
        <v>16</v>
      </c>
      <c r="G828" s="15">
        <v>0.43302499999999999</v>
      </c>
      <c r="H828" s="15">
        <v>1.05422E-2</v>
      </c>
      <c r="I828" s="15">
        <v>1.9224299999999999E-3</v>
      </c>
      <c r="J828" s="23">
        <v>4.2000099999999998E-8</v>
      </c>
      <c r="K828" s="49" t="s">
        <v>20</v>
      </c>
      <c r="L828" s="50" t="s">
        <v>20</v>
      </c>
    </row>
    <row r="829" spans="1:12" ht="16" x14ac:dyDescent="0.3">
      <c r="A829" s="70" t="s">
        <v>929</v>
      </c>
      <c r="B829" s="13" t="s">
        <v>930</v>
      </c>
      <c r="C829" s="4">
        <v>18</v>
      </c>
      <c r="D829" s="4">
        <v>20010241</v>
      </c>
      <c r="E829" s="4" t="s">
        <v>25</v>
      </c>
      <c r="F829" s="4" t="s">
        <v>16</v>
      </c>
      <c r="G829" s="15">
        <v>0.41793999999999998</v>
      </c>
      <c r="H829" s="15">
        <v>1.0837599999999999E-2</v>
      </c>
      <c r="I829" s="15">
        <v>1.9469699999999999E-3</v>
      </c>
      <c r="J829" s="23">
        <v>2.59998E-8</v>
      </c>
      <c r="K829" s="49" t="s">
        <v>20</v>
      </c>
      <c r="L829" s="50" t="s">
        <v>20</v>
      </c>
    </row>
    <row r="830" spans="1:12" ht="16" x14ac:dyDescent="0.3">
      <c r="A830" s="70" t="s">
        <v>931</v>
      </c>
      <c r="B830" s="13" t="s">
        <v>932</v>
      </c>
      <c r="C830" s="4">
        <v>3</v>
      </c>
      <c r="D830" s="4">
        <v>32931120</v>
      </c>
      <c r="E830" s="4" t="s">
        <v>25</v>
      </c>
      <c r="F830" s="4" t="s">
        <v>16</v>
      </c>
      <c r="G830" s="15">
        <v>0.33219399999999999</v>
      </c>
      <c r="H830" s="15">
        <v>-1.3447799999999999E-2</v>
      </c>
      <c r="I830" s="15">
        <v>2.02103E-3</v>
      </c>
      <c r="J830" s="23">
        <v>2.90001E-11</v>
      </c>
      <c r="K830" s="49" t="s">
        <v>20</v>
      </c>
      <c r="L830" s="50" t="s">
        <v>20</v>
      </c>
    </row>
    <row r="831" spans="1:12" ht="16" x14ac:dyDescent="0.3">
      <c r="A831" s="70" t="s">
        <v>933</v>
      </c>
      <c r="B831" s="13" t="s">
        <v>934</v>
      </c>
      <c r="C831" s="4">
        <v>22</v>
      </c>
      <c r="D831" s="4">
        <v>18452843</v>
      </c>
      <c r="E831" s="4" t="s">
        <v>16</v>
      </c>
      <c r="F831" s="4" t="s">
        <v>25</v>
      </c>
      <c r="G831" s="15">
        <v>0.27463799999999999</v>
      </c>
      <c r="H831" s="15">
        <v>1.52859E-2</v>
      </c>
      <c r="I831" s="15">
        <v>2.1400500000000001E-3</v>
      </c>
      <c r="J831" s="23">
        <v>9.0991300000000002E-13</v>
      </c>
      <c r="K831" s="49" t="s">
        <v>20</v>
      </c>
      <c r="L831" s="50" t="s">
        <v>20</v>
      </c>
    </row>
    <row r="832" spans="1:12" ht="16" x14ac:dyDescent="0.3">
      <c r="A832" s="70" t="s">
        <v>935</v>
      </c>
      <c r="B832" s="13" t="s">
        <v>936</v>
      </c>
      <c r="C832" s="4">
        <v>3</v>
      </c>
      <c r="D832" s="4">
        <v>71681755</v>
      </c>
      <c r="E832" s="4" t="s">
        <v>16</v>
      </c>
      <c r="F832" s="4" t="s">
        <v>25</v>
      </c>
      <c r="G832" s="15">
        <v>0.43557600000000002</v>
      </c>
      <c r="H832" s="15">
        <v>1.4743300000000001E-2</v>
      </c>
      <c r="I832" s="15">
        <v>1.9289999999999999E-3</v>
      </c>
      <c r="J832" s="23">
        <v>2.09991E-14</v>
      </c>
      <c r="K832" s="49" t="s">
        <v>20</v>
      </c>
      <c r="L832" s="50" t="s">
        <v>20</v>
      </c>
    </row>
    <row r="833" spans="1:19" ht="16" x14ac:dyDescent="0.3">
      <c r="A833" s="70" t="s">
        <v>937</v>
      </c>
      <c r="B833" s="13" t="s">
        <v>938</v>
      </c>
      <c r="C833" s="4">
        <v>15</v>
      </c>
      <c r="D833" s="4">
        <v>84514290</v>
      </c>
      <c r="E833" s="4" t="s">
        <v>25</v>
      </c>
      <c r="F833" s="4" t="s">
        <v>16</v>
      </c>
      <c r="G833" s="15">
        <v>0.55631399999999998</v>
      </c>
      <c r="H833" s="15">
        <v>2.5345599999999999E-2</v>
      </c>
      <c r="I833" s="15">
        <v>1.9162300000000001E-3</v>
      </c>
      <c r="J833" s="23">
        <v>6.0995800000000003E-40</v>
      </c>
      <c r="K833" s="49" t="s">
        <v>20</v>
      </c>
      <c r="L833" s="50" t="s">
        <v>20</v>
      </c>
    </row>
    <row r="834" spans="1:19" ht="16" x14ac:dyDescent="0.3">
      <c r="A834" s="70" t="s">
        <v>939</v>
      </c>
      <c r="B834" s="13" t="s">
        <v>940</v>
      </c>
      <c r="C834" s="4">
        <v>18</v>
      </c>
      <c r="D834" s="4">
        <v>46884649</v>
      </c>
      <c r="E834" s="4" t="s">
        <v>25</v>
      </c>
      <c r="F834" s="4" t="s">
        <v>16</v>
      </c>
      <c r="G834" s="15">
        <v>0.66959100000000005</v>
      </c>
      <c r="H834" s="15">
        <v>1.21685E-2</v>
      </c>
      <c r="I834" s="15">
        <v>2.0265399999999999E-3</v>
      </c>
      <c r="J834" s="23">
        <v>1.8999799999999999E-9</v>
      </c>
      <c r="K834" s="49" t="s">
        <v>20</v>
      </c>
      <c r="L834" s="50" t="s">
        <v>20</v>
      </c>
    </row>
    <row r="835" spans="1:19" ht="16" x14ac:dyDescent="0.3">
      <c r="A835" s="70" t="s">
        <v>941</v>
      </c>
      <c r="B835" s="13" t="s">
        <v>942</v>
      </c>
      <c r="C835" s="4">
        <v>9</v>
      </c>
      <c r="D835" s="4">
        <v>96900505</v>
      </c>
      <c r="E835" s="4" t="s">
        <v>25</v>
      </c>
      <c r="F835" s="4" t="s">
        <v>16</v>
      </c>
      <c r="G835" s="15">
        <v>0.21304200000000001</v>
      </c>
      <c r="H835" s="15">
        <v>-1.83882E-2</v>
      </c>
      <c r="I835" s="15">
        <v>2.3450099999999998E-3</v>
      </c>
      <c r="J835" s="23">
        <v>4.4998700000000003E-15</v>
      </c>
      <c r="K835" s="49" t="s">
        <v>20</v>
      </c>
      <c r="L835" s="50" t="s">
        <v>20</v>
      </c>
    </row>
    <row r="836" spans="1:19" ht="16" x14ac:dyDescent="0.3">
      <c r="A836" s="70" t="s">
        <v>943</v>
      </c>
      <c r="B836" s="13" t="s">
        <v>276</v>
      </c>
      <c r="C836" s="4">
        <v>1</v>
      </c>
      <c r="D836" s="4">
        <v>51356810</v>
      </c>
      <c r="E836" s="4" t="s">
        <v>16</v>
      </c>
      <c r="F836" s="4" t="s">
        <v>25</v>
      </c>
      <c r="G836" s="15">
        <v>8.9393E-2</v>
      </c>
      <c r="H836" s="15">
        <v>2.2987299999999999E-2</v>
      </c>
      <c r="I836" s="15">
        <v>3.32993E-3</v>
      </c>
      <c r="J836" s="23">
        <v>5.1003499999999998E-12</v>
      </c>
      <c r="K836" s="49" t="s">
        <v>20</v>
      </c>
      <c r="L836" s="50" t="s">
        <v>20</v>
      </c>
    </row>
    <row r="837" spans="1:19" ht="16" x14ac:dyDescent="0.3">
      <c r="A837" s="71" t="s">
        <v>946</v>
      </c>
      <c r="B837" s="65" t="s">
        <v>947</v>
      </c>
      <c r="C837" s="35">
        <v>3</v>
      </c>
      <c r="D837" s="35">
        <v>49674147</v>
      </c>
      <c r="E837" s="35" t="s">
        <v>25</v>
      </c>
      <c r="F837" s="35" t="s">
        <v>16</v>
      </c>
      <c r="G837" s="37">
        <v>0.300373</v>
      </c>
      <c r="H837" s="37">
        <v>1.27832E-2</v>
      </c>
      <c r="I837" s="37">
        <v>2.0731500000000002E-3</v>
      </c>
      <c r="J837" s="48">
        <v>7.0000299999999999E-10</v>
      </c>
      <c r="K837" s="26" t="s">
        <v>20</v>
      </c>
      <c r="L837" s="27" t="s">
        <v>20</v>
      </c>
    </row>
    <row r="838" spans="1:19" s="4" customFormat="1" x14ac:dyDescent="0.3">
      <c r="A838" s="31" t="s">
        <v>944</v>
      </c>
      <c r="B838" s="32" t="s">
        <v>945</v>
      </c>
      <c r="C838" s="31">
        <v>11</v>
      </c>
      <c r="D838" s="31">
        <v>47529947</v>
      </c>
      <c r="E838" s="31" t="s">
        <v>15</v>
      </c>
      <c r="F838" s="31" t="s">
        <v>16</v>
      </c>
      <c r="G838" s="34">
        <v>0.40839399999999998</v>
      </c>
      <c r="H838" s="34">
        <v>-1.48834E-2</v>
      </c>
      <c r="I838" s="34">
        <v>1.82569E-3</v>
      </c>
      <c r="J838" s="43">
        <v>3.59998E-16</v>
      </c>
      <c r="K838" s="57" t="s">
        <v>20</v>
      </c>
      <c r="L838" s="46" t="s">
        <v>20</v>
      </c>
    </row>
    <row r="839" spans="1:19" s="4" customFormat="1" x14ac:dyDescent="0.3">
      <c r="A839" s="59" t="s">
        <v>375</v>
      </c>
      <c r="B839" s="66"/>
      <c r="C839" s="59"/>
      <c r="D839" s="59"/>
      <c r="E839" s="59"/>
      <c r="F839" s="59"/>
      <c r="G839" s="61"/>
      <c r="H839" s="61"/>
      <c r="I839" s="61"/>
      <c r="J839" s="67"/>
      <c r="K839" s="53">
        <f>SUM(K548:K811)</f>
        <v>4.7573646888257631E-2</v>
      </c>
      <c r="L839" s="63">
        <f>K839*((345665-265)/264)/(1-K839)</f>
        <v>65.351182071748667</v>
      </c>
    </row>
    <row r="840" spans="1:19" x14ac:dyDescent="0.3">
      <c r="A840" s="35" t="s">
        <v>1268</v>
      </c>
      <c r="B840" s="35"/>
      <c r="C840" s="36"/>
      <c r="D840" s="35"/>
      <c r="E840" s="35"/>
      <c r="F840" s="35"/>
      <c r="G840" s="37"/>
      <c r="H840" s="37"/>
      <c r="I840" s="37"/>
      <c r="J840" s="48"/>
      <c r="K840" s="26"/>
      <c r="L840" s="42"/>
      <c r="M840" s="4"/>
      <c r="N840" s="4"/>
      <c r="O840" s="4"/>
      <c r="P840" s="4"/>
      <c r="Q840" s="4"/>
      <c r="R840" s="4"/>
      <c r="S840" s="4"/>
    </row>
    <row r="841" spans="1:19" ht="16" x14ac:dyDescent="0.3">
      <c r="A841" s="35" t="s">
        <v>1269</v>
      </c>
      <c r="B841" s="35"/>
      <c r="C841" s="36"/>
      <c r="D841" s="35"/>
      <c r="E841" s="35"/>
      <c r="F841" s="35"/>
      <c r="G841" s="37"/>
      <c r="H841" s="37"/>
      <c r="I841" s="37"/>
      <c r="J841" s="48"/>
      <c r="K841" s="26"/>
      <c r="L841" s="42"/>
      <c r="M841" s="4"/>
      <c r="N841" s="4"/>
      <c r="O841" s="4"/>
      <c r="P841" s="4"/>
      <c r="Q841" s="4"/>
      <c r="R841" s="4"/>
      <c r="S841" s="4"/>
    </row>
    <row r="842" spans="1:19" ht="16" x14ac:dyDescent="0.3">
      <c r="A842" s="4" t="s">
        <v>1270</v>
      </c>
      <c r="B842" s="4"/>
      <c r="C842" s="14"/>
      <c r="D842" s="4"/>
      <c r="E842" s="4"/>
      <c r="F842" s="4"/>
      <c r="G842" s="15"/>
      <c r="H842" s="15"/>
      <c r="I842" s="15"/>
      <c r="J842" s="4"/>
    </row>
    <row r="843" spans="1:19" ht="16" x14ac:dyDescent="0.3">
      <c r="A843" s="4" t="s">
        <v>1271</v>
      </c>
      <c r="B843" s="4"/>
      <c r="C843" s="14"/>
      <c r="D843" s="4"/>
      <c r="E843" s="4"/>
      <c r="F843" s="4"/>
      <c r="G843" s="15"/>
      <c r="H843" s="15"/>
      <c r="I843" s="15"/>
      <c r="J843" s="4"/>
      <c r="K843" s="55"/>
      <c r="L843" s="50"/>
    </row>
    <row r="844" spans="1:19" ht="16" x14ac:dyDescent="0.3">
      <c r="A844" s="4" t="s">
        <v>380</v>
      </c>
      <c r="B844" s="4"/>
      <c r="C844" s="14"/>
      <c r="D844" s="4"/>
      <c r="E844" s="4"/>
      <c r="F844" s="4"/>
      <c r="G844" s="15"/>
      <c r="H844" s="15"/>
      <c r="I844" s="15"/>
      <c r="J844" s="4"/>
      <c r="K844" s="55"/>
      <c r="L844" s="50"/>
    </row>
    <row r="845" spans="1:19" x14ac:dyDescent="0.3">
      <c r="A845" s="4"/>
      <c r="B845" s="4"/>
      <c r="C845" s="14"/>
      <c r="D845" s="4"/>
      <c r="E845" s="4"/>
      <c r="F845" s="4"/>
      <c r="G845" s="15"/>
      <c r="H845" s="15"/>
      <c r="I845" s="15"/>
      <c r="J845" s="4"/>
      <c r="K845" s="55"/>
      <c r="L845" s="50"/>
    </row>
    <row r="846" spans="1:19" x14ac:dyDescent="0.3">
      <c r="A846" s="104" t="s">
        <v>1272</v>
      </c>
      <c r="B846" s="104"/>
      <c r="C846" s="104"/>
      <c r="D846" s="104"/>
      <c r="E846" s="104"/>
      <c r="F846" s="104"/>
      <c r="G846" s="104"/>
      <c r="H846" s="104"/>
      <c r="I846" s="104"/>
      <c r="J846" s="104"/>
      <c r="K846" s="55"/>
      <c r="L846" s="50"/>
    </row>
    <row r="847" spans="1:19" ht="16" x14ac:dyDescent="0.3">
      <c r="A847" s="72" t="s">
        <v>1</v>
      </c>
      <c r="B847" s="72" t="s">
        <v>2</v>
      </c>
      <c r="C847" s="73" t="s">
        <v>3</v>
      </c>
      <c r="D847" s="72" t="s">
        <v>4</v>
      </c>
      <c r="E847" s="72" t="s">
        <v>5</v>
      </c>
      <c r="F847" s="72" t="s">
        <v>6</v>
      </c>
      <c r="G847" s="74" t="s">
        <v>7</v>
      </c>
      <c r="H847" s="74" t="s">
        <v>8</v>
      </c>
      <c r="I847" s="74" t="s">
        <v>9</v>
      </c>
      <c r="J847" s="72" t="s">
        <v>500</v>
      </c>
      <c r="K847" s="75" t="s">
        <v>11</v>
      </c>
      <c r="L847" s="76" t="s">
        <v>12</v>
      </c>
    </row>
    <row r="848" spans="1:19" x14ac:dyDescent="0.3">
      <c r="A848" s="4" t="s">
        <v>1273</v>
      </c>
      <c r="B848" s="13" t="s">
        <v>728</v>
      </c>
      <c r="C848" s="4">
        <v>5</v>
      </c>
      <c r="D848" s="4">
        <v>120198311</v>
      </c>
      <c r="E848" s="4" t="s">
        <v>15</v>
      </c>
      <c r="F848" s="4" t="s">
        <v>25</v>
      </c>
      <c r="G848" s="15">
        <v>0.45113799999999998</v>
      </c>
      <c r="H848" s="15">
        <v>5.5175099999999998E-3</v>
      </c>
      <c r="I848" s="15">
        <v>8.79027E-4</v>
      </c>
      <c r="J848" s="23">
        <v>3.50002E-10</v>
      </c>
      <c r="K848" s="49">
        <f>2*G848*(1-G848)*H848^2/((2*G848*(1-G848)*H848^2)+(2*G848*(1-G848)*353315*I848^2))</f>
        <v>1.1149909079813354E-4</v>
      </c>
      <c r="L848" s="50">
        <f>K848*(353315-2)/(1-K848)</f>
        <v>39.39847116087423</v>
      </c>
      <c r="M848" t="s">
        <v>20</v>
      </c>
      <c r="N848" t="s">
        <v>20</v>
      </c>
      <c r="O848" t="s">
        <v>20</v>
      </c>
      <c r="Q848" t="s">
        <v>20</v>
      </c>
      <c r="R848" t="s">
        <v>1274</v>
      </c>
    </row>
    <row r="849" spans="1:12" x14ac:dyDescent="0.3">
      <c r="A849" s="4" t="s">
        <v>1275</v>
      </c>
      <c r="B849" s="13" t="s">
        <v>841</v>
      </c>
      <c r="C849" s="4">
        <v>5</v>
      </c>
      <c r="D849" s="4">
        <v>170901463</v>
      </c>
      <c r="E849" s="4" t="s">
        <v>25</v>
      </c>
      <c r="F849" s="4" t="s">
        <v>19</v>
      </c>
      <c r="G849" s="15">
        <v>0.64449199999999995</v>
      </c>
      <c r="H849" s="15">
        <v>-8.0066800000000004E-3</v>
      </c>
      <c r="I849" s="15">
        <v>9.31057E-4</v>
      </c>
      <c r="J849" s="23">
        <v>8.0001800000000005E-18</v>
      </c>
      <c r="K849" s="49">
        <f t="shared" ref="K849:K906" si="38">2*G849*(1-G849)*H849^2/((2*G849*(1-G849)*H849^2)+(2*G849*(1-G849)*353315*I849^2))</f>
        <v>2.0926636728535154E-4</v>
      </c>
      <c r="L849" s="50">
        <f t="shared" ref="L849:L906" si="39">K849*(353315-2)/(1-K849)</f>
        <v>73.952003691855481</v>
      </c>
    </row>
    <row r="850" spans="1:12" x14ac:dyDescent="0.3">
      <c r="A850" s="4" t="s">
        <v>1276</v>
      </c>
      <c r="B850" s="13" t="s">
        <v>1277</v>
      </c>
      <c r="C850" s="4">
        <v>8</v>
      </c>
      <c r="D850" s="4">
        <v>17649299</v>
      </c>
      <c r="E850" s="4" t="s">
        <v>19</v>
      </c>
      <c r="F850" s="4" t="s">
        <v>16</v>
      </c>
      <c r="G850" s="15">
        <v>0.82861799999999997</v>
      </c>
      <c r="H850" s="15">
        <v>-6.5030399999999999E-3</v>
      </c>
      <c r="I850" s="15">
        <v>1.1548299999999999E-3</v>
      </c>
      <c r="J850" s="23">
        <v>1.79999E-8</v>
      </c>
      <c r="K850" s="49">
        <f t="shared" si="38"/>
        <v>8.9741987573092118E-5</v>
      </c>
      <c r="L850" s="50">
        <f t="shared" si="39"/>
        <v>31.709856560965331</v>
      </c>
    </row>
    <row r="851" spans="1:12" x14ac:dyDescent="0.3">
      <c r="A851" s="4" t="s">
        <v>1278</v>
      </c>
      <c r="B851" s="13" t="s">
        <v>1279</v>
      </c>
      <c r="C851" s="4">
        <v>2</v>
      </c>
      <c r="D851" s="4">
        <v>66915694</v>
      </c>
      <c r="E851" s="4" t="s">
        <v>15</v>
      </c>
      <c r="F851" s="4" t="s">
        <v>25</v>
      </c>
      <c r="G851" s="15">
        <v>0.22889499999999999</v>
      </c>
      <c r="H851" s="15">
        <v>5.7784999999999998E-3</v>
      </c>
      <c r="I851" s="15">
        <v>1.04382E-3</v>
      </c>
      <c r="J851" s="23">
        <v>3.0999900000000001E-8</v>
      </c>
      <c r="K851" s="49">
        <f t="shared" si="38"/>
        <v>8.6731980372631905E-5</v>
      </c>
      <c r="L851" s="50">
        <f t="shared" si="39"/>
        <v>30.646194186508378</v>
      </c>
    </row>
    <row r="852" spans="1:12" x14ac:dyDescent="0.3">
      <c r="A852" s="4" t="s">
        <v>1280</v>
      </c>
      <c r="B852" s="13" t="s">
        <v>1281</v>
      </c>
      <c r="C852" s="4">
        <v>9</v>
      </c>
      <c r="D852" s="4">
        <v>101652106</v>
      </c>
      <c r="E852" s="4" t="s">
        <v>25</v>
      </c>
      <c r="F852" s="4" t="s">
        <v>15</v>
      </c>
      <c r="G852" s="15">
        <v>0.62022500000000003</v>
      </c>
      <c r="H852" s="15">
        <v>-5.1002399999999998E-3</v>
      </c>
      <c r="I852" s="15">
        <v>8.9687899999999995E-4</v>
      </c>
      <c r="J852" s="23">
        <v>1.29999E-8</v>
      </c>
      <c r="K852" s="49">
        <f t="shared" si="38"/>
        <v>9.1519089645406186E-5</v>
      </c>
      <c r="L852" s="50">
        <f t="shared" si="39"/>
        <v>32.337843649899334</v>
      </c>
    </row>
    <row r="853" spans="1:12" x14ac:dyDescent="0.3">
      <c r="A853" s="4" t="s">
        <v>1282</v>
      </c>
      <c r="B853" s="13" t="s">
        <v>1283</v>
      </c>
      <c r="C853" s="4">
        <v>11</v>
      </c>
      <c r="D853" s="4">
        <v>57404779</v>
      </c>
      <c r="E853" s="4" t="s">
        <v>25</v>
      </c>
      <c r="F853" s="4" t="s">
        <v>15</v>
      </c>
      <c r="G853" s="15">
        <v>0.26974399999999998</v>
      </c>
      <c r="H853" s="15">
        <v>5.7835400000000002E-3</v>
      </c>
      <c r="I853" s="15">
        <v>9.8477799999999996E-4</v>
      </c>
      <c r="J853" s="23">
        <v>4.3000200000000002E-9</v>
      </c>
      <c r="K853" s="49">
        <f t="shared" si="38"/>
        <v>9.761270342318034E-5</v>
      </c>
      <c r="L853" s="50">
        <f t="shared" si="39"/>
        <v>34.49120386420762</v>
      </c>
    </row>
    <row r="854" spans="1:12" x14ac:dyDescent="0.3">
      <c r="A854" s="4" t="s">
        <v>1284</v>
      </c>
      <c r="B854" s="13" t="s">
        <v>54</v>
      </c>
      <c r="C854" s="4">
        <v>9</v>
      </c>
      <c r="D854" s="4">
        <v>4122132</v>
      </c>
      <c r="E854" s="4" t="s">
        <v>15</v>
      </c>
      <c r="F854" s="4" t="s">
        <v>25</v>
      </c>
      <c r="G854" s="15">
        <v>0.43932199999999999</v>
      </c>
      <c r="H854" s="15">
        <v>6.2420799999999997E-3</v>
      </c>
      <c r="I854" s="15">
        <v>8.8451399999999998E-4</v>
      </c>
      <c r="J854" s="23">
        <v>1.69981E-12</v>
      </c>
      <c r="K854" s="49">
        <f t="shared" si="38"/>
        <v>1.4093730082830465E-4</v>
      </c>
      <c r="L854" s="50">
        <f t="shared" si="39"/>
        <v>49.80199952693998</v>
      </c>
    </row>
    <row r="855" spans="1:12" x14ac:dyDescent="0.3">
      <c r="A855" s="4" t="s">
        <v>1285</v>
      </c>
      <c r="B855" s="13" t="s">
        <v>1286</v>
      </c>
      <c r="C855" s="4">
        <v>21</v>
      </c>
      <c r="D855" s="4">
        <v>35363759</v>
      </c>
      <c r="E855" s="4" t="s">
        <v>25</v>
      </c>
      <c r="F855" s="4" t="s">
        <v>19</v>
      </c>
      <c r="G855" s="15">
        <v>0.128993</v>
      </c>
      <c r="H855" s="15">
        <v>-8.6028300000000005E-3</v>
      </c>
      <c r="I855" s="15">
        <v>1.3033700000000001E-3</v>
      </c>
      <c r="J855" s="23">
        <v>4.1001500000000001E-11</v>
      </c>
      <c r="K855" s="49">
        <f t="shared" si="38"/>
        <v>1.2329106869119705E-4</v>
      </c>
      <c r="L855" s="50">
        <f t="shared" si="39"/>
        <v>43.565708615266374</v>
      </c>
    </row>
    <row r="856" spans="1:12" s="4" customFormat="1" x14ac:dyDescent="0.3">
      <c r="A856" s="4" t="s">
        <v>1287</v>
      </c>
      <c r="B856" s="13" t="s">
        <v>716</v>
      </c>
      <c r="C856" s="4">
        <v>5</v>
      </c>
      <c r="D856" s="4">
        <v>156944199</v>
      </c>
      <c r="E856" s="4" t="s">
        <v>15</v>
      </c>
      <c r="F856" s="4" t="s">
        <v>16</v>
      </c>
      <c r="G856" s="15">
        <v>0.34193000000000001</v>
      </c>
      <c r="H856" s="15">
        <v>8.8397500000000004E-3</v>
      </c>
      <c r="I856" s="15">
        <v>9.1753199999999998E-4</v>
      </c>
      <c r="J856" s="23">
        <v>5.7003300000000004E-22</v>
      </c>
      <c r="K856" s="77">
        <f t="shared" si="38"/>
        <v>2.6264030378477719E-4</v>
      </c>
      <c r="L856" s="50">
        <f t="shared" si="39"/>
        <v>92.818611559447845</v>
      </c>
    </row>
    <row r="857" spans="1:12" s="4" customFormat="1" x14ac:dyDescent="0.3">
      <c r="A857" s="4" t="s">
        <v>1288</v>
      </c>
      <c r="B857" s="13" t="s">
        <v>524</v>
      </c>
      <c r="C857" s="4">
        <v>16</v>
      </c>
      <c r="D857" s="4">
        <v>75336173</v>
      </c>
      <c r="E857" s="4" t="s">
        <v>25</v>
      </c>
      <c r="F857" s="4" t="s">
        <v>19</v>
      </c>
      <c r="G857" s="15">
        <v>0.58846600000000004</v>
      </c>
      <c r="H857" s="15">
        <v>8.9076599999999995E-3</v>
      </c>
      <c r="I857" s="15">
        <v>8.9360799999999995E-4</v>
      </c>
      <c r="J857" s="23">
        <v>2.09991E-23</v>
      </c>
      <c r="K857" s="77">
        <f t="shared" si="38"/>
        <v>2.8115704465431348E-4</v>
      </c>
      <c r="L857" s="50">
        <f t="shared" si="39"/>
        <v>99.364375912224872</v>
      </c>
    </row>
    <row r="858" spans="1:12" s="4" customFormat="1" x14ac:dyDescent="0.3">
      <c r="A858" s="4" t="s">
        <v>1289</v>
      </c>
      <c r="B858" s="13" t="s">
        <v>1290</v>
      </c>
      <c r="C858" s="4">
        <v>4</v>
      </c>
      <c r="D858" s="4">
        <v>36271840</v>
      </c>
      <c r="E858" s="4" t="s">
        <v>25</v>
      </c>
      <c r="F858" s="4" t="s">
        <v>15</v>
      </c>
      <c r="G858" s="15">
        <v>5.2555999999999999E-2</v>
      </c>
      <c r="H858" s="15">
        <v>1.1308199999999999E-2</v>
      </c>
      <c r="I858" s="15">
        <v>1.9471499999999999E-3</v>
      </c>
      <c r="J858" s="23">
        <v>6.2999900000000003E-9</v>
      </c>
      <c r="K858" s="77">
        <f t="shared" si="38"/>
        <v>9.5451907542895616E-5</v>
      </c>
      <c r="L858" s="50">
        <f t="shared" si="39"/>
        <v>33.727619175290243</v>
      </c>
    </row>
    <row r="859" spans="1:12" x14ac:dyDescent="0.3">
      <c r="A859" s="4" t="s">
        <v>1291</v>
      </c>
      <c r="B859" s="13" t="s">
        <v>1292</v>
      </c>
      <c r="C859" s="4">
        <v>11</v>
      </c>
      <c r="D859" s="4">
        <v>86437417</v>
      </c>
      <c r="E859" s="4" t="s">
        <v>16</v>
      </c>
      <c r="F859" s="4" t="s">
        <v>19</v>
      </c>
      <c r="G859" s="15">
        <v>0.12751199999999999</v>
      </c>
      <c r="H859" s="15">
        <v>8.9882199999999999E-3</v>
      </c>
      <c r="I859" s="15">
        <v>1.3085600000000001E-3</v>
      </c>
      <c r="J859" s="23">
        <v>6.4998000000000002E-12</v>
      </c>
      <c r="K859" s="49">
        <f t="shared" si="38"/>
        <v>1.3351806832918167E-4</v>
      </c>
      <c r="L859" s="50">
        <f t="shared" si="39"/>
        <v>47.179968653866666</v>
      </c>
    </row>
    <row r="860" spans="1:12" x14ac:dyDescent="0.3">
      <c r="A860" s="4" t="s">
        <v>1293</v>
      </c>
      <c r="B860" s="13" t="s">
        <v>1294</v>
      </c>
      <c r="C860" s="4">
        <v>16</v>
      </c>
      <c r="D860" s="4">
        <v>58063513</v>
      </c>
      <c r="E860" s="4" t="s">
        <v>19</v>
      </c>
      <c r="F860" s="4" t="s">
        <v>25</v>
      </c>
      <c r="G860" s="15">
        <v>0.68423299999999998</v>
      </c>
      <c r="H860" s="15">
        <v>-7.0694599999999996E-3</v>
      </c>
      <c r="I860" s="15">
        <v>9.4074899999999995E-4</v>
      </c>
      <c r="J860" s="23">
        <v>5.7003299999999996E-14</v>
      </c>
      <c r="K860" s="49">
        <f t="shared" si="38"/>
        <v>1.5980614239369918E-4</v>
      </c>
      <c r="L860" s="50">
        <f t="shared" si="39"/>
        <v>56.4706119381975</v>
      </c>
    </row>
    <row r="861" spans="1:12" x14ac:dyDescent="0.3">
      <c r="A861" s="4" t="s">
        <v>1295</v>
      </c>
      <c r="B861" s="13" t="s">
        <v>1296</v>
      </c>
      <c r="C861" s="4">
        <v>17</v>
      </c>
      <c r="D861" s="4">
        <v>60636826</v>
      </c>
      <c r="E861" s="4" t="s">
        <v>15</v>
      </c>
      <c r="F861" s="4" t="s">
        <v>25</v>
      </c>
      <c r="G861" s="15">
        <v>0.36133599999999999</v>
      </c>
      <c r="H861" s="15">
        <v>5.5538200000000001E-3</v>
      </c>
      <c r="I861" s="15">
        <v>9.1151299999999997E-4</v>
      </c>
      <c r="J861" s="23">
        <v>1.09999E-9</v>
      </c>
      <c r="K861" s="49">
        <f t="shared" si="38"/>
        <v>1.0506308761583677E-4</v>
      </c>
      <c r="L861" s="50">
        <f t="shared" si="39"/>
        <v>37.124055042661738</v>
      </c>
    </row>
    <row r="862" spans="1:12" x14ac:dyDescent="0.3">
      <c r="A862" s="4" t="s">
        <v>1297</v>
      </c>
      <c r="B862" s="13" t="s">
        <v>1298</v>
      </c>
      <c r="C862" s="4">
        <v>17</v>
      </c>
      <c r="D862" s="4">
        <v>36886828</v>
      </c>
      <c r="E862" s="4" t="s">
        <v>15</v>
      </c>
      <c r="F862" s="4" t="s">
        <v>25</v>
      </c>
      <c r="G862" s="15">
        <v>0.13942499999999999</v>
      </c>
      <c r="H862" s="15">
        <v>7.7558100000000001E-3</v>
      </c>
      <c r="I862" s="15">
        <v>1.25537E-3</v>
      </c>
      <c r="J862" s="23">
        <v>6.4999499999999999E-10</v>
      </c>
      <c r="K862" s="49">
        <f t="shared" si="38"/>
        <v>1.0801941976109571E-4</v>
      </c>
      <c r="L862" s="50">
        <f t="shared" si="39"/>
        <v>38.168788224408999</v>
      </c>
    </row>
    <row r="863" spans="1:12" x14ac:dyDescent="0.3">
      <c r="A863" s="4" t="s">
        <v>1299</v>
      </c>
      <c r="B863" s="13" t="s">
        <v>1300</v>
      </c>
      <c r="C863" s="4">
        <v>19</v>
      </c>
      <c r="D863" s="4">
        <v>46252333</v>
      </c>
      <c r="E863" s="4" t="s">
        <v>19</v>
      </c>
      <c r="F863" s="4" t="s">
        <v>15</v>
      </c>
      <c r="G863" s="15">
        <v>0.26864300000000002</v>
      </c>
      <c r="H863" s="15">
        <v>-6.4392900000000003E-3</v>
      </c>
      <c r="I863" s="15">
        <v>9.8996900000000005E-4</v>
      </c>
      <c r="J863" s="23">
        <v>7.8000999999999998E-11</v>
      </c>
      <c r="K863" s="49">
        <f t="shared" si="38"/>
        <v>1.1973433305740281E-4</v>
      </c>
      <c r="L863" s="50">
        <f t="shared" si="39"/>
        <v>42.308762226937887</v>
      </c>
    </row>
    <row r="864" spans="1:12" x14ac:dyDescent="0.3">
      <c r="A864" s="4" t="s">
        <v>1301</v>
      </c>
      <c r="B864" s="13" t="s">
        <v>1302</v>
      </c>
      <c r="C864" s="4">
        <v>17</v>
      </c>
      <c r="D864" s="4">
        <v>69425597</v>
      </c>
      <c r="E864" s="4" t="s">
        <v>19</v>
      </c>
      <c r="F864" s="4" t="s">
        <v>16</v>
      </c>
      <c r="G864" s="15">
        <v>1.7236999999999999E-2</v>
      </c>
      <c r="H864" s="15">
        <v>1.941E-2</v>
      </c>
      <c r="I864" s="15">
        <v>3.34308E-3</v>
      </c>
      <c r="J864" s="23">
        <v>6.4000000000000002E-9</v>
      </c>
      <c r="K864" s="49">
        <f t="shared" si="38"/>
        <v>9.5401240522224157E-5</v>
      </c>
      <c r="L864" s="50">
        <f t="shared" si="39"/>
        <v>33.709714441203921</v>
      </c>
    </row>
    <row r="865" spans="1:12" x14ac:dyDescent="0.3">
      <c r="A865" s="4" t="s">
        <v>1303</v>
      </c>
      <c r="B865" s="13" t="s">
        <v>1304</v>
      </c>
      <c r="C865" s="4">
        <v>6</v>
      </c>
      <c r="D865" s="4">
        <v>19837774</v>
      </c>
      <c r="E865" s="4" t="s">
        <v>19</v>
      </c>
      <c r="F865" s="4" t="s">
        <v>16</v>
      </c>
      <c r="G865" s="15">
        <v>0.160302</v>
      </c>
      <c r="H865" s="15">
        <v>-7.4734299999999997E-3</v>
      </c>
      <c r="I865" s="15">
        <v>1.1917200000000001E-3</v>
      </c>
      <c r="J865" s="23">
        <v>3.5999799999999998E-10</v>
      </c>
      <c r="K865" s="49">
        <f t="shared" si="38"/>
        <v>1.1129638858730418E-4</v>
      </c>
      <c r="L865" s="50">
        <f t="shared" si="39"/>
        <v>39.326837875976352</v>
      </c>
    </row>
    <row r="866" spans="1:12" x14ac:dyDescent="0.3">
      <c r="A866" s="4" t="s">
        <v>1305</v>
      </c>
      <c r="B866" s="13" t="s">
        <v>866</v>
      </c>
      <c r="C866" s="4">
        <v>15</v>
      </c>
      <c r="D866" s="4">
        <v>71621562</v>
      </c>
      <c r="E866" s="4" t="s">
        <v>16</v>
      </c>
      <c r="F866" s="4" t="s">
        <v>19</v>
      </c>
      <c r="G866" s="15">
        <v>0.17296500000000001</v>
      </c>
      <c r="H866" s="15">
        <v>6.8827000000000003E-3</v>
      </c>
      <c r="I866" s="15">
        <v>1.15138E-3</v>
      </c>
      <c r="J866" s="23">
        <v>2.3000099999999998E-9</v>
      </c>
      <c r="K866" s="49">
        <f t="shared" si="38"/>
        <v>1.0112867568289989E-4</v>
      </c>
      <c r="L866" s="50">
        <f t="shared" si="39"/>
        <v>35.733689492248025</v>
      </c>
    </row>
    <row r="867" spans="1:12" x14ac:dyDescent="0.3">
      <c r="A867" s="4" t="s">
        <v>1306</v>
      </c>
      <c r="B867" s="13" t="s">
        <v>1307</v>
      </c>
      <c r="C867" s="4">
        <v>1</v>
      </c>
      <c r="D867" s="4">
        <v>92080059</v>
      </c>
      <c r="E867" s="4" t="s">
        <v>25</v>
      </c>
      <c r="F867" s="4" t="s">
        <v>15</v>
      </c>
      <c r="G867" s="15">
        <v>0.81185200000000002</v>
      </c>
      <c r="H867" s="15">
        <v>-8.0434500000000006E-3</v>
      </c>
      <c r="I867" s="15">
        <v>1.11371E-3</v>
      </c>
      <c r="J867" s="23">
        <v>5.1003499999999996E-13</v>
      </c>
      <c r="K867" s="49">
        <f t="shared" si="38"/>
        <v>1.4760949961581255E-4</v>
      </c>
      <c r="L867" s="50">
        <f t="shared" si="39"/>
        <v>52.160054457299957</v>
      </c>
    </row>
    <row r="868" spans="1:12" x14ac:dyDescent="0.3">
      <c r="A868" s="4" t="s">
        <v>1308</v>
      </c>
      <c r="B868" s="13" t="s">
        <v>1309</v>
      </c>
      <c r="C868" s="4">
        <v>6</v>
      </c>
      <c r="D868" s="4">
        <v>45530471</v>
      </c>
      <c r="E868" s="4" t="s">
        <v>16</v>
      </c>
      <c r="F868" s="4" t="s">
        <v>19</v>
      </c>
      <c r="G868" s="15">
        <v>0.324156</v>
      </c>
      <c r="H868" s="15">
        <v>-5.30935E-3</v>
      </c>
      <c r="I868" s="15">
        <v>9.3686699999999997E-4</v>
      </c>
      <c r="J868" s="23">
        <v>1.4999999999999999E-8</v>
      </c>
      <c r="K868" s="49">
        <f t="shared" si="38"/>
        <v>9.08919197358458E-5</v>
      </c>
      <c r="L868" s="50">
        <f t="shared" si="39"/>
        <v>32.116215942152515</v>
      </c>
    </row>
    <row r="869" spans="1:12" x14ac:dyDescent="0.3">
      <c r="A869" s="4" t="s">
        <v>1310</v>
      </c>
      <c r="B869" s="13" t="s">
        <v>1311</v>
      </c>
      <c r="C869" s="4">
        <v>2</v>
      </c>
      <c r="D869" s="4">
        <v>102926362</v>
      </c>
      <c r="E869" s="4" t="s">
        <v>15</v>
      </c>
      <c r="F869" s="4" t="s">
        <v>25</v>
      </c>
      <c r="G869" s="15">
        <v>0.387739</v>
      </c>
      <c r="H869" s="15">
        <v>5.43495E-3</v>
      </c>
      <c r="I869" s="15">
        <v>8.9366700000000001E-4</v>
      </c>
      <c r="J869" s="23">
        <v>1.2E-9</v>
      </c>
      <c r="K869" s="49">
        <f t="shared" si="38"/>
        <v>1.046723866693053E-4</v>
      </c>
      <c r="L869" s="50">
        <f t="shared" si="39"/>
        <v>36.985986362758176</v>
      </c>
    </row>
    <row r="870" spans="1:12" x14ac:dyDescent="0.3">
      <c r="A870" s="4" t="s">
        <v>1312</v>
      </c>
      <c r="B870" s="13" t="s">
        <v>781</v>
      </c>
      <c r="C870" s="4">
        <v>5</v>
      </c>
      <c r="D870" s="4">
        <v>52187038</v>
      </c>
      <c r="E870" s="4" t="s">
        <v>15</v>
      </c>
      <c r="F870" s="4" t="s">
        <v>16</v>
      </c>
      <c r="G870" s="15">
        <v>0.26532800000000001</v>
      </c>
      <c r="H870" s="15">
        <v>8.0782200000000005E-3</v>
      </c>
      <c r="I870" s="15">
        <v>9.9059499999999993E-4</v>
      </c>
      <c r="J870" s="23">
        <v>3.5002600000000002E-16</v>
      </c>
      <c r="K870" s="49">
        <f t="shared" si="38"/>
        <v>1.8818945157500066E-4</v>
      </c>
      <c r="L870" s="50">
        <f t="shared" si="39"/>
        <v>66.502294734692811</v>
      </c>
    </row>
    <row r="871" spans="1:12" x14ac:dyDescent="0.3">
      <c r="A871" s="4" t="s">
        <v>580</v>
      </c>
      <c r="B871" s="13" t="s">
        <v>581</v>
      </c>
      <c r="C871" s="4">
        <v>7</v>
      </c>
      <c r="D871" s="4">
        <v>156127246</v>
      </c>
      <c r="E871" s="4" t="s">
        <v>15</v>
      </c>
      <c r="F871" s="4" t="s">
        <v>25</v>
      </c>
      <c r="G871" s="15">
        <v>0.440807</v>
      </c>
      <c r="H871" s="15">
        <v>5.7185200000000004E-3</v>
      </c>
      <c r="I871" s="15">
        <v>8.7985299999999999E-4</v>
      </c>
      <c r="J871" s="23">
        <v>8.1002800000000005E-11</v>
      </c>
      <c r="K871" s="49">
        <f t="shared" si="38"/>
        <v>1.1954545065018258E-4</v>
      </c>
      <c r="L871" s="50">
        <f t="shared" si="39"/>
        <v>42.242011645886535</v>
      </c>
    </row>
    <row r="872" spans="1:12" x14ac:dyDescent="0.3">
      <c r="A872" s="4" t="s">
        <v>1313</v>
      </c>
      <c r="B872" s="13" t="s">
        <v>1314</v>
      </c>
      <c r="C872" s="4">
        <v>12</v>
      </c>
      <c r="D872" s="4">
        <v>96255704</v>
      </c>
      <c r="E872" s="4" t="s">
        <v>16</v>
      </c>
      <c r="F872" s="4" t="s">
        <v>19</v>
      </c>
      <c r="G872" s="15">
        <v>0.79272600000000004</v>
      </c>
      <c r="H872" s="15">
        <v>9.5697999999999998E-3</v>
      </c>
      <c r="I872" s="15">
        <v>1.0738799999999999E-3</v>
      </c>
      <c r="J872" s="23">
        <v>5.0003499999999999E-19</v>
      </c>
      <c r="K872" s="49">
        <f t="shared" si="38"/>
        <v>2.2471627901902164E-4</v>
      </c>
      <c r="L872" s="50">
        <f t="shared" si="39"/>
        <v>79.413028089225435</v>
      </c>
    </row>
    <row r="873" spans="1:12" x14ac:dyDescent="0.3">
      <c r="A873" s="4" t="s">
        <v>1315</v>
      </c>
      <c r="B873" s="13" t="s">
        <v>1316</v>
      </c>
      <c r="C873" s="4">
        <v>3</v>
      </c>
      <c r="D873" s="4">
        <v>25537669</v>
      </c>
      <c r="E873" s="4" t="s">
        <v>15</v>
      </c>
      <c r="F873" s="4" t="s">
        <v>25</v>
      </c>
      <c r="G873" s="15">
        <v>0.18281600000000001</v>
      </c>
      <c r="H873" s="15">
        <v>-7.8701699999999992E-3</v>
      </c>
      <c r="I873" s="15">
        <v>1.1271499999999999E-3</v>
      </c>
      <c r="J873" s="23">
        <v>2.9000099999999999E-12</v>
      </c>
      <c r="K873" s="49">
        <f t="shared" si="38"/>
        <v>1.3796940674772352E-4</v>
      </c>
      <c r="L873" s="50">
        <f t="shared" si="39"/>
        <v>48.753111444121494</v>
      </c>
    </row>
    <row r="874" spans="1:12" x14ac:dyDescent="0.3">
      <c r="A874" s="4" t="s">
        <v>1317</v>
      </c>
      <c r="B874" s="13" t="s">
        <v>1318</v>
      </c>
      <c r="C874" s="4">
        <v>15</v>
      </c>
      <c r="D874" s="4">
        <v>78898723</v>
      </c>
      <c r="E874" s="4" t="s">
        <v>19</v>
      </c>
      <c r="F874" s="4" t="s">
        <v>16</v>
      </c>
      <c r="G874" s="15">
        <v>0.38119599999999998</v>
      </c>
      <c r="H874" s="15">
        <v>7.7265500000000004E-3</v>
      </c>
      <c r="I874" s="15">
        <v>8.9743199999999998E-4</v>
      </c>
      <c r="J874" s="23">
        <v>7.2996200000000003E-18</v>
      </c>
      <c r="K874" s="49">
        <f t="shared" si="38"/>
        <v>2.0975627159518296E-4</v>
      </c>
      <c r="L874" s="50">
        <f t="shared" si="39"/>
        <v>74.125165804519412</v>
      </c>
    </row>
    <row r="875" spans="1:12" x14ac:dyDescent="0.3">
      <c r="A875" s="4" t="s">
        <v>1319</v>
      </c>
      <c r="B875" s="13" t="s">
        <v>1320</v>
      </c>
      <c r="C875" s="4">
        <v>2</v>
      </c>
      <c r="D875" s="4">
        <v>67087652</v>
      </c>
      <c r="E875" s="4" t="s">
        <v>19</v>
      </c>
      <c r="F875" s="4" t="s">
        <v>16</v>
      </c>
      <c r="G875" s="15">
        <v>6.6747000000000001E-2</v>
      </c>
      <c r="H875" s="15">
        <v>1.13685E-2</v>
      </c>
      <c r="I875" s="15">
        <v>1.7456100000000001E-3</v>
      </c>
      <c r="J875" s="23">
        <v>7.3994600000000001E-11</v>
      </c>
      <c r="K875" s="49">
        <f t="shared" si="38"/>
        <v>1.2003217665593232E-4</v>
      </c>
      <c r="L875" s="50">
        <f t="shared" si="39"/>
        <v>42.414019477916071</v>
      </c>
    </row>
    <row r="876" spans="1:12" x14ac:dyDescent="0.3">
      <c r="A876" s="4" t="s">
        <v>1321</v>
      </c>
      <c r="B876" s="13" t="s">
        <v>835</v>
      </c>
      <c r="C876" s="4">
        <v>4</v>
      </c>
      <c r="D876" s="4">
        <v>145506456</v>
      </c>
      <c r="E876" s="4" t="s">
        <v>16</v>
      </c>
      <c r="F876" s="4" t="s">
        <v>19</v>
      </c>
      <c r="G876" s="15">
        <v>0.39289499999999999</v>
      </c>
      <c r="H876" s="15">
        <v>-1.66794E-2</v>
      </c>
      <c r="I876" s="15">
        <v>8.9062799999999997E-4</v>
      </c>
      <c r="J876" s="23">
        <v>2.9000100000000002E-78</v>
      </c>
      <c r="K876" s="49">
        <f t="shared" si="38"/>
        <v>9.9168828858265811E-4</v>
      </c>
      <c r="L876" s="50">
        <f t="shared" si="39"/>
        <v>350.72417335924791</v>
      </c>
    </row>
    <row r="877" spans="1:12" x14ac:dyDescent="0.3">
      <c r="A877" s="4" t="s">
        <v>1322</v>
      </c>
      <c r="B877" s="13" t="s">
        <v>1323</v>
      </c>
      <c r="C877" s="4">
        <v>16</v>
      </c>
      <c r="D877" s="4">
        <v>67549170</v>
      </c>
      <c r="E877" s="4" t="s">
        <v>16</v>
      </c>
      <c r="F877" s="4" t="s">
        <v>19</v>
      </c>
      <c r="G877" s="15">
        <v>7.5419E-2</v>
      </c>
      <c r="H877" s="15">
        <v>-1.1561800000000001E-2</v>
      </c>
      <c r="I877" s="15">
        <v>1.65295E-3</v>
      </c>
      <c r="J877" s="23">
        <v>2.7002300000000001E-12</v>
      </c>
      <c r="K877" s="49">
        <f t="shared" si="38"/>
        <v>1.3845519675166566E-4</v>
      </c>
      <c r="L877" s="50">
        <f t="shared" si="39"/>
        <v>48.92479482201437</v>
      </c>
    </row>
    <row r="878" spans="1:12" x14ac:dyDescent="0.3">
      <c r="A878" s="4" t="s">
        <v>1324</v>
      </c>
      <c r="B878" s="13" t="s">
        <v>702</v>
      </c>
      <c r="C878" s="4">
        <v>2</v>
      </c>
      <c r="D878" s="4">
        <v>56112440</v>
      </c>
      <c r="E878" s="4" t="s">
        <v>15</v>
      </c>
      <c r="F878" s="4" t="s">
        <v>16</v>
      </c>
      <c r="G878" s="15">
        <v>0.42732999999999999</v>
      </c>
      <c r="H878" s="15">
        <v>-5.61635E-3</v>
      </c>
      <c r="I878" s="15">
        <v>8.81396E-4</v>
      </c>
      <c r="J878" s="23">
        <v>1.89998E-10</v>
      </c>
      <c r="K878" s="49">
        <f t="shared" si="38"/>
        <v>1.1490903968357631E-4</v>
      </c>
      <c r="L878" s="50">
        <f t="shared" si="39"/>
        <v>40.603523249587781</v>
      </c>
    </row>
    <row r="879" spans="1:12" x14ac:dyDescent="0.3">
      <c r="A879" s="4" t="s">
        <v>1325</v>
      </c>
      <c r="B879" s="13" t="s">
        <v>1326</v>
      </c>
      <c r="C879" s="4">
        <v>22</v>
      </c>
      <c r="D879" s="4">
        <v>30131148</v>
      </c>
      <c r="E879" s="4" t="s">
        <v>15</v>
      </c>
      <c r="F879" s="4" t="s">
        <v>25</v>
      </c>
      <c r="G879" s="15">
        <v>0.50622400000000001</v>
      </c>
      <c r="H879" s="15">
        <v>-5.6063199999999997E-3</v>
      </c>
      <c r="I879" s="15">
        <v>8.7371599999999997E-4</v>
      </c>
      <c r="J879" s="23">
        <v>1.4000099999999999E-10</v>
      </c>
      <c r="K879" s="49">
        <f t="shared" si="38"/>
        <v>1.1652054446763035E-4</v>
      </c>
      <c r="L879" s="50">
        <f t="shared" si="39"/>
        <v>41.173020630273101</v>
      </c>
    </row>
    <row r="880" spans="1:12" x14ac:dyDescent="0.3">
      <c r="A880" s="4" t="s">
        <v>1327</v>
      </c>
      <c r="B880" s="13" t="s">
        <v>356</v>
      </c>
      <c r="C880" s="4">
        <v>3</v>
      </c>
      <c r="D880" s="4">
        <v>168776326</v>
      </c>
      <c r="E880" s="4" t="s">
        <v>19</v>
      </c>
      <c r="F880" s="4" t="s">
        <v>25</v>
      </c>
      <c r="G880" s="15">
        <v>0.43770900000000001</v>
      </c>
      <c r="H880" s="15">
        <v>6.8104100000000002E-3</v>
      </c>
      <c r="I880" s="15">
        <v>8.8066999999999996E-4</v>
      </c>
      <c r="J880" s="23">
        <v>1E-14</v>
      </c>
      <c r="K880" s="49">
        <f t="shared" si="38"/>
        <v>1.6923279707857153E-4</v>
      </c>
      <c r="L880" s="50">
        <f t="shared" si="39"/>
        <v>59.802267739262504</v>
      </c>
    </row>
    <row r="881" spans="1:12" x14ac:dyDescent="0.3">
      <c r="A881" s="4" t="s">
        <v>1328</v>
      </c>
      <c r="B881" s="13" t="s">
        <v>1329</v>
      </c>
      <c r="C881" s="4">
        <v>17</v>
      </c>
      <c r="D881" s="4">
        <v>38352743</v>
      </c>
      <c r="E881" s="4" t="s">
        <v>15</v>
      </c>
      <c r="F881" s="4" t="s">
        <v>1330</v>
      </c>
      <c r="G881" s="15">
        <v>0.845526</v>
      </c>
      <c r="H881" s="15">
        <v>-8.8631999999999999E-3</v>
      </c>
      <c r="I881" s="15">
        <v>1.20454E-3</v>
      </c>
      <c r="J881" s="23">
        <v>1.9002000000000001E-13</v>
      </c>
      <c r="K881" s="49">
        <f t="shared" si="38"/>
        <v>1.5321808255220484E-4</v>
      </c>
      <c r="L881" s="50">
        <f t="shared" si="39"/>
        <v>54.14223597034762</v>
      </c>
    </row>
    <row r="882" spans="1:12" x14ac:dyDescent="0.3">
      <c r="A882" s="4" t="s">
        <v>1331</v>
      </c>
      <c r="B882" s="13" t="s">
        <v>1332</v>
      </c>
      <c r="C882" s="4">
        <v>15</v>
      </c>
      <c r="D882" s="4">
        <v>49996387</v>
      </c>
      <c r="E882" s="4" t="s">
        <v>19</v>
      </c>
      <c r="F882" s="4" t="s">
        <v>16</v>
      </c>
      <c r="G882" s="15">
        <v>5.6300999999999997E-2</v>
      </c>
      <c r="H882" s="15">
        <v>-1.1106899999999999E-2</v>
      </c>
      <c r="I882" s="15">
        <v>1.8903100000000001E-3</v>
      </c>
      <c r="J882" s="23">
        <v>4.2000100000000003E-9</v>
      </c>
      <c r="K882" s="49">
        <f t="shared" si="38"/>
        <v>9.7704631117580951E-5</v>
      </c>
      <c r="L882" s="50">
        <f t="shared" si="39"/>
        <v>34.523689458389228</v>
      </c>
    </row>
    <row r="883" spans="1:12" x14ac:dyDescent="0.3">
      <c r="A883" s="4" t="s">
        <v>1333</v>
      </c>
      <c r="B883" s="13" t="s">
        <v>1334</v>
      </c>
      <c r="C883" s="4">
        <v>11</v>
      </c>
      <c r="D883" s="4">
        <v>35397619</v>
      </c>
      <c r="E883" s="4" t="s">
        <v>16</v>
      </c>
      <c r="F883" s="4" t="s">
        <v>19</v>
      </c>
      <c r="G883" s="15">
        <v>0.74722100000000002</v>
      </c>
      <c r="H883" s="15">
        <v>6.0595800000000002E-3</v>
      </c>
      <c r="I883" s="15">
        <v>1.00169E-3</v>
      </c>
      <c r="J883" s="23">
        <v>1.5E-9</v>
      </c>
      <c r="K883" s="49">
        <f t="shared" si="38"/>
        <v>1.0356459591084656E-4</v>
      </c>
      <c r="L883" s="50">
        <f t="shared" si="39"/>
        <v>36.594507970479455</v>
      </c>
    </row>
    <row r="884" spans="1:12" x14ac:dyDescent="0.3">
      <c r="A884" s="4" t="s">
        <v>1335</v>
      </c>
      <c r="B884" s="13" t="s">
        <v>1246</v>
      </c>
      <c r="C884" s="4">
        <v>7</v>
      </c>
      <c r="D884" s="4">
        <v>2881917</v>
      </c>
      <c r="E884" s="4" t="s">
        <v>25</v>
      </c>
      <c r="F884" s="4" t="s">
        <v>15</v>
      </c>
      <c r="G884" s="15">
        <v>0.29392000000000001</v>
      </c>
      <c r="H884" s="15">
        <v>-6.22946E-3</v>
      </c>
      <c r="I884" s="15">
        <v>9.5823399999999997E-4</v>
      </c>
      <c r="J884" s="23">
        <v>8.00018E-11</v>
      </c>
      <c r="K884" s="49">
        <f t="shared" si="38"/>
        <v>1.1960342824738937E-4</v>
      </c>
      <c r="L884" s="50">
        <f t="shared" si="39"/>
        <v>42.262500784349996</v>
      </c>
    </row>
    <row r="885" spans="1:12" x14ac:dyDescent="0.3">
      <c r="A885" s="4" t="s">
        <v>1336</v>
      </c>
      <c r="B885" s="13" t="s">
        <v>631</v>
      </c>
      <c r="C885" s="4">
        <v>9</v>
      </c>
      <c r="D885" s="4">
        <v>98236865</v>
      </c>
      <c r="E885" s="4" t="s">
        <v>19</v>
      </c>
      <c r="F885" s="4" t="s">
        <v>16</v>
      </c>
      <c r="G885" s="15">
        <v>9.1073000000000001E-2</v>
      </c>
      <c r="H885" s="15">
        <v>1.2262199999999999E-2</v>
      </c>
      <c r="I885" s="15">
        <v>1.5129E-3</v>
      </c>
      <c r="J885" s="23">
        <v>5.3002900000000004E-16</v>
      </c>
      <c r="K885" s="49">
        <f t="shared" si="38"/>
        <v>1.8589749058392008E-4</v>
      </c>
      <c r="L885" s="50">
        <f t="shared" si="39"/>
        <v>65.692212108058357</v>
      </c>
    </row>
    <row r="886" spans="1:12" x14ac:dyDescent="0.3">
      <c r="A886" s="4" t="s">
        <v>1337</v>
      </c>
      <c r="B886" s="13" t="s">
        <v>1338</v>
      </c>
      <c r="C886" s="4">
        <v>3</v>
      </c>
      <c r="D886" s="4">
        <v>29469675</v>
      </c>
      <c r="E886" s="4" t="s">
        <v>25</v>
      </c>
      <c r="F886" s="4" t="s">
        <v>19</v>
      </c>
      <c r="G886" s="15">
        <v>0.27977299999999999</v>
      </c>
      <c r="H886" s="15">
        <v>6.2694700000000001E-3</v>
      </c>
      <c r="I886" s="15">
        <v>9.7541499999999998E-4</v>
      </c>
      <c r="J886" s="23">
        <v>1.2999900000000001E-10</v>
      </c>
      <c r="K886" s="49">
        <f t="shared" si="38"/>
        <v>1.1691492167278501E-4</v>
      </c>
      <c r="L886" s="50">
        <f t="shared" si="39"/>
        <v>41.312391756022954</v>
      </c>
    </row>
    <row r="887" spans="1:12" x14ac:dyDescent="0.3">
      <c r="A887" s="4" t="s">
        <v>1339</v>
      </c>
      <c r="B887" s="13" t="s">
        <v>1340</v>
      </c>
      <c r="C887" s="4">
        <v>3</v>
      </c>
      <c r="D887" s="4">
        <v>55158224</v>
      </c>
      <c r="E887" s="4" t="s">
        <v>25</v>
      </c>
      <c r="F887" s="4" t="s">
        <v>15</v>
      </c>
      <c r="G887" s="15">
        <v>0.28057300000000002</v>
      </c>
      <c r="H887" s="15">
        <v>6.1503399999999998E-3</v>
      </c>
      <c r="I887" s="15">
        <v>9.74872E-4</v>
      </c>
      <c r="J887" s="23">
        <v>2.8000100000000002E-10</v>
      </c>
      <c r="K887" s="49">
        <f t="shared" si="38"/>
        <v>1.126398487328998E-4</v>
      </c>
      <c r="L887" s="50">
        <f t="shared" si="39"/>
        <v>39.801606122259969</v>
      </c>
    </row>
    <row r="888" spans="1:12" x14ac:dyDescent="0.3">
      <c r="A888" s="4" t="s">
        <v>1341</v>
      </c>
      <c r="B888" s="13" t="s">
        <v>1342</v>
      </c>
      <c r="C888" s="4">
        <v>12</v>
      </c>
      <c r="D888" s="4">
        <v>115950227</v>
      </c>
      <c r="E888" s="4" t="s">
        <v>19</v>
      </c>
      <c r="F888" s="4" t="s">
        <v>16</v>
      </c>
      <c r="G888" s="15">
        <v>0.479935</v>
      </c>
      <c r="H888" s="15">
        <v>-5.0646199999999997E-3</v>
      </c>
      <c r="I888" s="15">
        <v>8.8125300000000003E-4</v>
      </c>
      <c r="J888" s="23">
        <v>9.0999700000000008E-9</v>
      </c>
      <c r="K888" s="49">
        <f t="shared" si="38"/>
        <v>9.347378775760988E-5</v>
      </c>
      <c r="L888" s="50">
        <f t="shared" si="39"/>
        <v>33.028591681573197</v>
      </c>
    </row>
    <row r="889" spans="1:12" x14ac:dyDescent="0.3">
      <c r="A889" s="4" t="s">
        <v>1343</v>
      </c>
      <c r="B889" s="13" t="s">
        <v>1344</v>
      </c>
      <c r="C889" s="4">
        <v>15</v>
      </c>
      <c r="D889" s="4">
        <v>84274591</v>
      </c>
      <c r="E889" s="4" t="s">
        <v>15</v>
      </c>
      <c r="F889" s="4" t="s">
        <v>25</v>
      </c>
      <c r="G889" s="15">
        <v>0.49023099999999997</v>
      </c>
      <c r="H889" s="15">
        <v>-6.9300000000000004E-3</v>
      </c>
      <c r="I889" s="15">
        <v>8.7266299999999998E-4</v>
      </c>
      <c r="J889" s="23">
        <v>1.9998600000000001E-15</v>
      </c>
      <c r="K889" s="49">
        <f t="shared" si="38"/>
        <v>1.7845706995335632E-4</v>
      </c>
      <c r="L889" s="50">
        <f t="shared" si="39"/>
        <v>63.062456697676502</v>
      </c>
    </row>
    <row r="890" spans="1:12" x14ac:dyDescent="0.3">
      <c r="A890" s="4" t="s">
        <v>1345</v>
      </c>
      <c r="B890" s="13" t="s">
        <v>1346</v>
      </c>
      <c r="C890" s="4">
        <v>12</v>
      </c>
      <c r="D890" s="4">
        <v>54421424</v>
      </c>
      <c r="E890" s="4" t="s">
        <v>1347</v>
      </c>
      <c r="F890" s="4" t="s">
        <v>15</v>
      </c>
      <c r="G890" s="15">
        <v>0.633606</v>
      </c>
      <c r="H890" s="15">
        <v>-5.2871400000000001E-3</v>
      </c>
      <c r="I890" s="15">
        <v>9.0476900000000004E-4</v>
      </c>
      <c r="J890" s="23">
        <v>5.1000000000000002E-9</v>
      </c>
      <c r="K890" s="49">
        <f t="shared" si="38"/>
        <v>9.6641163120062066E-5</v>
      </c>
      <c r="L890" s="50">
        <f t="shared" si="39"/>
        <v>34.147879356217551</v>
      </c>
    </row>
    <row r="891" spans="1:12" x14ac:dyDescent="0.3">
      <c r="A891" s="4" t="s">
        <v>1348</v>
      </c>
      <c r="B891" s="13" t="s">
        <v>878</v>
      </c>
      <c r="C891" s="4">
        <v>2</v>
      </c>
      <c r="D891" s="4">
        <v>36717505</v>
      </c>
      <c r="E891" s="4" t="s">
        <v>25</v>
      </c>
      <c r="F891" s="4" t="s">
        <v>15</v>
      </c>
      <c r="G891" s="15">
        <v>0.25261600000000001</v>
      </c>
      <c r="H891" s="15">
        <v>-6.8160699999999996E-3</v>
      </c>
      <c r="I891" s="15">
        <v>1.0039700000000001E-3</v>
      </c>
      <c r="J891" s="23">
        <v>1.10002E-11</v>
      </c>
      <c r="K891" s="49">
        <f t="shared" si="38"/>
        <v>1.3043912713642426E-4</v>
      </c>
      <c r="L891" s="50">
        <f t="shared" si="39"/>
        <v>46.091851506830118</v>
      </c>
    </row>
    <row r="892" spans="1:12" x14ac:dyDescent="0.3">
      <c r="A892" s="4" t="s">
        <v>1349</v>
      </c>
      <c r="B892" s="13" t="s">
        <v>1350</v>
      </c>
      <c r="C892" s="4">
        <v>6</v>
      </c>
      <c r="D892" s="4">
        <v>32151443</v>
      </c>
      <c r="E892" s="4" t="s">
        <v>19</v>
      </c>
      <c r="F892" s="4" t="s">
        <v>16</v>
      </c>
      <c r="G892" s="15">
        <v>6.3067999999999999E-2</v>
      </c>
      <c r="H892" s="15">
        <v>-2.4593299999999998E-2</v>
      </c>
      <c r="I892" s="15">
        <v>1.787E-3</v>
      </c>
      <c r="J892" s="23">
        <v>4.3003099999999997E-43</v>
      </c>
      <c r="K892" s="49">
        <f t="shared" si="38"/>
        <v>5.3578393049573912E-4</v>
      </c>
      <c r="L892" s="50">
        <f t="shared" si="39"/>
        <v>189.40090579698844</v>
      </c>
    </row>
    <row r="893" spans="1:12" x14ac:dyDescent="0.3">
      <c r="A893" s="4" t="s">
        <v>1351</v>
      </c>
      <c r="B893" s="13" t="s">
        <v>1352</v>
      </c>
      <c r="C893" s="4">
        <v>6</v>
      </c>
      <c r="D893" s="4">
        <v>7563232</v>
      </c>
      <c r="E893" s="4" t="s">
        <v>25</v>
      </c>
      <c r="F893" s="4" t="s">
        <v>19</v>
      </c>
      <c r="G893" s="15">
        <v>0.45088699999999998</v>
      </c>
      <c r="H893" s="15">
        <v>-5.9352600000000004E-3</v>
      </c>
      <c r="I893" s="15">
        <v>8.7687300000000002E-4</v>
      </c>
      <c r="J893" s="23">
        <v>1.29987E-11</v>
      </c>
      <c r="K893" s="49">
        <f t="shared" si="38"/>
        <v>1.2965453545787494E-4</v>
      </c>
      <c r="L893" s="50">
        <f t="shared" si="39"/>
        <v>45.814572953401644</v>
      </c>
    </row>
    <row r="894" spans="1:12" x14ac:dyDescent="0.3">
      <c r="A894" s="4" t="s">
        <v>1353</v>
      </c>
      <c r="B894" s="13" t="s">
        <v>1354</v>
      </c>
      <c r="C894" s="4">
        <v>21</v>
      </c>
      <c r="D894" s="4">
        <v>35661745</v>
      </c>
      <c r="E894" s="4" t="s">
        <v>16</v>
      </c>
      <c r="F894" s="4" t="s">
        <v>15</v>
      </c>
      <c r="G894" s="15">
        <v>0.55986999999999998</v>
      </c>
      <c r="H894" s="15">
        <v>-6.0920100000000001E-3</v>
      </c>
      <c r="I894" s="15">
        <v>8.7786199999999998E-4</v>
      </c>
      <c r="J894" s="23">
        <v>3.9003199999999997E-12</v>
      </c>
      <c r="K894" s="49">
        <f t="shared" si="38"/>
        <v>1.3628480818623221E-4</v>
      </c>
      <c r="L894" s="50">
        <f t="shared" si="39"/>
        <v>48.157757605460205</v>
      </c>
    </row>
    <row r="895" spans="1:12" x14ac:dyDescent="0.3">
      <c r="A895" s="4" t="s">
        <v>1355</v>
      </c>
      <c r="B895" s="13" t="s">
        <v>866</v>
      </c>
      <c r="C895" s="4">
        <v>15</v>
      </c>
      <c r="D895" s="4">
        <v>71673778</v>
      </c>
      <c r="E895" s="4" t="s">
        <v>19</v>
      </c>
      <c r="F895" s="4" t="s">
        <v>16</v>
      </c>
      <c r="G895" s="15">
        <v>0.224798</v>
      </c>
      <c r="H895" s="15">
        <v>1.5777800000000002E-2</v>
      </c>
      <c r="I895" s="15">
        <v>1.0441700000000001E-3</v>
      </c>
      <c r="J895" s="23">
        <v>1.3999100000000001E-51</v>
      </c>
      <c r="K895" s="49">
        <f t="shared" si="38"/>
        <v>6.4581455759129235E-4</v>
      </c>
      <c r="L895" s="50">
        <f t="shared" si="39"/>
        <v>228.32213254326902</v>
      </c>
    </row>
    <row r="896" spans="1:12" x14ac:dyDescent="0.3">
      <c r="A896" s="4" t="s">
        <v>1356</v>
      </c>
      <c r="B896" s="13" t="s">
        <v>1357</v>
      </c>
      <c r="C896" s="4">
        <v>15</v>
      </c>
      <c r="D896" s="4">
        <v>41819283</v>
      </c>
      <c r="E896" s="4" t="s">
        <v>15</v>
      </c>
      <c r="F896" s="4" t="s">
        <v>25</v>
      </c>
      <c r="G896" s="15">
        <v>0.40913699999999997</v>
      </c>
      <c r="H896" s="15">
        <v>-5.0251999999999996E-3</v>
      </c>
      <c r="I896" s="15">
        <v>8.8731300000000003E-4</v>
      </c>
      <c r="J896" s="23">
        <v>1.4999999999999999E-8</v>
      </c>
      <c r="K896" s="49">
        <f t="shared" si="38"/>
        <v>9.0771918400688156E-5</v>
      </c>
      <c r="L896" s="50">
        <f t="shared" si="39"/>
        <v>32.073810207185254</v>
      </c>
    </row>
    <row r="897" spans="1:12" x14ac:dyDescent="0.3">
      <c r="A897" s="4" t="s">
        <v>1358</v>
      </c>
      <c r="B897" s="13" t="s">
        <v>1359</v>
      </c>
      <c r="C897" s="4">
        <v>6</v>
      </c>
      <c r="D897" s="4">
        <v>31485101</v>
      </c>
      <c r="E897" s="4" t="s">
        <v>16</v>
      </c>
      <c r="F897" s="4" t="s">
        <v>15</v>
      </c>
      <c r="G897" s="15">
        <v>0.276974</v>
      </c>
      <c r="H897" s="15">
        <v>7.3102699999999998E-3</v>
      </c>
      <c r="I897" s="15">
        <v>9.7172100000000004E-4</v>
      </c>
      <c r="J897" s="23">
        <v>5.4000799999999998E-14</v>
      </c>
      <c r="K897" s="49">
        <f t="shared" si="38"/>
        <v>1.6015924791166854E-4</v>
      </c>
      <c r="L897" s="50">
        <f t="shared" si="39"/>
        <v>56.595408635497662</v>
      </c>
    </row>
    <row r="898" spans="1:12" x14ac:dyDescent="0.3">
      <c r="A898" s="4" t="s">
        <v>1360</v>
      </c>
      <c r="B898" s="13" t="s">
        <v>659</v>
      </c>
      <c r="C898" s="4">
        <v>2</v>
      </c>
      <c r="D898" s="4">
        <v>15904041</v>
      </c>
      <c r="E898" s="4" t="s">
        <v>25</v>
      </c>
      <c r="F898" s="4" t="s">
        <v>15</v>
      </c>
      <c r="G898" s="15">
        <v>0.51616099999999998</v>
      </c>
      <c r="H898" s="15">
        <v>-5.5167599999999999E-3</v>
      </c>
      <c r="I898" s="15">
        <v>8.70296E-4</v>
      </c>
      <c r="J898" s="23">
        <v>2.3000099999999999E-10</v>
      </c>
      <c r="K898" s="49">
        <f t="shared" si="38"/>
        <v>1.1371630559707859E-4</v>
      </c>
      <c r="L898" s="50">
        <f t="shared" si="39"/>
        <v>40.182018430107931</v>
      </c>
    </row>
    <row r="899" spans="1:12" x14ac:dyDescent="0.3">
      <c r="A899" s="4" t="s">
        <v>1361</v>
      </c>
      <c r="B899" s="13" t="s">
        <v>1012</v>
      </c>
      <c r="C899" s="4">
        <v>4</v>
      </c>
      <c r="D899" s="4">
        <v>89828080</v>
      </c>
      <c r="E899" s="4" t="s">
        <v>19</v>
      </c>
      <c r="F899" s="4" t="s">
        <v>16</v>
      </c>
      <c r="G899" s="15">
        <v>0.788609</v>
      </c>
      <c r="H899" s="15">
        <v>1.1681E-2</v>
      </c>
      <c r="I899" s="15">
        <v>1.0675400000000001E-3</v>
      </c>
      <c r="J899" s="23">
        <v>7.2996199999999997E-28</v>
      </c>
      <c r="K899" s="49">
        <f t="shared" si="38"/>
        <v>3.38752504947683E-4</v>
      </c>
      <c r="L899" s="50">
        <f t="shared" si="39"/>
        <v>119.72622133796688</v>
      </c>
    </row>
    <row r="900" spans="1:12" x14ac:dyDescent="0.3">
      <c r="A900" s="4" t="s">
        <v>1362</v>
      </c>
      <c r="B900" s="13" t="s">
        <v>1363</v>
      </c>
      <c r="C900" s="4">
        <v>1</v>
      </c>
      <c r="D900" s="4">
        <v>93318460</v>
      </c>
      <c r="E900" s="4" t="s">
        <v>25</v>
      </c>
      <c r="F900" s="4" t="s">
        <v>19</v>
      </c>
      <c r="G900" s="15">
        <v>0.89455899999999999</v>
      </c>
      <c r="H900" s="15">
        <v>9.8918200000000008E-3</v>
      </c>
      <c r="I900" s="15">
        <v>1.41786E-3</v>
      </c>
      <c r="J900" s="23">
        <v>2.99985E-12</v>
      </c>
      <c r="K900" s="49">
        <f t="shared" si="38"/>
        <v>1.3774118299606633E-4</v>
      </c>
      <c r="L900" s="50">
        <f t="shared" si="39"/>
        <v>48.672454789391196</v>
      </c>
    </row>
    <row r="901" spans="1:12" x14ac:dyDescent="0.3">
      <c r="A901" s="4" t="s">
        <v>1364</v>
      </c>
      <c r="B901" s="13" t="s">
        <v>769</v>
      </c>
      <c r="C901" s="4">
        <v>1</v>
      </c>
      <c r="D901" s="4">
        <v>218521609</v>
      </c>
      <c r="E901" s="4" t="s">
        <v>15</v>
      </c>
      <c r="F901" s="4" t="s">
        <v>25</v>
      </c>
      <c r="G901" s="15">
        <v>0.82198800000000005</v>
      </c>
      <c r="H901" s="15">
        <v>7.5022700000000001E-3</v>
      </c>
      <c r="I901" s="15">
        <v>1.1356300000000001E-3</v>
      </c>
      <c r="J901" s="23">
        <v>3.90032E-11</v>
      </c>
      <c r="K901" s="49">
        <f t="shared" si="38"/>
        <v>1.2350824433623393E-4</v>
      </c>
      <c r="L901" s="50">
        <f t="shared" si="39"/>
        <v>43.642458534599946</v>
      </c>
    </row>
    <row r="902" spans="1:12" x14ac:dyDescent="0.3">
      <c r="A902" s="4" t="s">
        <v>1365</v>
      </c>
      <c r="B902" s="13" t="s">
        <v>1366</v>
      </c>
      <c r="C902" s="4">
        <v>6</v>
      </c>
      <c r="D902" s="4">
        <v>109266255</v>
      </c>
      <c r="E902" s="4" t="s">
        <v>16</v>
      </c>
      <c r="F902" s="4" t="s">
        <v>19</v>
      </c>
      <c r="G902" s="15">
        <v>0.18606700000000001</v>
      </c>
      <c r="H902" s="15">
        <v>1.04882E-2</v>
      </c>
      <c r="I902" s="15">
        <v>1.1182799999999999E-3</v>
      </c>
      <c r="J902" s="23">
        <v>6.7003899999999996E-21</v>
      </c>
      <c r="K902" s="49">
        <f t="shared" si="38"/>
        <v>2.4890327933533896E-4</v>
      </c>
      <c r="L902" s="50">
        <f t="shared" si="39"/>
        <v>87.962658525972785</v>
      </c>
    </row>
    <row r="903" spans="1:12" x14ac:dyDescent="0.3">
      <c r="A903" s="4" t="s">
        <v>1367</v>
      </c>
      <c r="B903" s="13" t="s">
        <v>1368</v>
      </c>
      <c r="C903" s="4">
        <v>6</v>
      </c>
      <c r="D903" s="4">
        <v>32619285</v>
      </c>
      <c r="E903" s="4" t="s">
        <v>19</v>
      </c>
      <c r="F903" s="4" t="s">
        <v>16</v>
      </c>
      <c r="G903" s="15">
        <v>7.4470999999999996E-2</v>
      </c>
      <c r="H903" s="15">
        <v>-1.07563E-2</v>
      </c>
      <c r="I903" s="15">
        <v>1.8822699999999999E-3</v>
      </c>
      <c r="J903" s="23">
        <v>1.09999E-8</v>
      </c>
      <c r="K903" s="49">
        <f t="shared" si="38"/>
        <v>9.2418679198186986E-5</v>
      </c>
      <c r="L903" s="50">
        <f t="shared" si="39"/>
        <v>32.655738803797526</v>
      </c>
    </row>
    <row r="904" spans="1:12" x14ac:dyDescent="0.3">
      <c r="A904" s="4" t="s">
        <v>1369</v>
      </c>
      <c r="B904" s="13" t="s">
        <v>1370</v>
      </c>
      <c r="C904" s="4">
        <v>17</v>
      </c>
      <c r="D904" s="4">
        <v>28438270</v>
      </c>
      <c r="E904" s="4" t="s">
        <v>19</v>
      </c>
      <c r="F904" s="4" t="s">
        <v>16</v>
      </c>
      <c r="G904" s="15">
        <v>0.44886100000000001</v>
      </c>
      <c r="H904" s="15">
        <v>7.1747299999999998E-3</v>
      </c>
      <c r="I904" s="15">
        <v>8.7489899999999995E-4</v>
      </c>
      <c r="J904" s="23">
        <v>2.39994E-16</v>
      </c>
      <c r="K904" s="49">
        <f t="shared" si="38"/>
        <v>1.9030515479888236E-4</v>
      </c>
      <c r="L904" s="50">
        <f t="shared" si="39"/>
        <v>67.250083194950179</v>
      </c>
    </row>
    <row r="905" spans="1:12" x14ac:dyDescent="0.3">
      <c r="A905" s="4" t="s">
        <v>1371</v>
      </c>
      <c r="B905" s="13" t="s">
        <v>1372</v>
      </c>
      <c r="C905" s="4">
        <v>19</v>
      </c>
      <c r="D905" s="4">
        <v>31827698</v>
      </c>
      <c r="E905" s="4" t="s">
        <v>25</v>
      </c>
      <c r="F905" s="4" t="s">
        <v>15</v>
      </c>
      <c r="G905" s="15">
        <v>0.12620899999999999</v>
      </c>
      <c r="H905" s="15">
        <v>9.6967300000000006E-3</v>
      </c>
      <c r="I905" s="15">
        <v>1.3188E-3</v>
      </c>
      <c r="J905" s="23">
        <v>1.9002000000000001E-13</v>
      </c>
      <c r="K905" s="49">
        <f t="shared" si="38"/>
        <v>1.5299040892797507E-4</v>
      </c>
      <c r="L905" s="50">
        <f t="shared" si="39"/>
        <v>54.061771282065472</v>
      </c>
    </row>
    <row r="906" spans="1:12" x14ac:dyDescent="0.3">
      <c r="A906" s="4" t="s">
        <v>1373</v>
      </c>
      <c r="B906" s="13" t="s">
        <v>1374</v>
      </c>
      <c r="C906" s="4">
        <v>1</v>
      </c>
      <c r="D906" s="4">
        <v>46011005</v>
      </c>
      <c r="E906" s="4" t="s">
        <v>19</v>
      </c>
      <c r="F906" s="4" t="s">
        <v>16</v>
      </c>
      <c r="G906" s="15">
        <v>0.42355199999999998</v>
      </c>
      <c r="H906" s="15">
        <v>-4.9921599999999998E-3</v>
      </c>
      <c r="I906" s="15">
        <v>8.8604999999999999E-4</v>
      </c>
      <c r="J906" s="23">
        <v>1.79999E-8</v>
      </c>
      <c r="K906" s="49">
        <f t="shared" si="38"/>
        <v>8.9837868404289654E-5</v>
      </c>
      <c r="L906" s="50">
        <f t="shared" si="39"/>
        <v>31.743738589334843</v>
      </c>
    </row>
    <row r="907" spans="1:12" x14ac:dyDescent="0.3">
      <c r="A907" s="4" t="s">
        <v>1375</v>
      </c>
      <c r="B907" s="13" t="s">
        <v>1376</v>
      </c>
      <c r="C907" s="4">
        <v>3</v>
      </c>
      <c r="D907" s="4">
        <v>127931340</v>
      </c>
      <c r="E907" s="4" t="s">
        <v>15</v>
      </c>
      <c r="F907" s="4" t="s">
        <v>25</v>
      </c>
      <c r="G907" s="15">
        <v>0.88113399999999997</v>
      </c>
      <c r="H907" s="15">
        <v>8.82083E-3</v>
      </c>
      <c r="I907" s="15">
        <v>1.3442700000000001E-3</v>
      </c>
      <c r="J907" s="23">
        <v>5.3002899999999998E-11</v>
      </c>
      <c r="K907" s="49">
        <f t="shared" ref="K907:K953" si="40">2*G907*(1-G907)*H907^2/((2*G907*(1-G907)*H907^2)+(2*G907*(1-G907)*353315*I907^2))</f>
        <v>1.2185150362839048E-4</v>
      </c>
      <c r="L907" s="50">
        <f t="shared" ref="L907:L953" si="41">K907*(353315-2)/(1-K907)</f>
        <v>43.05696685761081</v>
      </c>
    </row>
    <row r="908" spans="1:12" x14ac:dyDescent="0.3">
      <c r="A908" s="4" t="s">
        <v>1377</v>
      </c>
      <c r="B908" s="13" t="s">
        <v>1378</v>
      </c>
      <c r="C908" s="4">
        <v>8</v>
      </c>
      <c r="D908" s="4">
        <v>9018590</v>
      </c>
      <c r="E908" s="4" t="s">
        <v>25</v>
      </c>
      <c r="F908" s="4" t="s">
        <v>19</v>
      </c>
      <c r="G908" s="15">
        <v>0.37640400000000002</v>
      </c>
      <c r="H908" s="15">
        <v>6.6115200000000001E-3</v>
      </c>
      <c r="I908" s="15">
        <v>9.0785900000000001E-4</v>
      </c>
      <c r="J908" s="23">
        <v>3.2998900000000002E-13</v>
      </c>
      <c r="K908" s="49">
        <f t="shared" si="40"/>
        <v>1.5008544025404527E-4</v>
      </c>
      <c r="L908" s="50">
        <f t="shared" si="41"/>
        <v>53.035096948351907</v>
      </c>
    </row>
    <row r="909" spans="1:12" x14ac:dyDescent="0.3">
      <c r="A909" s="4" t="s">
        <v>1379</v>
      </c>
      <c r="B909" s="13" t="s">
        <v>1380</v>
      </c>
      <c r="C909" s="4">
        <v>17</v>
      </c>
      <c r="D909" s="4">
        <v>28734974</v>
      </c>
      <c r="E909" s="4" t="s">
        <v>19</v>
      </c>
      <c r="F909" s="4" t="s">
        <v>16</v>
      </c>
      <c r="G909" s="15">
        <v>0.440774</v>
      </c>
      <c r="H909" s="15">
        <v>5.1889900000000001E-3</v>
      </c>
      <c r="I909" s="15">
        <v>8.7599800000000001E-4</v>
      </c>
      <c r="J909" s="23">
        <v>3.2000000000000001E-9</v>
      </c>
      <c r="K909" s="49">
        <f t="shared" si="40"/>
        <v>9.9301140003113286E-5</v>
      </c>
      <c r="L909" s="50">
        <f t="shared" si="41"/>
        <v>35.087867943207009</v>
      </c>
    </row>
    <row r="910" spans="1:12" x14ac:dyDescent="0.3">
      <c r="A910" s="4" t="s">
        <v>1381</v>
      </c>
      <c r="B910" s="13" t="s">
        <v>1382</v>
      </c>
      <c r="C910" s="4">
        <v>5</v>
      </c>
      <c r="D910" s="4">
        <v>30913434</v>
      </c>
      <c r="E910" s="4" t="s">
        <v>19</v>
      </c>
      <c r="F910" s="4" t="s">
        <v>1383</v>
      </c>
      <c r="G910" s="15">
        <v>0.65835500000000002</v>
      </c>
      <c r="H910" s="15">
        <v>6.1711200000000004E-3</v>
      </c>
      <c r="I910" s="15">
        <v>9.4247600000000003E-4</v>
      </c>
      <c r="J910" s="23">
        <v>5.7996300000000003E-11</v>
      </c>
      <c r="K910" s="49">
        <f t="shared" si="40"/>
        <v>1.2133123299381786E-4</v>
      </c>
      <c r="L910" s="50">
        <f t="shared" si="41"/>
        <v>42.873103769287368</v>
      </c>
    </row>
    <row r="911" spans="1:12" x14ac:dyDescent="0.3">
      <c r="A911" s="4" t="s">
        <v>1384</v>
      </c>
      <c r="B911" s="13" t="s">
        <v>1385</v>
      </c>
      <c r="C911" s="4">
        <v>7</v>
      </c>
      <c r="D911" s="4">
        <v>99938955</v>
      </c>
      <c r="E911" s="4" t="s">
        <v>15</v>
      </c>
      <c r="F911" s="4" t="s">
        <v>25</v>
      </c>
      <c r="G911" s="15">
        <v>0.54784100000000002</v>
      </c>
      <c r="H911" s="15">
        <v>-6.21194E-3</v>
      </c>
      <c r="I911" s="15">
        <v>8.7711400000000002E-4</v>
      </c>
      <c r="J911" s="23">
        <v>1.39991E-12</v>
      </c>
      <c r="K911" s="49">
        <f t="shared" si="40"/>
        <v>1.4194454029611465E-4</v>
      </c>
      <c r="L911" s="50">
        <f t="shared" si="41"/>
        <v>50.157971015779175</v>
      </c>
    </row>
    <row r="912" spans="1:12" x14ac:dyDescent="0.3">
      <c r="A912" s="4" t="s">
        <v>1386</v>
      </c>
      <c r="B912" s="13" t="s">
        <v>1387</v>
      </c>
      <c r="C912" s="4">
        <v>1</v>
      </c>
      <c r="D912" s="4">
        <v>219926400</v>
      </c>
      <c r="E912" s="4" t="s">
        <v>16</v>
      </c>
      <c r="F912" s="4" t="s">
        <v>1388</v>
      </c>
      <c r="G912" s="15">
        <v>0.22231300000000001</v>
      </c>
      <c r="H912" s="15">
        <v>6.9200900000000003E-3</v>
      </c>
      <c r="I912" s="15">
        <v>1.07223E-3</v>
      </c>
      <c r="J912" s="23">
        <v>1.09999E-10</v>
      </c>
      <c r="K912" s="49">
        <f t="shared" si="40"/>
        <v>1.1787841951651673E-4</v>
      </c>
      <c r="L912" s="50">
        <f t="shared" si="41"/>
        <v>41.652888011246134</v>
      </c>
    </row>
    <row r="913" spans="1:12" x14ac:dyDescent="0.3">
      <c r="A913" s="4" t="s">
        <v>1389</v>
      </c>
      <c r="B913" s="13" t="s">
        <v>583</v>
      </c>
      <c r="C913" s="4">
        <v>14</v>
      </c>
      <c r="D913" s="4">
        <v>93516398</v>
      </c>
      <c r="E913" s="4" t="s">
        <v>25</v>
      </c>
      <c r="F913" s="4" t="s">
        <v>19</v>
      </c>
      <c r="G913" s="15">
        <v>0.110749</v>
      </c>
      <c r="H913" s="15">
        <v>8.0983900000000004E-3</v>
      </c>
      <c r="I913" s="15">
        <v>1.3877099999999999E-3</v>
      </c>
      <c r="J913" s="23">
        <v>5.3999500000000002E-9</v>
      </c>
      <c r="K913" s="49">
        <f t="shared" si="40"/>
        <v>9.6382015395792415E-5</v>
      </c>
      <c r="L913" s="50">
        <f t="shared" si="41"/>
        <v>34.056301420501441</v>
      </c>
    </row>
    <row r="914" spans="1:12" x14ac:dyDescent="0.3">
      <c r="A914" s="4" t="s">
        <v>1390</v>
      </c>
      <c r="B914" s="13" t="s">
        <v>1391</v>
      </c>
      <c r="C914" s="4">
        <v>13</v>
      </c>
      <c r="D914" s="4">
        <v>44833838</v>
      </c>
      <c r="E914" s="4" t="s">
        <v>19</v>
      </c>
      <c r="F914" s="4" t="s">
        <v>16</v>
      </c>
      <c r="G914" s="15">
        <v>0.21818699999999999</v>
      </c>
      <c r="H914" s="15">
        <v>6.7136000000000001E-3</v>
      </c>
      <c r="I914" s="15">
        <v>1.05575E-3</v>
      </c>
      <c r="J914" s="23">
        <v>2.0000000000000001E-10</v>
      </c>
      <c r="K914" s="49">
        <f t="shared" si="40"/>
        <v>1.1443976700964904E-4</v>
      </c>
      <c r="L914" s="50">
        <f t="shared" si="41"/>
        <v>40.437685080739179</v>
      </c>
    </row>
    <row r="915" spans="1:12" x14ac:dyDescent="0.3">
      <c r="A915" s="4" t="s">
        <v>1392</v>
      </c>
      <c r="B915" s="13" t="s">
        <v>720</v>
      </c>
      <c r="C915" s="4">
        <v>2</v>
      </c>
      <c r="D915" s="4">
        <v>239881309</v>
      </c>
      <c r="E915" s="4" t="s">
        <v>25</v>
      </c>
      <c r="F915" s="4" t="s">
        <v>16</v>
      </c>
      <c r="G915" s="15">
        <v>0.197718</v>
      </c>
      <c r="H915" s="15">
        <v>-1.00251E-2</v>
      </c>
      <c r="I915" s="15">
        <v>1.0933500000000001E-3</v>
      </c>
      <c r="J915" s="23">
        <v>4.7995400000000001E-20</v>
      </c>
      <c r="K915" s="49">
        <f t="shared" si="40"/>
        <v>2.3789953964340914E-4</v>
      </c>
      <c r="L915" s="50">
        <f t="shared" si="41"/>
        <v>84.073000978260978</v>
      </c>
    </row>
    <row r="916" spans="1:12" x14ac:dyDescent="0.3">
      <c r="A916" s="4" t="s">
        <v>1393</v>
      </c>
      <c r="B916" s="13" t="s">
        <v>567</v>
      </c>
      <c r="C916" s="4">
        <v>7</v>
      </c>
      <c r="D916" s="4">
        <v>7256490</v>
      </c>
      <c r="E916" s="4" t="s">
        <v>15</v>
      </c>
      <c r="F916" s="4" t="s">
        <v>25</v>
      </c>
      <c r="G916" s="15">
        <v>0.41190199999999999</v>
      </c>
      <c r="H916" s="15">
        <v>5.0070499999999999E-3</v>
      </c>
      <c r="I916" s="15">
        <v>8.8882700000000002E-4</v>
      </c>
      <c r="J916" s="23">
        <v>1.79999E-8</v>
      </c>
      <c r="K916" s="49">
        <f t="shared" si="40"/>
        <v>8.9810744619388442E-5</v>
      </c>
      <c r="L916" s="50">
        <f t="shared" si="41"/>
        <v>31.734153681682006</v>
      </c>
    </row>
    <row r="917" spans="1:12" x14ac:dyDescent="0.3">
      <c r="A917" s="4" t="s">
        <v>1394</v>
      </c>
      <c r="B917" s="13" t="s">
        <v>1395</v>
      </c>
      <c r="C917" s="4">
        <v>14</v>
      </c>
      <c r="D917" s="4">
        <v>54410919</v>
      </c>
      <c r="E917" s="4" t="s">
        <v>16</v>
      </c>
      <c r="F917" s="4" t="s">
        <v>19</v>
      </c>
      <c r="G917" s="15">
        <v>0.46429599999999999</v>
      </c>
      <c r="H917" s="15">
        <v>5.0239500000000001E-3</v>
      </c>
      <c r="I917" s="15">
        <v>8.7270900000000005E-4</v>
      </c>
      <c r="J917" s="23">
        <v>8.6000300000000005E-9</v>
      </c>
      <c r="K917" s="49">
        <f t="shared" si="40"/>
        <v>9.3788350555532875E-5</v>
      </c>
      <c r="L917" s="50">
        <f t="shared" si="41"/>
        <v>33.139751622469475</v>
      </c>
    </row>
    <row r="918" spans="1:12" x14ac:dyDescent="0.3">
      <c r="A918" s="4" t="s">
        <v>1396</v>
      </c>
      <c r="B918" s="13" t="s">
        <v>1397</v>
      </c>
      <c r="C918" s="4">
        <v>2</v>
      </c>
      <c r="D918" s="4">
        <v>56229384</v>
      </c>
      <c r="E918" s="4" t="s">
        <v>19</v>
      </c>
      <c r="F918" s="4" t="s">
        <v>16</v>
      </c>
      <c r="G918" s="15">
        <v>9.2769000000000004E-2</v>
      </c>
      <c r="H918" s="15">
        <v>-8.9069300000000004E-3</v>
      </c>
      <c r="I918" s="15">
        <v>1.49822E-3</v>
      </c>
      <c r="J918" s="23">
        <v>2.8000100000000001E-9</v>
      </c>
      <c r="K918" s="49">
        <f t="shared" si="40"/>
        <v>1.0002288582631441E-4</v>
      </c>
      <c r="L918" s="50">
        <f t="shared" si="41"/>
        <v>35.342920960900663</v>
      </c>
    </row>
    <row r="919" spans="1:12" x14ac:dyDescent="0.3">
      <c r="A919" s="4" t="s">
        <v>1398</v>
      </c>
      <c r="B919" s="13" t="s">
        <v>869</v>
      </c>
      <c r="C919" s="4">
        <v>9</v>
      </c>
      <c r="D919" s="4">
        <v>119282870</v>
      </c>
      <c r="E919" s="4" t="s">
        <v>16</v>
      </c>
      <c r="F919" s="4" t="s">
        <v>19</v>
      </c>
      <c r="G919" s="15">
        <v>0.537991</v>
      </c>
      <c r="H919" s="15">
        <v>-5.6740499999999999E-3</v>
      </c>
      <c r="I919" s="15">
        <v>8.7650599999999999E-4</v>
      </c>
      <c r="J919" s="23">
        <v>9.6006400000000003E-11</v>
      </c>
      <c r="K919" s="49">
        <f t="shared" si="40"/>
        <v>1.1859406261078E-4</v>
      </c>
      <c r="L919" s="50">
        <f t="shared" si="41"/>
        <v>41.905793821538737</v>
      </c>
    </row>
    <row r="920" spans="1:12" x14ac:dyDescent="0.3">
      <c r="A920" s="4" t="s">
        <v>1399</v>
      </c>
      <c r="B920" s="13" t="s">
        <v>1400</v>
      </c>
      <c r="C920" s="4">
        <v>14</v>
      </c>
      <c r="D920" s="4">
        <v>84338200</v>
      </c>
      <c r="E920" s="4" t="s">
        <v>25</v>
      </c>
      <c r="F920" s="4" t="s">
        <v>15</v>
      </c>
      <c r="G920" s="15">
        <v>0.30325200000000002</v>
      </c>
      <c r="H920" s="15">
        <v>5.8941499999999999E-3</v>
      </c>
      <c r="I920" s="15">
        <v>9.5093300000000005E-4</v>
      </c>
      <c r="J920" s="23">
        <v>5.6999400000000005E-10</v>
      </c>
      <c r="K920" s="49">
        <f t="shared" si="40"/>
        <v>1.0872595544512729E-4</v>
      </c>
      <c r="L920" s="50">
        <f t="shared" si="41"/>
        <v>38.418470581104927</v>
      </c>
    </row>
    <row r="921" spans="1:12" x14ac:dyDescent="0.3">
      <c r="A921" s="4" t="s">
        <v>1401</v>
      </c>
      <c r="B921" s="13" t="s">
        <v>1402</v>
      </c>
      <c r="C921" s="4">
        <v>10</v>
      </c>
      <c r="D921" s="4">
        <v>82203683</v>
      </c>
      <c r="E921" s="4" t="s">
        <v>15</v>
      </c>
      <c r="F921" s="4" t="s">
        <v>25</v>
      </c>
      <c r="G921" s="15">
        <v>0.49560300000000002</v>
      </c>
      <c r="H921" s="15">
        <v>-4.9970700000000002E-3</v>
      </c>
      <c r="I921" s="15">
        <v>8.6956499999999999E-4</v>
      </c>
      <c r="J921" s="23">
        <v>9.0999700000000008E-9</v>
      </c>
      <c r="K921" s="49">
        <f t="shared" si="40"/>
        <v>9.3459638636915148E-5</v>
      </c>
      <c r="L921" s="50">
        <f t="shared" si="41"/>
        <v>33.023591678669177</v>
      </c>
    </row>
    <row r="922" spans="1:12" x14ac:dyDescent="0.3">
      <c r="A922" s="4" t="s">
        <v>1403</v>
      </c>
      <c r="B922" s="13" t="s">
        <v>1404</v>
      </c>
      <c r="C922" s="4">
        <v>6</v>
      </c>
      <c r="D922" s="4">
        <v>91012867</v>
      </c>
      <c r="E922" s="4" t="s">
        <v>19</v>
      </c>
      <c r="F922" s="4" t="s">
        <v>16</v>
      </c>
      <c r="G922" s="15">
        <v>0.34990599999999999</v>
      </c>
      <c r="H922" s="15">
        <v>-5.6031299999999996E-3</v>
      </c>
      <c r="I922" s="15">
        <v>9.2088700000000001E-4</v>
      </c>
      <c r="J922" s="23">
        <v>1.2E-9</v>
      </c>
      <c r="K922" s="49">
        <f t="shared" si="40"/>
        <v>1.0477101073338082E-4</v>
      </c>
      <c r="L922" s="50">
        <f t="shared" si="41"/>
        <v>37.020838825944971</v>
      </c>
    </row>
    <row r="923" spans="1:12" x14ac:dyDescent="0.3">
      <c r="A923" s="4" t="s">
        <v>1405</v>
      </c>
      <c r="B923" s="13" t="s">
        <v>789</v>
      </c>
      <c r="C923" s="4">
        <v>10</v>
      </c>
      <c r="D923" s="4">
        <v>12278525</v>
      </c>
      <c r="E923" s="4" t="s">
        <v>25</v>
      </c>
      <c r="F923" s="4" t="s">
        <v>15</v>
      </c>
      <c r="G923" s="15">
        <v>0.51416300000000004</v>
      </c>
      <c r="H923" s="15">
        <v>-8.6364100000000006E-3</v>
      </c>
      <c r="I923" s="15">
        <v>8.7148499999999997E-4</v>
      </c>
      <c r="J923" s="23">
        <v>3.8001399999999997E-23</v>
      </c>
      <c r="K923" s="49">
        <f t="shared" si="40"/>
        <v>2.7788422552583775E-4</v>
      </c>
      <c r="L923" s="50">
        <f t="shared" si="41"/>
        <v>98.207399660405855</v>
      </c>
    </row>
    <row r="924" spans="1:12" x14ac:dyDescent="0.3">
      <c r="A924" s="4" t="s">
        <v>1406</v>
      </c>
      <c r="B924" s="13" t="s">
        <v>1407</v>
      </c>
      <c r="C924" s="4">
        <v>5</v>
      </c>
      <c r="D924" s="4">
        <v>131788135</v>
      </c>
      <c r="E924" s="4" t="s">
        <v>19</v>
      </c>
      <c r="F924" s="4" t="s">
        <v>16</v>
      </c>
      <c r="G924" s="15">
        <v>0.23117399999999999</v>
      </c>
      <c r="H924" s="15">
        <v>7.44373E-3</v>
      </c>
      <c r="I924" s="15">
        <v>1.03342E-3</v>
      </c>
      <c r="J924" s="23">
        <v>5.9006499999999997E-13</v>
      </c>
      <c r="K924" s="49">
        <f t="shared" si="40"/>
        <v>1.4682555573237253E-4</v>
      </c>
      <c r="L924" s="50">
        <f t="shared" si="41"/>
        <v>51.882995322092967</v>
      </c>
    </row>
    <row r="925" spans="1:12" x14ac:dyDescent="0.3">
      <c r="A925" s="4" t="s">
        <v>1408</v>
      </c>
      <c r="B925" s="13" t="s">
        <v>722</v>
      </c>
      <c r="C925" s="4">
        <v>2</v>
      </c>
      <c r="D925" s="4">
        <v>169494573</v>
      </c>
      <c r="E925" s="4" t="s">
        <v>25</v>
      </c>
      <c r="F925" s="4" t="s">
        <v>1409</v>
      </c>
      <c r="G925" s="15">
        <v>0.76356400000000002</v>
      </c>
      <c r="H925" s="15">
        <v>6.24801E-3</v>
      </c>
      <c r="I925" s="15">
        <v>1.0397399999999999E-3</v>
      </c>
      <c r="J925" s="23">
        <v>1.8999799999999999E-9</v>
      </c>
      <c r="K925" s="49">
        <f t="shared" si="40"/>
        <v>1.0219448681687086E-4</v>
      </c>
      <c r="L925" s="50">
        <f t="shared" si="41"/>
        <v>36.110330997474172</v>
      </c>
    </row>
    <row r="926" spans="1:12" x14ac:dyDescent="0.3">
      <c r="A926" s="4" t="s">
        <v>753</v>
      </c>
      <c r="B926" s="13" t="s">
        <v>754</v>
      </c>
      <c r="C926" s="4">
        <v>2</v>
      </c>
      <c r="D926" s="4">
        <v>18303119</v>
      </c>
      <c r="E926" s="4" t="s">
        <v>25</v>
      </c>
      <c r="F926" s="4" t="s">
        <v>15</v>
      </c>
      <c r="G926" s="15">
        <v>0.14299500000000001</v>
      </c>
      <c r="H926" s="15">
        <v>-7.9361199999999996E-3</v>
      </c>
      <c r="I926" s="15">
        <v>1.24792E-3</v>
      </c>
      <c r="J926" s="23">
        <v>2.0000000000000001E-10</v>
      </c>
      <c r="K926" s="49">
        <f t="shared" si="40"/>
        <v>1.1445405305479764E-4</v>
      </c>
      <c r="L926" s="50">
        <f t="shared" si="41"/>
        <v>40.442733681736208</v>
      </c>
    </row>
    <row r="927" spans="1:12" x14ac:dyDescent="0.3">
      <c r="A927" s="4" t="s">
        <v>1410</v>
      </c>
      <c r="B927" s="13" t="s">
        <v>732</v>
      </c>
      <c r="C927" s="4">
        <v>18</v>
      </c>
      <c r="D927" s="4">
        <v>8800723</v>
      </c>
      <c r="E927" s="4" t="s">
        <v>16</v>
      </c>
      <c r="F927" s="4" t="s">
        <v>19</v>
      </c>
      <c r="G927" s="15">
        <v>0.749197</v>
      </c>
      <c r="H927" s="15">
        <v>-5.6378599999999997E-3</v>
      </c>
      <c r="I927" s="15">
        <v>1.00709E-3</v>
      </c>
      <c r="J927" s="23">
        <v>2.19999E-8</v>
      </c>
      <c r="K927" s="49">
        <f t="shared" si="40"/>
        <v>8.8693421855783093E-5</v>
      </c>
      <c r="L927" s="50">
        <f t="shared" si="41"/>
        <v>31.339318547532901</v>
      </c>
    </row>
    <row r="928" spans="1:12" x14ac:dyDescent="0.3">
      <c r="A928" s="4" t="s">
        <v>1411</v>
      </c>
      <c r="B928" s="13" t="s">
        <v>61</v>
      </c>
      <c r="C928" s="4">
        <v>6</v>
      </c>
      <c r="D928" s="4">
        <v>7207990</v>
      </c>
      <c r="E928" s="4" t="s">
        <v>25</v>
      </c>
      <c r="F928" s="4" t="s">
        <v>15</v>
      </c>
      <c r="G928" s="15">
        <v>0.54259100000000005</v>
      </c>
      <c r="H928" s="15">
        <v>5.39567E-3</v>
      </c>
      <c r="I928" s="15">
        <v>8.7458299999999996E-4</v>
      </c>
      <c r="J928" s="23">
        <v>6.90001E-10</v>
      </c>
      <c r="K928" s="49">
        <f t="shared" si="40"/>
        <v>1.0771590612066097E-4</v>
      </c>
      <c r="L928" s="50">
        <f t="shared" si="41"/>
        <v>38.061529771376755</v>
      </c>
    </row>
    <row r="929" spans="1:12" x14ac:dyDescent="0.3">
      <c r="A929" s="4" t="s">
        <v>1412</v>
      </c>
      <c r="B929" s="13" t="s">
        <v>74</v>
      </c>
      <c r="C929" s="4">
        <v>3</v>
      </c>
      <c r="D929" s="4">
        <v>123085098</v>
      </c>
      <c r="E929" s="4" t="s">
        <v>15</v>
      </c>
      <c r="F929" s="4" t="s">
        <v>25</v>
      </c>
      <c r="G929" s="15">
        <v>0.53205199999999997</v>
      </c>
      <c r="H929" s="15">
        <v>-5.13044E-3</v>
      </c>
      <c r="I929" s="15">
        <v>8.7328799999999995E-4</v>
      </c>
      <c r="J929" s="23">
        <v>4.2000100000000003E-9</v>
      </c>
      <c r="K929" s="49">
        <f t="shared" si="40"/>
        <v>9.7676422040936735E-5</v>
      </c>
      <c r="L929" s="50">
        <f t="shared" si="41"/>
        <v>34.513720877316096</v>
      </c>
    </row>
    <row r="930" spans="1:12" x14ac:dyDescent="0.3">
      <c r="A930" s="4" t="s">
        <v>1413</v>
      </c>
      <c r="B930" s="13" t="s">
        <v>690</v>
      </c>
      <c r="C930" s="4">
        <v>4</v>
      </c>
      <c r="D930" s="4">
        <v>106828795</v>
      </c>
      <c r="E930" s="4" t="s">
        <v>16</v>
      </c>
      <c r="F930" s="4" t="s">
        <v>19</v>
      </c>
      <c r="G930" s="15">
        <v>0.29564200000000002</v>
      </c>
      <c r="H930" s="15">
        <v>1.3193399999999999E-2</v>
      </c>
      <c r="I930" s="15">
        <v>9.5420900000000003E-4</v>
      </c>
      <c r="J930" s="23">
        <v>1.8001099999999999E-43</v>
      </c>
      <c r="K930" s="49">
        <f t="shared" si="40"/>
        <v>5.407909815391698E-4</v>
      </c>
      <c r="L930" s="50">
        <f t="shared" si="41"/>
        <v>191.17186808273183</v>
      </c>
    </row>
    <row r="931" spans="1:12" x14ac:dyDescent="0.3">
      <c r="A931" s="4" t="s">
        <v>1414</v>
      </c>
      <c r="B931" s="13" t="s">
        <v>637</v>
      </c>
      <c r="C931" s="4">
        <v>1</v>
      </c>
      <c r="D931" s="4">
        <v>239914160</v>
      </c>
      <c r="E931" s="4" t="s">
        <v>16</v>
      </c>
      <c r="F931" s="4" t="s">
        <v>15</v>
      </c>
      <c r="G931" s="15">
        <v>0.42305999999999999</v>
      </c>
      <c r="H931" s="15">
        <v>6.2044300000000004E-3</v>
      </c>
      <c r="I931" s="15">
        <v>8.8538500000000003E-4</v>
      </c>
      <c r="J931" s="23">
        <v>2.39994E-12</v>
      </c>
      <c r="K931" s="49">
        <f t="shared" si="40"/>
        <v>1.3896870960470838E-4</v>
      </c>
      <c r="L931" s="50">
        <f t="shared" si="41"/>
        <v>49.106275932368142</v>
      </c>
    </row>
    <row r="932" spans="1:12" x14ac:dyDescent="0.3">
      <c r="A932" s="4" t="s">
        <v>1415</v>
      </c>
      <c r="B932" s="13" t="s">
        <v>1416</v>
      </c>
      <c r="C932" s="4">
        <v>4</v>
      </c>
      <c r="D932" s="4">
        <v>75674978</v>
      </c>
      <c r="E932" s="4" t="s">
        <v>19</v>
      </c>
      <c r="F932" s="4" t="s">
        <v>16</v>
      </c>
      <c r="G932" s="15">
        <v>0.26227899999999998</v>
      </c>
      <c r="H932" s="15">
        <v>-5.85193E-3</v>
      </c>
      <c r="I932" s="15">
        <v>9.8923499999999998E-4</v>
      </c>
      <c r="J932" s="23">
        <v>3.2999700000000001E-9</v>
      </c>
      <c r="K932" s="49">
        <f t="shared" si="40"/>
        <v>9.9036254871483461E-5</v>
      </c>
      <c r="L932" s="50">
        <f t="shared" si="41"/>
        <v>34.994262018060702</v>
      </c>
    </row>
    <row r="933" spans="1:12" x14ac:dyDescent="0.3">
      <c r="A933" s="4" t="s">
        <v>1417</v>
      </c>
      <c r="B933" s="13" t="s">
        <v>1418</v>
      </c>
      <c r="C933" s="4">
        <v>1</v>
      </c>
      <c r="D933" s="4">
        <v>154522394</v>
      </c>
      <c r="E933" s="4" t="s">
        <v>15</v>
      </c>
      <c r="F933" s="4" t="s">
        <v>16</v>
      </c>
      <c r="G933" s="15">
        <v>2.9045999999999999E-2</v>
      </c>
      <c r="H933" s="15">
        <v>1.57681E-2</v>
      </c>
      <c r="I933" s="15">
        <v>2.6808499999999998E-3</v>
      </c>
      <c r="J933" s="23">
        <v>4.09996E-9</v>
      </c>
      <c r="K933" s="49">
        <f t="shared" si="40"/>
        <v>9.7905953983713184E-5</v>
      </c>
      <c r="L933" s="50">
        <f t="shared" si="41"/>
        <v>34.594833360010675</v>
      </c>
    </row>
    <row r="934" spans="1:12" x14ac:dyDescent="0.3">
      <c r="A934" s="4" t="s">
        <v>1419</v>
      </c>
      <c r="B934" s="13" t="s">
        <v>1420</v>
      </c>
      <c r="C934" s="4">
        <v>2</v>
      </c>
      <c r="D934" s="4">
        <v>151056757</v>
      </c>
      <c r="E934" s="4" t="s">
        <v>25</v>
      </c>
      <c r="F934" s="4" t="s">
        <v>15</v>
      </c>
      <c r="G934" s="15">
        <v>4.4929999999999998E-2</v>
      </c>
      <c r="H934" s="15">
        <v>-1.2541699999999999E-2</v>
      </c>
      <c r="I934" s="15">
        <v>2.1017100000000001E-3</v>
      </c>
      <c r="J934" s="23">
        <v>2.3999900000000001E-9</v>
      </c>
      <c r="K934" s="49">
        <f t="shared" si="40"/>
        <v>1.0077699171995713E-4</v>
      </c>
      <c r="L934" s="50">
        <f t="shared" si="41"/>
        <v>35.609409884758321</v>
      </c>
    </row>
    <row r="935" spans="1:12" x14ac:dyDescent="0.3">
      <c r="A935" s="4" t="s">
        <v>1421</v>
      </c>
      <c r="B935" s="13" t="s">
        <v>1422</v>
      </c>
      <c r="C935" s="4">
        <v>22</v>
      </c>
      <c r="D935" s="4">
        <v>50634552</v>
      </c>
      <c r="E935" s="4" t="s">
        <v>15</v>
      </c>
      <c r="F935" s="4" t="s">
        <v>25</v>
      </c>
      <c r="G935" s="15">
        <v>0.13302800000000001</v>
      </c>
      <c r="H935" s="15">
        <v>-7.6143699999999996E-3</v>
      </c>
      <c r="I935" s="15">
        <v>1.2865000000000001E-3</v>
      </c>
      <c r="J935" s="23">
        <v>3.2000000000000001E-9</v>
      </c>
      <c r="K935" s="49">
        <f t="shared" si="40"/>
        <v>9.9138704242660483E-5</v>
      </c>
      <c r="L935" s="50">
        <f t="shared" si="41"/>
        <v>35.030465887084162</v>
      </c>
    </row>
    <row r="936" spans="1:12" x14ac:dyDescent="0.3">
      <c r="A936" s="4" t="s">
        <v>1423</v>
      </c>
      <c r="B936" s="13" t="s">
        <v>1424</v>
      </c>
      <c r="C936" s="4">
        <v>11</v>
      </c>
      <c r="D936" s="4">
        <v>110617051</v>
      </c>
      <c r="E936" s="4" t="s">
        <v>15</v>
      </c>
      <c r="F936" s="4" t="s">
        <v>25</v>
      </c>
      <c r="G936" s="15">
        <v>6.3410999999999995E-2</v>
      </c>
      <c r="H936" s="15">
        <v>1.1572600000000001E-2</v>
      </c>
      <c r="I936" s="15">
        <v>1.7869699999999999E-3</v>
      </c>
      <c r="J936" s="23">
        <v>9.3993999999999999E-11</v>
      </c>
      <c r="K936" s="49">
        <f t="shared" si="40"/>
        <v>1.1868989241381766E-4</v>
      </c>
      <c r="L936" s="50">
        <f t="shared" si="41"/>
        <v>41.939659772109387</v>
      </c>
    </row>
    <row r="937" spans="1:12" x14ac:dyDescent="0.3">
      <c r="A937" s="4" t="s">
        <v>1425</v>
      </c>
      <c r="B937" s="13" t="s">
        <v>1426</v>
      </c>
      <c r="C937" s="4">
        <v>14</v>
      </c>
      <c r="D937" s="4">
        <v>54339264</v>
      </c>
      <c r="E937" s="4" t="s">
        <v>16</v>
      </c>
      <c r="F937" s="4" t="s">
        <v>19</v>
      </c>
      <c r="G937" s="15">
        <v>9.6174999999999997E-2</v>
      </c>
      <c r="H937" s="15">
        <v>-1.01429E-2</v>
      </c>
      <c r="I937" s="15">
        <v>1.4780500000000001E-3</v>
      </c>
      <c r="J937" s="23">
        <v>6.7998600000000001E-12</v>
      </c>
      <c r="K937" s="49">
        <f t="shared" si="40"/>
        <v>1.3326806092245794E-4</v>
      </c>
      <c r="L937" s="50">
        <f t="shared" si="41"/>
        <v>47.091614216808765</v>
      </c>
    </row>
    <row r="938" spans="1:12" x14ac:dyDescent="0.3">
      <c r="A938" s="4" t="s">
        <v>1427</v>
      </c>
      <c r="B938" s="13" t="s">
        <v>1428</v>
      </c>
      <c r="C938" s="4">
        <v>2</v>
      </c>
      <c r="D938" s="4">
        <v>145764034</v>
      </c>
      <c r="E938" s="4" t="s">
        <v>15</v>
      </c>
      <c r="F938" s="4" t="s">
        <v>25</v>
      </c>
      <c r="G938" s="15">
        <v>0.25644600000000001</v>
      </c>
      <c r="H938" s="15">
        <v>5.4695100000000003E-3</v>
      </c>
      <c r="I938" s="15">
        <v>9.9653599999999991E-4</v>
      </c>
      <c r="J938" s="23">
        <v>4.0999600000000001E-8</v>
      </c>
      <c r="K938" s="49">
        <f t="shared" si="40"/>
        <v>8.525340907481015E-5</v>
      </c>
      <c r="L938" s="50">
        <f t="shared" si="41"/>
        <v>30.123705869067706</v>
      </c>
    </row>
    <row r="939" spans="1:12" x14ac:dyDescent="0.3">
      <c r="A939" s="4" t="s">
        <v>1429</v>
      </c>
      <c r="B939" s="13" t="s">
        <v>1430</v>
      </c>
      <c r="C939" s="4">
        <v>2</v>
      </c>
      <c r="D939" s="4">
        <v>120952127</v>
      </c>
      <c r="E939" s="4" t="s">
        <v>25</v>
      </c>
      <c r="F939" s="4" t="s">
        <v>19</v>
      </c>
      <c r="G939" s="15">
        <v>0.74948099999999995</v>
      </c>
      <c r="H939" s="15">
        <v>5.9453700000000002E-3</v>
      </c>
      <c r="I939" s="15">
        <v>1.0060500000000001E-3</v>
      </c>
      <c r="J939" s="23">
        <v>3.4000100000000001E-9</v>
      </c>
      <c r="K939" s="49">
        <f t="shared" si="40"/>
        <v>9.8835654428908184E-5</v>
      </c>
      <c r="L939" s="50">
        <f t="shared" si="41"/>
        <v>34.923373247690634</v>
      </c>
    </row>
    <row r="940" spans="1:12" x14ac:dyDescent="0.3">
      <c r="A940" s="4" t="s">
        <v>1431</v>
      </c>
      <c r="B940" s="13" t="s">
        <v>635</v>
      </c>
      <c r="C940" s="4">
        <v>2</v>
      </c>
      <c r="D940" s="4">
        <v>229577693</v>
      </c>
      <c r="E940" s="4" t="s">
        <v>19</v>
      </c>
      <c r="F940" s="4" t="s">
        <v>16</v>
      </c>
      <c r="G940" s="15">
        <v>8.1003000000000006E-2</v>
      </c>
      <c r="H940" s="15">
        <v>-1.56028E-2</v>
      </c>
      <c r="I940" s="15">
        <v>1.60144E-3</v>
      </c>
      <c r="J940" s="23">
        <v>1.99986E-22</v>
      </c>
      <c r="K940" s="49">
        <f t="shared" si="40"/>
        <v>2.6859937438324387E-4</v>
      </c>
      <c r="L940" s="50">
        <f t="shared" si="41"/>
        <v>94.92514759672477</v>
      </c>
    </row>
    <row r="941" spans="1:12" x14ac:dyDescent="0.3">
      <c r="A941" s="4" t="s">
        <v>1432</v>
      </c>
      <c r="B941" s="13" t="s">
        <v>1433</v>
      </c>
      <c r="C941" s="4">
        <v>1</v>
      </c>
      <c r="D941" s="4">
        <v>219483874</v>
      </c>
      <c r="E941" s="4" t="s">
        <v>15</v>
      </c>
      <c r="F941" s="4" t="s">
        <v>25</v>
      </c>
      <c r="G941" s="15">
        <v>7.6857999999999996E-2</v>
      </c>
      <c r="H941" s="15">
        <v>9.5591700000000005E-3</v>
      </c>
      <c r="I941" s="15">
        <v>1.6368699999999999E-3</v>
      </c>
      <c r="J941" s="23">
        <v>5.1999599999999999E-9</v>
      </c>
      <c r="K941" s="49">
        <f t="shared" si="40"/>
        <v>9.6517929514835677E-5</v>
      </c>
      <c r="L941" s="50">
        <f t="shared" si="41"/>
        <v>34.104330910082062</v>
      </c>
    </row>
    <row r="942" spans="1:12" ht="14.5" customHeight="1" x14ac:dyDescent="0.3">
      <c r="A942" s="4" t="s">
        <v>844</v>
      </c>
      <c r="B942" s="13" t="s">
        <v>845</v>
      </c>
      <c r="C942" s="4">
        <v>5</v>
      </c>
      <c r="D942" s="4">
        <v>147856522</v>
      </c>
      <c r="E942" s="4" t="s">
        <v>15</v>
      </c>
      <c r="F942" s="4" t="s">
        <v>25</v>
      </c>
      <c r="G942" s="15">
        <v>0.44194699999999998</v>
      </c>
      <c r="H942" s="15">
        <v>-1.23693E-2</v>
      </c>
      <c r="I942" s="15">
        <v>8.7612300000000003E-4</v>
      </c>
      <c r="J942" s="23">
        <v>2.9000099999999998E-45</v>
      </c>
      <c r="K942" s="49">
        <f t="shared" si="40"/>
        <v>5.6383634433684491E-4</v>
      </c>
      <c r="L942" s="50">
        <f t="shared" si="41"/>
        <v>199.32309593243613</v>
      </c>
    </row>
    <row r="943" spans="1:12" x14ac:dyDescent="0.3">
      <c r="A943" s="4" t="s">
        <v>1434</v>
      </c>
      <c r="B943" s="13" t="s">
        <v>1435</v>
      </c>
      <c r="C943" s="4">
        <v>6</v>
      </c>
      <c r="D943" s="4">
        <v>142745883</v>
      </c>
      <c r="E943" s="4" t="s">
        <v>25</v>
      </c>
      <c r="F943" s="4" t="s">
        <v>19</v>
      </c>
      <c r="G943" s="15">
        <v>0.30498500000000001</v>
      </c>
      <c r="H943" s="15">
        <v>-1.5997600000000001E-2</v>
      </c>
      <c r="I943" s="15">
        <v>9.4742199999999996E-4</v>
      </c>
      <c r="J943" s="23">
        <v>5.7996299999999997E-64</v>
      </c>
      <c r="K943" s="49">
        <f t="shared" si="40"/>
        <v>8.0632539316430915E-4</v>
      </c>
      <c r="L943" s="50">
        <f t="shared" si="41"/>
        <v>285.11513921178357</v>
      </c>
    </row>
    <row r="944" spans="1:12" x14ac:dyDescent="0.3">
      <c r="A944" s="4" t="s">
        <v>1436</v>
      </c>
      <c r="B944" s="13" t="s">
        <v>1437</v>
      </c>
      <c r="C944" s="4">
        <v>1</v>
      </c>
      <c r="D944" s="4">
        <v>60926112</v>
      </c>
      <c r="E944" s="4" t="s">
        <v>16</v>
      </c>
      <c r="F944" s="4" t="s">
        <v>19</v>
      </c>
      <c r="G944" s="15">
        <v>4.9612000000000003E-2</v>
      </c>
      <c r="H944" s="15">
        <v>1.2966800000000001E-2</v>
      </c>
      <c r="I944" s="15">
        <v>2.0097399999999999E-3</v>
      </c>
      <c r="J944" s="23">
        <v>1.09999E-10</v>
      </c>
      <c r="K944" s="49">
        <f t="shared" si="40"/>
        <v>1.1780741592347033E-4</v>
      </c>
      <c r="L944" s="50">
        <f t="shared" si="41"/>
        <v>41.627795605199914</v>
      </c>
    </row>
    <row r="945" spans="1:12" x14ac:dyDescent="0.3">
      <c r="A945" s="4" t="s">
        <v>1438</v>
      </c>
      <c r="B945" s="13" t="s">
        <v>1439</v>
      </c>
      <c r="C945" s="4">
        <v>16</v>
      </c>
      <c r="D945" s="4">
        <v>10740982</v>
      </c>
      <c r="E945" s="4" t="s">
        <v>16</v>
      </c>
      <c r="F945" s="4" t="s">
        <v>25</v>
      </c>
      <c r="G945" s="15">
        <v>0.197408</v>
      </c>
      <c r="H945" s="15">
        <v>7.8152399999999993E-3</v>
      </c>
      <c r="I945" s="15">
        <v>1.12046E-3</v>
      </c>
      <c r="J945" s="23">
        <v>3.1002700000000001E-12</v>
      </c>
      <c r="K945" s="49">
        <f t="shared" si="40"/>
        <v>1.3767974448820579E-4</v>
      </c>
      <c r="L945" s="50">
        <f t="shared" si="41"/>
        <v>48.650741786059719</v>
      </c>
    </row>
    <row r="946" spans="1:12" x14ac:dyDescent="0.3">
      <c r="A946" s="4" t="s">
        <v>1440</v>
      </c>
      <c r="B946" s="13" t="s">
        <v>1441</v>
      </c>
      <c r="C946" s="4">
        <v>5</v>
      </c>
      <c r="D946" s="4">
        <v>179598771</v>
      </c>
      <c r="E946" s="4" t="s">
        <v>16</v>
      </c>
      <c r="F946" s="4" t="s">
        <v>19</v>
      </c>
      <c r="G946" s="15">
        <v>0.33121</v>
      </c>
      <c r="H946" s="15">
        <v>-7.1245299999999996E-3</v>
      </c>
      <c r="I946" s="15">
        <v>9.2932500000000005E-4</v>
      </c>
      <c r="J946" s="23">
        <v>1.80011E-14</v>
      </c>
      <c r="K946" s="49">
        <f t="shared" si="40"/>
        <v>1.6631939054910074E-4</v>
      </c>
      <c r="L946" s="50">
        <f t="shared" si="41"/>
        <v>58.772577852403842</v>
      </c>
    </row>
    <row r="947" spans="1:12" ht="14.5" customHeight="1" x14ac:dyDescent="0.3">
      <c r="A947" s="4" t="s">
        <v>1442</v>
      </c>
      <c r="B947" s="13" t="s">
        <v>1443</v>
      </c>
      <c r="C947" s="4">
        <v>15</v>
      </c>
      <c r="D947" s="4">
        <v>99686951</v>
      </c>
      <c r="E947" s="4" t="s">
        <v>19</v>
      </c>
      <c r="F947" s="4" t="s">
        <v>16</v>
      </c>
      <c r="G947" s="15">
        <v>0.136435</v>
      </c>
      <c r="H947" s="15">
        <v>8.4334100000000006E-3</v>
      </c>
      <c r="I947" s="15">
        <v>1.27089E-3</v>
      </c>
      <c r="J947" s="23">
        <v>3.1996300000000003E-11</v>
      </c>
      <c r="K947" s="49">
        <f t="shared" si="40"/>
        <v>1.2461614290299272E-4</v>
      </c>
      <c r="L947" s="50">
        <f t="shared" si="41"/>
        <v>44.033990643555697</v>
      </c>
    </row>
    <row r="948" spans="1:12" x14ac:dyDescent="0.3">
      <c r="A948" s="4" t="s">
        <v>1444</v>
      </c>
      <c r="B948" s="13" t="s">
        <v>1368</v>
      </c>
      <c r="C948" s="4">
        <v>6</v>
      </c>
      <c r="D948" s="4">
        <v>32612601</v>
      </c>
      <c r="E948" s="4" t="s">
        <v>15</v>
      </c>
      <c r="F948" s="4" t="s">
        <v>25</v>
      </c>
      <c r="G948" s="15">
        <v>0.45815600000000001</v>
      </c>
      <c r="H948" s="15">
        <v>9.5036300000000008E-3</v>
      </c>
      <c r="I948" s="15">
        <v>9.1490300000000001E-4</v>
      </c>
      <c r="J948" s="23">
        <v>2.8002700000000002E-25</v>
      </c>
      <c r="K948" s="49">
        <f t="shared" si="40"/>
        <v>3.0530523269646222E-4</v>
      </c>
      <c r="L948" s="50">
        <f t="shared" si="41"/>
        <v>107.9012504960761</v>
      </c>
    </row>
    <row r="949" spans="1:12" x14ac:dyDescent="0.3">
      <c r="A949" s="4" t="s">
        <v>1445</v>
      </c>
      <c r="B949" s="13" t="s">
        <v>918</v>
      </c>
      <c r="C949" s="4">
        <v>1</v>
      </c>
      <c r="D949" s="4">
        <v>17306029</v>
      </c>
      <c r="E949" s="4" t="s">
        <v>15</v>
      </c>
      <c r="F949" s="4" t="s">
        <v>16</v>
      </c>
      <c r="G949" s="15">
        <v>0.51989600000000002</v>
      </c>
      <c r="H949" s="15">
        <v>9.3199500000000005E-3</v>
      </c>
      <c r="I949" s="15">
        <v>8.7159499999999997E-4</v>
      </c>
      <c r="J949" s="23">
        <v>1.1000200000000001E-26</v>
      </c>
      <c r="K949" s="49">
        <f t="shared" si="40"/>
        <v>3.2351550884918829E-4</v>
      </c>
      <c r="L949" s="50">
        <f t="shared" si="41"/>
        <v>114.33922549074933</v>
      </c>
    </row>
    <row r="950" spans="1:12" x14ac:dyDescent="0.3">
      <c r="A950" s="4" t="s">
        <v>1446</v>
      </c>
      <c r="B950" s="13" t="s">
        <v>1447</v>
      </c>
      <c r="C950" s="4">
        <v>2</v>
      </c>
      <c r="D950" s="4">
        <v>9290357</v>
      </c>
      <c r="E950" s="4" t="s">
        <v>19</v>
      </c>
      <c r="F950" s="4" t="s">
        <v>16</v>
      </c>
      <c r="G950" s="15">
        <v>0.616232</v>
      </c>
      <c r="H950" s="15">
        <v>6.2508399999999997E-3</v>
      </c>
      <c r="I950" s="15">
        <v>9.0219400000000004E-4</v>
      </c>
      <c r="J950" s="23">
        <v>4.3003100000000003E-12</v>
      </c>
      <c r="K950" s="49">
        <f t="shared" si="40"/>
        <v>1.3584880358702458E-4</v>
      </c>
      <c r="L950" s="50">
        <f t="shared" si="41"/>
        <v>48.003669582823029</v>
      </c>
    </row>
    <row r="951" spans="1:12" x14ac:dyDescent="0.3">
      <c r="A951" s="4" t="s">
        <v>1448</v>
      </c>
      <c r="B951" s="13" t="s">
        <v>934</v>
      </c>
      <c r="C951" s="4">
        <v>22</v>
      </c>
      <c r="D951" s="4">
        <v>18463306</v>
      </c>
      <c r="E951" s="4" t="s">
        <v>16</v>
      </c>
      <c r="F951" s="4" t="s">
        <v>19</v>
      </c>
      <c r="G951" s="15">
        <v>0.25733299999999998</v>
      </c>
      <c r="H951" s="15">
        <v>-6.6475500000000003E-3</v>
      </c>
      <c r="I951" s="15">
        <v>1.00048E-3</v>
      </c>
      <c r="J951" s="23">
        <v>2.99985E-11</v>
      </c>
      <c r="K951" s="49">
        <f t="shared" si="40"/>
        <v>1.2493670960994724E-4</v>
      </c>
      <c r="L951" s="50">
        <f t="shared" si="41"/>
        <v>44.147279298233045</v>
      </c>
    </row>
    <row r="952" spans="1:12" x14ac:dyDescent="0.3">
      <c r="A952" s="4" t="s">
        <v>1449</v>
      </c>
      <c r="B952" s="13" t="s">
        <v>1450</v>
      </c>
      <c r="C952" s="4">
        <v>3</v>
      </c>
      <c r="D952" s="4">
        <v>53672471</v>
      </c>
      <c r="E952" s="4" t="s">
        <v>16</v>
      </c>
      <c r="F952" s="4" t="s">
        <v>19</v>
      </c>
      <c r="G952" s="15">
        <v>0.20489599999999999</v>
      </c>
      <c r="H952" s="15">
        <v>6.0964399999999998E-3</v>
      </c>
      <c r="I952" s="15">
        <v>1.0803099999999999E-3</v>
      </c>
      <c r="J952" s="23">
        <v>1.7E-8</v>
      </c>
      <c r="K952" s="49">
        <f t="shared" si="40"/>
        <v>9.0126933799067324E-5</v>
      </c>
      <c r="L952" s="50">
        <f t="shared" si="41"/>
        <v>31.84588753354738</v>
      </c>
    </row>
    <row r="953" spans="1:12" s="4" customFormat="1" x14ac:dyDescent="0.3">
      <c r="A953" s="4" t="s">
        <v>1451</v>
      </c>
      <c r="B953" s="13" t="s">
        <v>1452</v>
      </c>
      <c r="C953" s="4">
        <v>17</v>
      </c>
      <c r="D953" s="4">
        <v>3881345</v>
      </c>
      <c r="E953" s="4" t="s">
        <v>19</v>
      </c>
      <c r="F953" s="4" t="s">
        <v>16</v>
      </c>
      <c r="G953" s="15">
        <v>0.52398199999999995</v>
      </c>
      <c r="H953" s="15">
        <v>-5.3076900000000003E-3</v>
      </c>
      <c r="I953" s="15">
        <v>8.7179800000000002E-4</v>
      </c>
      <c r="J953" s="23">
        <v>1.09999E-9</v>
      </c>
      <c r="K953" s="77">
        <f t="shared" si="40"/>
        <v>1.0489909156594074E-4</v>
      </c>
      <c r="L953" s="50">
        <f t="shared" si="41"/>
        <v>37.066100938753593</v>
      </c>
    </row>
    <row r="954" spans="1:12" s="4" customFormat="1" ht="16" x14ac:dyDescent="0.3">
      <c r="A954" s="4" t="s">
        <v>1453</v>
      </c>
      <c r="B954" s="13" t="s">
        <v>894</v>
      </c>
      <c r="C954" s="4">
        <v>1</v>
      </c>
      <c r="D954" s="4">
        <v>111733724</v>
      </c>
      <c r="E954" s="4" t="s">
        <v>16</v>
      </c>
      <c r="F954" s="4" t="s">
        <v>25</v>
      </c>
      <c r="G954" s="15">
        <v>0.33365499999999998</v>
      </c>
      <c r="H954" s="15">
        <v>-5.3299000000000003E-3</v>
      </c>
      <c r="I954" s="15">
        <v>9.2540400000000001E-4</v>
      </c>
      <c r="J954" s="23">
        <v>8.4000100000000007E-9</v>
      </c>
      <c r="K954" s="4" t="s">
        <v>20</v>
      </c>
      <c r="L954" s="4" t="s">
        <v>20</v>
      </c>
    </row>
    <row r="955" spans="1:12" s="4" customFormat="1" ht="16" x14ac:dyDescent="0.3">
      <c r="A955" s="4" t="s">
        <v>1454</v>
      </c>
      <c r="B955" s="13" t="s">
        <v>1133</v>
      </c>
      <c r="C955" s="4">
        <v>2</v>
      </c>
      <c r="D955" s="4">
        <v>187586599</v>
      </c>
      <c r="E955" s="4" t="s">
        <v>25</v>
      </c>
      <c r="F955" s="4" t="s">
        <v>16</v>
      </c>
      <c r="G955" s="15">
        <v>0.29498099999999999</v>
      </c>
      <c r="H955" s="15">
        <v>6.59167E-3</v>
      </c>
      <c r="I955" s="15">
        <v>9.5343299999999995E-4</v>
      </c>
      <c r="J955" s="23">
        <v>4.70002E-12</v>
      </c>
      <c r="K955" s="4" t="s">
        <v>20</v>
      </c>
      <c r="L955" s="4" t="s">
        <v>20</v>
      </c>
    </row>
    <row r="956" spans="1:12" s="4" customFormat="1" ht="16" x14ac:dyDescent="0.3">
      <c r="A956" s="4" t="s">
        <v>1455</v>
      </c>
      <c r="B956" s="13" t="s">
        <v>643</v>
      </c>
      <c r="C956" s="4">
        <v>9</v>
      </c>
      <c r="D956" s="4">
        <v>23589354</v>
      </c>
      <c r="E956" s="4" t="s">
        <v>16</v>
      </c>
      <c r="F956" s="4" t="s">
        <v>25</v>
      </c>
      <c r="G956" s="15">
        <v>0.47702499999999998</v>
      </c>
      <c r="H956" s="15">
        <v>-6.0984300000000002E-3</v>
      </c>
      <c r="I956" s="15">
        <v>8.8370899999999999E-4</v>
      </c>
      <c r="J956" s="23">
        <v>5.19996E-12</v>
      </c>
      <c r="K956" s="4" t="s">
        <v>20</v>
      </c>
      <c r="L956" s="4" t="s">
        <v>20</v>
      </c>
    </row>
    <row r="957" spans="1:12" s="4" customFormat="1" ht="16" x14ac:dyDescent="0.3">
      <c r="A957" s="4" t="s">
        <v>1456</v>
      </c>
      <c r="B957" s="13" t="s">
        <v>888</v>
      </c>
      <c r="C957" s="4">
        <v>4</v>
      </c>
      <c r="D957" s="4">
        <v>106123582</v>
      </c>
      <c r="E957" s="4" t="s">
        <v>16</v>
      </c>
      <c r="F957" s="4" t="s">
        <v>25</v>
      </c>
      <c r="G957" s="15">
        <v>0.67063300000000003</v>
      </c>
      <c r="H957" s="15">
        <v>6.7493400000000004E-3</v>
      </c>
      <c r="I957" s="15">
        <v>9.2701000000000003E-4</v>
      </c>
      <c r="J957" s="23">
        <v>3.2998900000000002E-13</v>
      </c>
      <c r="K957" s="4" t="s">
        <v>20</v>
      </c>
      <c r="L957" s="4" t="s">
        <v>20</v>
      </c>
    </row>
    <row r="958" spans="1:12" s="4" customFormat="1" ht="16" x14ac:dyDescent="0.3">
      <c r="A958" s="4" t="s">
        <v>1457</v>
      </c>
      <c r="B958" s="13" t="s">
        <v>1458</v>
      </c>
      <c r="C958" s="4">
        <v>8</v>
      </c>
      <c r="D958" s="4">
        <v>97517350</v>
      </c>
      <c r="E958" s="4" t="s">
        <v>25</v>
      </c>
      <c r="F958" s="4" t="s">
        <v>16</v>
      </c>
      <c r="G958" s="15">
        <v>0.30494500000000002</v>
      </c>
      <c r="H958" s="15">
        <v>-5.2703899999999998E-3</v>
      </c>
      <c r="I958" s="15">
        <v>9.4585700000000003E-4</v>
      </c>
      <c r="J958" s="23">
        <v>2.4999999999999999E-8</v>
      </c>
      <c r="K958" s="4" t="s">
        <v>20</v>
      </c>
      <c r="L958" s="4" t="s">
        <v>20</v>
      </c>
    </row>
    <row r="959" spans="1:12" s="4" customFormat="1" ht="16" x14ac:dyDescent="0.3">
      <c r="A959" s="4" t="s">
        <v>1459</v>
      </c>
      <c r="B959" s="13" t="s">
        <v>1460</v>
      </c>
      <c r="C959" s="4">
        <v>11</v>
      </c>
      <c r="D959" s="4">
        <v>13167748</v>
      </c>
      <c r="E959" s="4" t="s">
        <v>19</v>
      </c>
      <c r="F959" s="4" t="s">
        <v>15</v>
      </c>
      <c r="G959" s="15">
        <v>0.54407799999999995</v>
      </c>
      <c r="H959" s="15">
        <v>5.39274E-3</v>
      </c>
      <c r="I959" s="15">
        <v>8.7711799999999997E-4</v>
      </c>
      <c r="J959" s="23">
        <v>7.7999200000000003E-10</v>
      </c>
      <c r="K959" s="4" t="s">
        <v>20</v>
      </c>
      <c r="L959" s="4" t="s">
        <v>20</v>
      </c>
    </row>
    <row r="960" spans="1:12" s="4" customFormat="1" ht="16" x14ac:dyDescent="0.3">
      <c r="A960" s="4" t="s">
        <v>1461</v>
      </c>
      <c r="B960" s="13" t="s">
        <v>1462</v>
      </c>
      <c r="C960" s="4">
        <v>11</v>
      </c>
      <c r="D960" s="4">
        <v>100498196</v>
      </c>
      <c r="E960" s="4" t="s">
        <v>16</v>
      </c>
      <c r="F960" s="4" t="s">
        <v>25</v>
      </c>
      <c r="G960" s="15">
        <v>0.70645199999999997</v>
      </c>
      <c r="H960" s="15">
        <v>-5.5214699999999997E-3</v>
      </c>
      <c r="I960" s="15">
        <v>9.6495800000000003E-4</v>
      </c>
      <c r="J960" s="23">
        <v>1.09999E-8</v>
      </c>
      <c r="K960" s="4" t="s">
        <v>20</v>
      </c>
      <c r="L960" s="4" t="s">
        <v>20</v>
      </c>
    </row>
    <row r="961" spans="1:19" s="4" customFormat="1" ht="16" x14ac:dyDescent="0.3">
      <c r="A961" s="4" t="s">
        <v>1463</v>
      </c>
      <c r="B961" s="13" t="s">
        <v>1464</v>
      </c>
      <c r="C961" s="4">
        <v>22</v>
      </c>
      <c r="D961" s="4">
        <v>33335386</v>
      </c>
      <c r="E961" s="4" t="s">
        <v>25</v>
      </c>
      <c r="F961" s="4" t="s">
        <v>16</v>
      </c>
      <c r="G961" s="15">
        <v>0.25816299999999998</v>
      </c>
      <c r="H961" s="15">
        <v>-6.2555299999999996E-3</v>
      </c>
      <c r="I961" s="15">
        <v>9.9576200000000008E-4</v>
      </c>
      <c r="J961" s="23">
        <v>3.2999700000000002E-10</v>
      </c>
      <c r="K961" s="4" t="s">
        <v>20</v>
      </c>
      <c r="L961" s="4" t="s">
        <v>20</v>
      </c>
    </row>
    <row r="962" spans="1:19" s="4" customFormat="1" ht="16" x14ac:dyDescent="0.3">
      <c r="A962" s="4" t="s">
        <v>1465</v>
      </c>
      <c r="B962" s="13" t="s">
        <v>1466</v>
      </c>
      <c r="C962" s="4">
        <v>12</v>
      </c>
      <c r="D962" s="4">
        <v>57540751</v>
      </c>
      <c r="E962" s="4" t="s">
        <v>25</v>
      </c>
      <c r="F962" s="4" t="s">
        <v>16</v>
      </c>
      <c r="G962" s="15">
        <v>0.528084</v>
      </c>
      <c r="H962" s="15">
        <v>-5.5053799999999998E-3</v>
      </c>
      <c r="I962" s="15">
        <v>8.7193100000000005E-4</v>
      </c>
      <c r="J962" s="23">
        <v>2.6999799999999998E-10</v>
      </c>
      <c r="K962" s="4" t="s">
        <v>20</v>
      </c>
      <c r="L962" s="4" t="s">
        <v>20</v>
      </c>
    </row>
    <row r="963" spans="1:19" s="4" customFormat="1" ht="16" x14ac:dyDescent="0.3">
      <c r="A963" s="4" t="s">
        <v>1467</v>
      </c>
      <c r="B963" s="13" t="s">
        <v>875</v>
      </c>
      <c r="C963" s="4">
        <v>6</v>
      </c>
      <c r="D963" s="4">
        <v>6736197</v>
      </c>
      <c r="E963" s="4" t="s">
        <v>19</v>
      </c>
      <c r="F963" s="4" t="s">
        <v>15</v>
      </c>
      <c r="G963" s="15">
        <v>0.61717200000000005</v>
      </c>
      <c r="H963" s="15">
        <v>-6.19018E-3</v>
      </c>
      <c r="I963" s="15">
        <v>9.0078900000000004E-4</v>
      </c>
      <c r="J963" s="23">
        <v>6.2994099999999997E-12</v>
      </c>
      <c r="K963" s="4" t="s">
        <v>20</v>
      </c>
      <c r="L963" s="4" t="s">
        <v>20</v>
      </c>
    </row>
    <row r="964" spans="1:19" s="4" customFormat="1" ht="16" x14ac:dyDescent="0.3">
      <c r="A964" s="4" t="s">
        <v>1468</v>
      </c>
      <c r="B964" s="13" t="s">
        <v>1469</v>
      </c>
      <c r="C964" s="4">
        <v>6</v>
      </c>
      <c r="D964" s="4">
        <v>73661010</v>
      </c>
      <c r="E964" s="4" t="s">
        <v>16</v>
      </c>
      <c r="F964" s="4" t="s">
        <v>25</v>
      </c>
      <c r="G964" s="15">
        <v>0.19867299999999999</v>
      </c>
      <c r="H964" s="15">
        <v>-7.4527899999999999E-3</v>
      </c>
      <c r="I964" s="15">
        <v>1.08826E-3</v>
      </c>
      <c r="J964" s="23">
        <v>7.5006700000000006E-12</v>
      </c>
      <c r="K964" s="4" t="s">
        <v>20</v>
      </c>
      <c r="L964" s="4" t="s">
        <v>20</v>
      </c>
    </row>
    <row r="965" spans="1:19" s="4" customFormat="1" ht="16" x14ac:dyDescent="0.3">
      <c r="A965" s="31" t="s">
        <v>1470</v>
      </c>
      <c r="B965" s="32" t="s">
        <v>1471</v>
      </c>
      <c r="C965" s="31">
        <v>5</v>
      </c>
      <c r="D965" s="31">
        <v>95025146</v>
      </c>
      <c r="E965" s="31" t="s">
        <v>16</v>
      </c>
      <c r="F965" s="31" t="s">
        <v>25</v>
      </c>
      <c r="G965" s="34">
        <v>0.68766499999999997</v>
      </c>
      <c r="H965" s="34">
        <v>7.8544800000000005E-3</v>
      </c>
      <c r="I965" s="34">
        <v>9.3760700000000002E-4</v>
      </c>
      <c r="J965" s="43">
        <v>5.40008E-17</v>
      </c>
      <c r="K965" s="31" t="s">
        <v>20</v>
      </c>
      <c r="L965" s="31" t="s">
        <v>20</v>
      </c>
      <c r="M965" s="35"/>
    </row>
    <row r="966" spans="1:19" x14ac:dyDescent="0.3">
      <c r="A966" s="59" t="s">
        <v>375</v>
      </c>
      <c r="B966" s="59"/>
      <c r="C966" s="59"/>
      <c r="D966" s="59"/>
      <c r="E966" s="59"/>
      <c r="F966" s="59"/>
      <c r="G966" s="61"/>
      <c r="H966" s="61"/>
      <c r="I966" s="61"/>
      <c r="J966" s="67"/>
      <c r="K966" s="53">
        <f>SUM(K848:K953)</f>
        <v>1.7697930629235224E-2</v>
      </c>
      <c r="L966" s="63">
        <f>K966*((345665-107)/106)/(1-K966)</f>
        <v>58.734397215558303</v>
      </c>
    </row>
    <row r="967" spans="1:19" x14ac:dyDescent="0.3">
      <c r="A967" s="35" t="s">
        <v>1472</v>
      </c>
      <c r="B967" s="35"/>
      <c r="C967" s="36"/>
      <c r="D967" s="35"/>
      <c r="E967" s="35"/>
      <c r="F967" s="35"/>
      <c r="G967" s="37"/>
      <c r="H967" s="37"/>
      <c r="I967" s="37"/>
      <c r="J967" s="48"/>
      <c r="K967" s="26"/>
      <c r="L967" s="42"/>
      <c r="M967" s="4"/>
      <c r="N967" s="4"/>
      <c r="O967" s="4"/>
      <c r="P967" s="4"/>
      <c r="Q967" s="4"/>
      <c r="R967" s="4"/>
      <c r="S967" s="4"/>
    </row>
    <row r="968" spans="1:19" ht="16" x14ac:dyDescent="0.3">
      <c r="A968" s="62" t="s">
        <v>1473</v>
      </c>
      <c r="B968" s="35"/>
      <c r="C968" s="36"/>
      <c r="D968" s="35"/>
      <c r="E968" s="35"/>
      <c r="F968" s="35"/>
      <c r="G968" s="37"/>
      <c r="H968" s="37"/>
      <c r="I968" s="37"/>
      <c r="J968" s="48"/>
      <c r="K968" s="26"/>
      <c r="L968" s="42"/>
      <c r="M968" s="4"/>
      <c r="N968" s="4"/>
      <c r="O968" s="4"/>
      <c r="P968" s="4"/>
      <c r="Q968" s="4"/>
      <c r="R968" s="4"/>
      <c r="S968" s="4"/>
    </row>
    <row r="969" spans="1:19" ht="16" x14ac:dyDescent="0.3">
      <c r="A969" s="38" t="s">
        <v>1474</v>
      </c>
      <c r="B969" s="4"/>
      <c r="C969" s="14"/>
      <c r="D969" s="4"/>
      <c r="E969" s="4"/>
      <c r="F969" s="4"/>
      <c r="G969" s="15"/>
      <c r="H969" s="15"/>
      <c r="I969" s="15"/>
      <c r="J969" s="4"/>
    </row>
    <row r="970" spans="1:19" ht="16" x14ac:dyDescent="0.3">
      <c r="A970" s="4" t="s">
        <v>1271</v>
      </c>
      <c r="B970" s="4"/>
      <c r="C970" s="14"/>
      <c r="D970" s="4"/>
      <c r="E970" s="4"/>
      <c r="F970" s="4"/>
      <c r="G970" s="15"/>
      <c r="H970" s="15"/>
      <c r="I970" s="15"/>
      <c r="J970" s="4"/>
      <c r="K970" s="55"/>
      <c r="L970" s="50"/>
    </row>
    <row r="971" spans="1:19" x14ac:dyDescent="0.3">
      <c r="A971" s="4"/>
      <c r="B971" s="4"/>
      <c r="C971" s="14"/>
      <c r="D971" s="4"/>
      <c r="E971" s="4"/>
      <c r="F971" s="4"/>
      <c r="G971" s="15"/>
      <c r="H971" s="15"/>
      <c r="I971" s="15"/>
      <c r="J971" s="4"/>
      <c r="K971" s="55"/>
      <c r="L971" s="50"/>
    </row>
    <row r="972" spans="1:19" ht="14" customHeight="1" x14ac:dyDescent="0.3">
      <c r="A972" s="105" t="s">
        <v>1475</v>
      </c>
      <c r="B972" s="106"/>
      <c r="C972" s="106"/>
      <c r="D972" s="106"/>
      <c r="E972" s="106"/>
      <c r="F972" s="106"/>
      <c r="G972" s="106"/>
      <c r="H972" s="106"/>
      <c r="I972" s="106"/>
      <c r="J972" s="4"/>
    </row>
    <row r="973" spans="1:19" ht="25.5" customHeight="1" x14ac:dyDescent="0.3">
      <c r="A973" s="113" t="s">
        <v>1476</v>
      </c>
      <c r="B973" s="115" t="s">
        <v>1477</v>
      </c>
      <c r="C973" s="113" t="s">
        <v>1478</v>
      </c>
      <c r="D973" s="117" t="s">
        <v>1479</v>
      </c>
      <c r="E973" s="107" t="s">
        <v>1480</v>
      </c>
      <c r="F973" s="107"/>
      <c r="G973" s="107"/>
      <c r="H973" s="107"/>
      <c r="I973" s="107"/>
      <c r="J973" s="4"/>
    </row>
    <row r="974" spans="1:19" ht="28" x14ac:dyDescent="0.3">
      <c r="A974" s="114"/>
      <c r="B974" s="116"/>
      <c r="C974" s="114"/>
      <c r="D974" s="118"/>
      <c r="E974" s="79" t="s">
        <v>1481</v>
      </c>
      <c r="F974" s="80" t="s">
        <v>1482</v>
      </c>
      <c r="G974" s="81" t="s">
        <v>1483</v>
      </c>
      <c r="H974" s="81" t="s">
        <v>1484</v>
      </c>
      <c r="I974" s="81" t="s">
        <v>1485</v>
      </c>
      <c r="J974" s="4"/>
    </row>
    <row r="975" spans="1:19" x14ac:dyDescent="0.3">
      <c r="A975" s="82" t="s">
        <v>1486</v>
      </c>
      <c r="B975" s="83">
        <v>2.4799999999999999E-2</v>
      </c>
      <c r="C975" s="82" t="s">
        <v>1487</v>
      </c>
      <c r="D975" s="84">
        <v>345665</v>
      </c>
      <c r="E975" s="84">
        <v>0.96</v>
      </c>
      <c r="F975" s="84">
        <v>1</v>
      </c>
      <c r="G975" s="84">
        <v>1</v>
      </c>
      <c r="H975" s="84">
        <v>1</v>
      </c>
      <c r="I975" s="84">
        <v>1</v>
      </c>
      <c r="J975" s="4"/>
    </row>
    <row r="976" spans="1:19" x14ac:dyDescent="0.3">
      <c r="A976" s="82"/>
      <c r="B976" s="83">
        <v>2.4799999999999999E-2</v>
      </c>
      <c r="C976" s="82" t="s">
        <v>1488</v>
      </c>
      <c r="D976" s="84">
        <v>345665</v>
      </c>
      <c r="E976" s="84">
        <v>0.96</v>
      </c>
      <c r="F976" s="84">
        <v>1</v>
      </c>
      <c r="G976" s="84">
        <v>1</v>
      </c>
      <c r="H976" s="84">
        <v>1</v>
      </c>
      <c r="I976" s="84">
        <v>1</v>
      </c>
      <c r="J976" s="4"/>
    </row>
    <row r="977" spans="1:12" x14ac:dyDescent="0.3">
      <c r="A977" s="82"/>
      <c r="B977" s="83">
        <v>2.4799999999999999E-2</v>
      </c>
      <c r="C977" s="82" t="s">
        <v>1489</v>
      </c>
      <c r="D977" s="84" t="s">
        <v>1490</v>
      </c>
      <c r="E977" s="84">
        <v>0.11</v>
      </c>
      <c r="F977" s="84">
        <v>0.74</v>
      </c>
      <c r="G977" s="84">
        <v>1</v>
      </c>
      <c r="H977" s="84">
        <v>1</v>
      </c>
      <c r="I977" s="84">
        <v>1</v>
      </c>
      <c r="J977" s="4"/>
      <c r="L977" s="97" t="s">
        <v>20</v>
      </c>
    </row>
    <row r="978" spans="1:12" x14ac:dyDescent="0.3">
      <c r="A978" s="85" t="s">
        <v>1491</v>
      </c>
      <c r="B978" s="83">
        <v>4.1000000000000003E-3</v>
      </c>
      <c r="C978" s="82" t="s">
        <v>1487</v>
      </c>
      <c r="D978" s="84">
        <v>345665</v>
      </c>
      <c r="E978" s="84">
        <v>0.15</v>
      </c>
      <c r="F978" s="84">
        <v>0.84</v>
      </c>
      <c r="G978" s="84">
        <v>1</v>
      </c>
      <c r="H978" s="84">
        <v>1</v>
      </c>
      <c r="I978" s="84">
        <v>1</v>
      </c>
      <c r="J978" s="4"/>
    </row>
    <row r="979" spans="1:12" x14ac:dyDescent="0.3">
      <c r="A979" s="82"/>
      <c r="B979" s="83">
        <v>4.1000000000000003E-3</v>
      </c>
      <c r="C979" s="82" t="s">
        <v>1488</v>
      </c>
      <c r="D979" s="84">
        <v>345665</v>
      </c>
      <c r="E979" s="84">
        <v>0.15</v>
      </c>
      <c r="F979" s="84">
        <v>0.84</v>
      </c>
      <c r="G979" s="84">
        <v>1</v>
      </c>
      <c r="H979" s="84">
        <v>1</v>
      </c>
      <c r="I979" s="84">
        <v>1</v>
      </c>
      <c r="J979" s="4"/>
    </row>
    <row r="980" spans="1:12" x14ac:dyDescent="0.3">
      <c r="A980" s="82"/>
      <c r="B980" s="83">
        <v>4.1000000000000003E-3</v>
      </c>
      <c r="C980" s="82" t="s">
        <v>1489</v>
      </c>
      <c r="D980" s="84" t="s">
        <v>1490</v>
      </c>
      <c r="E980" s="84">
        <v>0.01</v>
      </c>
      <c r="F980" s="84">
        <v>7.0000000000000007E-2</v>
      </c>
      <c r="G980" s="84">
        <v>0.24</v>
      </c>
      <c r="H980" s="84">
        <v>0.55000000000000004</v>
      </c>
      <c r="I980" s="84">
        <v>0.85</v>
      </c>
      <c r="J980" s="4"/>
    </row>
    <row r="981" spans="1:12" x14ac:dyDescent="0.3">
      <c r="A981" s="85" t="s">
        <v>1492</v>
      </c>
      <c r="B981" s="83">
        <v>3.3999999999999998E-3</v>
      </c>
      <c r="C981" s="82" t="s">
        <v>1487</v>
      </c>
      <c r="D981" s="84">
        <v>345665</v>
      </c>
      <c r="E981" s="84">
        <v>0.11</v>
      </c>
      <c r="F981" s="84">
        <v>0.74</v>
      </c>
      <c r="G981" s="84">
        <v>1</v>
      </c>
      <c r="H981" s="84">
        <v>1</v>
      </c>
      <c r="I981" s="84">
        <v>1</v>
      </c>
      <c r="J981" s="4"/>
    </row>
    <row r="982" spans="1:12" x14ac:dyDescent="0.3">
      <c r="A982" s="82"/>
      <c r="B982" s="83">
        <v>3.3999999999999998E-3</v>
      </c>
      <c r="C982" s="82" t="s">
        <v>1488</v>
      </c>
      <c r="D982" s="84">
        <v>345665</v>
      </c>
      <c r="E982" s="84">
        <v>0.11</v>
      </c>
      <c r="F982" s="84">
        <v>0.74</v>
      </c>
      <c r="G982" s="84">
        <v>1</v>
      </c>
      <c r="H982" s="84">
        <v>1</v>
      </c>
      <c r="I982" s="84">
        <v>1</v>
      </c>
      <c r="J982" s="4"/>
    </row>
    <row r="983" spans="1:12" x14ac:dyDescent="0.3">
      <c r="A983" s="82"/>
      <c r="B983" s="83">
        <v>3.3999999999999998E-3</v>
      </c>
      <c r="C983" s="82" t="s">
        <v>1489</v>
      </c>
      <c r="D983" s="84" t="s">
        <v>1490</v>
      </c>
      <c r="E983" s="84">
        <v>0.01</v>
      </c>
      <c r="F983" s="84">
        <v>0.05</v>
      </c>
      <c r="G983" s="84">
        <v>0.18</v>
      </c>
      <c r="H983" s="84">
        <v>0.44</v>
      </c>
      <c r="I983" s="84">
        <v>0.75</v>
      </c>
      <c r="J983" s="4"/>
    </row>
    <row r="984" spans="1:12" x14ac:dyDescent="0.3">
      <c r="A984" s="85" t="s">
        <v>1493</v>
      </c>
      <c r="B984" s="83">
        <v>2.76E-2</v>
      </c>
      <c r="C984" s="82" t="s">
        <v>1487</v>
      </c>
      <c r="D984" s="84">
        <v>345665</v>
      </c>
      <c r="E984" s="84">
        <v>0.98</v>
      </c>
      <c r="F984" s="84">
        <v>1</v>
      </c>
      <c r="G984" s="84">
        <v>1</v>
      </c>
      <c r="H984" s="84">
        <v>1</v>
      </c>
      <c r="I984" s="84">
        <v>1</v>
      </c>
      <c r="J984" s="4"/>
    </row>
    <row r="985" spans="1:12" x14ac:dyDescent="0.3">
      <c r="A985" s="82"/>
      <c r="B985" s="83">
        <v>2.76E-2</v>
      </c>
      <c r="C985" s="82" t="s">
        <v>1488</v>
      </c>
      <c r="D985" s="84">
        <v>345665</v>
      </c>
      <c r="E985" s="84">
        <v>0.98</v>
      </c>
      <c r="F985" s="84">
        <v>1</v>
      </c>
      <c r="G985" s="84">
        <v>1</v>
      </c>
      <c r="H985" s="84">
        <v>1</v>
      </c>
      <c r="I985" s="84">
        <v>1</v>
      </c>
      <c r="J985" s="4"/>
    </row>
    <row r="986" spans="1:12" x14ac:dyDescent="0.3">
      <c r="A986" s="82"/>
      <c r="B986" s="83">
        <v>2.76E-2</v>
      </c>
      <c r="C986" s="82" t="s">
        <v>1489</v>
      </c>
      <c r="D986" s="84" t="s">
        <v>1490</v>
      </c>
      <c r="E986" s="84">
        <v>0.13</v>
      </c>
      <c r="F986" s="84">
        <v>0.8</v>
      </c>
      <c r="G986" s="84">
        <v>1</v>
      </c>
      <c r="H986" s="84">
        <v>1</v>
      </c>
      <c r="I986" s="84">
        <v>1</v>
      </c>
      <c r="J986" s="4"/>
    </row>
    <row r="987" spans="1:12" ht="18.5" customHeight="1" x14ac:dyDescent="0.3">
      <c r="A987" s="85" t="s">
        <v>1494</v>
      </c>
      <c r="B987" s="83">
        <v>5.9700000000000003E-2</v>
      </c>
      <c r="C987" s="82" t="s">
        <v>1487</v>
      </c>
      <c r="D987" s="84">
        <v>345665</v>
      </c>
      <c r="E987" s="84">
        <v>1</v>
      </c>
      <c r="F987" s="84">
        <v>1</v>
      </c>
      <c r="G987" s="84">
        <v>1</v>
      </c>
      <c r="H987" s="84">
        <v>1</v>
      </c>
      <c r="I987" s="84">
        <v>1</v>
      </c>
      <c r="J987" s="4"/>
    </row>
    <row r="988" spans="1:12" ht="16.5" customHeight="1" x14ac:dyDescent="0.3">
      <c r="B988" s="83">
        <v>5.9700000000000003E-2</v>
      </c>
      <c r="C988" s="82" t="s">
        <v>1488</v>
      </c>
      <c r="D988" s="84">
        <v>345665</v>
      </c>
      <c r="E988" s="84">
        <v>1</v>
      </c>
      <c r="F988" s="84">
        <v>1</v>
      </c>
      <c r="G988" s="84">
        <v>1</v>
      </c>
      <c r="H988" s="84">
        <v>1</v>
      </c>
      <c r="I988" s="84">
        <v>1</v>
      </c>
      <c r="J988" s="4"/>
    </row>
    <row r="989" spans="1:12" x14ac:dyDescent="0.3">
      <c r="A989" s="82"/>
      <c r="B989" s="83">
        <v>5.9700000000000003E-2</v>
      </c>
      <c r="C989" s="82" t="s">
        <v>1489</v>
      </c>
      <c r="D989" s="84" t="s">
        <v>1490</v>
      </c>
      <c r="E989" s="84">
        <v>0.4</v>
      </c>
      <c r="F989" s="84">
        <v>1</v>
      </c>
      <c r="G989" s="84">
        <v>1</v>
      </c>
      <c r="H989" s="84">
        <v>1</v>
      </c>
      <c r="I989" s="84">
        <v>1</v>
      </c>
      <c r="J989" s="4"/>
    </row>
    <row r="990" spans="1:12" x14ac:dyDescent="0.3">
      <c r="A990" s="82" t="s">
        <v>1487</v>
      </c>
      <c r="B990" s="83">
        <v>3.3799999999999997E-2</v>
      </c>
      <c r="C990" s="85" t="s">
        <v>1486</v>
      </c>
      <c r="D990" s="84" t="s">
        <v>1495</v>
      </c>
      <c r="E990" s="84">
        <v>0.26</v>
      </c>
      <c r="F990" s="84">
        <v>0.97</v>
      </c>
      <c r="G990" s="84">
        <v>1</v>
      </c>
      <c r="H990" s="84">
        <v>1</v>
      </c>
      <c r="I990" s="84">
        <v>1</v>
      </c>
      <c r="J990" s="4"/>
    </row>
    <row r="991" spans="1:12" x14ac:dyDescent="0.3">
      <c r="A991" s="82"/>
      <c r="B991" s="83">
        <v>3.3799999999999997E-2</v>
      </c>
      <c r="C991" s="85" t="s">
        <v>1491</v>
      </c>
      <c r="D991" s="84">
        <v>58074</v>
      </c>
      <c r="E991" s="84">
        <v>0.24</v>
      </c>
      <c r="F991" s="84">
        <v>0.95</v>
      </c>
      <c r="G991" s="84">
        <v>1</v>
      </c>
      <c r="H991" s="84">
        <v>1</v>
      </c>
      <c r="I991" s="84">
        <v>1</v>
      </c>
      <c r="J991" s="4"/>
    </row>
    <row r="992" spans="1:12" x14ac:dyDescent="0.3">
      <c r="A992" s="82"/>
      <c r="B992" s="83">
        <v>3.3799999999999997E-2</v>
      </c>
      <c r="C992" s="85" t="s">
        <v>1492</v>
      </c>
      <c r="D992" s="86">
        <v>51750</v>
      </c>
      <c r="E992" s="84">
        <v>0.2</v>
      </c>
      <c r="F992" s="84">
        <v>1</v>
      </c>
      <c r="G992" s="84">
        <v>1</v>
      </c>
      <c r="H992" s="84">
        <v>1</v>
      </c>
      <c r="I992" s="84">
        <v>1</v>
      </c>
      <c r="J992" s="4"/>
    </row>
    <row r="993" spans="1:12" x14ac:dyDescent="0.3">
      <c r="A993" s="82"/>
      <c r="B993" s="83">
        <v>3.3799999999999997E-2</v>
      </c>
      <c r="C993" s="85" t="s">
        <v>1493</v>
      </c>
      <c r="D993" s="86">
        <v>123665</v>
      </c>
      <c r="E993" s="84">
        <v>0.63</v>
      </c>
      <c r="F993" s="84">
        <v>1</v>
      </c>
      <c r="G993" s="84">
        <v>1</v>
      </c>
      <c r="H993" s="84">
        <v>1</v>
      </c>
      <c r="I993" s="84">
        <v>1</v>
      </c>
      <c r="J993" s="4"/>
    </row>
    <row r="994" spans="1:12" x14ac:dyDescent="0.3">
      <c r="A994" s="82"/>
      <c r="B994" s="83">
        <v>3.3799999999999997E-2</v>
      </c>
      <c r="C994" s="85" t="s">
        <v>1494</v>
      </c>
      <c r="D994" s="87">
        <v>10701</v>
      </c>
      <c r="E994" s="84">
        <v>0.02</v>
      </c>
      <c r="F994" s="84">
        <v>1</v>
      </c>
      <c r="G994" s="84">
        <v>1</v>
      </c>
      <c r="H994" s="84">
        <v>1</v>
      </c>
      <c r="I994" s="84">
        <v>1</v>
      </c>
      <c r="J994" s="4"/>
    </row>
    <row r="995" spans="1:12" x14ac:dyDescent="0.3">
      <c r="A995" s="82" t="s">
        <v>1488</v>
      </c>
      <c r="B995" s="83">
        <v>4.7600000000000003E-2</v>
      </c>
      <c r="C995" s="85" t="s">
        <v>1486</v>
      </c>
      <c r="D995" s="84" t="s">
        <v>1495</v>
      </c>
      <c r="E995" s="84">
        <v>0.42</v>
      </c>
      <c r="F995" s="84">
        <v>1</v>
      </c>
      <c r="G995" s="84">
        <v>1</v>
      </c>
      <c r="H995" s="84">
        <v>1</v>
      </c>
      <c r="I995" s="84">
        <v>1</v>
      </c>
      <c r="J995" s="4"/>
    </row>
    <row r="996" spans="1:12" x14ac:dyDescent="0.3">
      <c r="A996" s="82"/>
      <c r="B996" s="83">
        <v>4.7600000000000003E-2</v>
      </c>
      <c r="C996" s="85" t="s">
        <v>1491</v>
      </c>
      <c r="D996" s="84">
        <v>58074</v>
      </c>
      <c r="E996" s="84">
        <v>0.39</v>
      </c>
      <c r="F996" s="84">
        <v>1</v>
      </c>
      <c r="G996" s="84">
        <v>1</v>
      </c>
      <c r="H996" s="84">
        <v>1</v>
      </c>
      <c r="I996" s="84">
        <v>1</v>
      </c>
      <c r="J996" s="4"/>
    </row>
    <row r="997" spans="1:12" x14ac:dyDescent="0.3">
      <c r="A997" s="82"/>
      <c r="B997" s="83">
        <v>4.7600000000000003E-2</v>
      </c>
      <c r="C997" s="85" t="s">
        <v>1492</v>
      </c>
      <c r="D997" s="86">
        <v>51750</v>
      </c>
      <c r="E997" s="84">
        <v>0.33</v>
      </c>
      <c r="F997" s="84">
        <v>0.99</v>
      </c>
      <c r="G997" s="84">
        <v>1</v>
      </c>
      <c r="H997" s="84">
        <v>1</v>
      </c>
      <c r="I997" s="84">
        <v>1</v>
      </c>
      <c r="J997" s="4"/>
    </row>
    <row r="998" spans="1:12" x14ac:dyDescent="0.3">
      <c r="A998" s="82"/>
      <c r="B998" s="83">
        <v>4.7600000000000003E-2</v>
      </c>
      <c r="C998" s="85" t="s">
        <v>1493</v>
      </c>
      <c r="D998" s="86">
        <v>123665</v>
      </c>
      <c r="E998" s="84">
        <v>0.83</v>
      </c>
      <c r="F998" s="84">
        <v>1</v>
      </c>
      <c r="G998" s="84">
        <v>1</v>
      </c>
      <c r="H998" s="84">
        <v>1</v>
      </c>
      <c r="I998" s="84">
        <v>1</v>
      </c>
      <c r="J998" s="4"/>
    </row>
    <row r="999" spans="1:12" ht="14" customHeight="1" x14ac:dyDescent="0.3">
      <c r="A999" s="82"/>
      <c r="B999" s="83">
        <v>4.7600000000000003E-2</v>
      </c>
      <c r="C999" s="85" t="s">
        <v>1494</v>
      </c>
      <c r="D999" s="87">
        <v>10701</v>
      </c>
      <c r="E999" s="84">
        <v>0.04</v>
      </c>
      <c r="F999" s="84">
        <v>1</v>
      </c>
      <c r="G999" s="84">
        <v>1</v>
      </c>
      <c r="H999" s="84">
        <v>1</v>
      </c>
      <c r="I999" s="84">
        <v>1</v>
      </c>
      <c r="J999" s="4"/>
    </row>
    <row r="1000" spans="1:12" x14ac:dyDescent="0.3">
      <c r="A1000" s="82" t="s">
        <v>1489</v>
      </c>
      <c r="B1000" s="83">
        <v>1.77E-2</v>
      </c>
      <c r="C1000" s="85" t="s">
        <v>1486</v>
      </c>
      <c r="D1000" s="84" t="s">
        <v>1495</v>
      </c>
      <c r="E1000" s="84">
        <v>0.1</v>
      </c>
      <c r="F1000" s="84">
        <v>0.69</v>
      </c>
      <c r="G1000" s="84">
        <v>1</v>
      </c>
      <c r="H1000" s="84">
        <v>1</v>
      </c>
      <c r="I1000" s="84">
        <v>1</v>
      </c>
      <c r="J1000" s="4"/>
    </row>
    <row r="1001" spans="1:12" x14ac:dyDescent="0.3">
      <c r="A1001" s="82"/>
      <c r="B1001" s="83">
        <v>1.77E-2</v>
      </c>
      <c r="C1001" s="85" t="s">
        <v>1491</v>
      </c>
      <c r="D1001" s="84">
        <v>58074</v>
      </c>
      <c r="E1001" s="84">
        <v>0.09</v>
      </c>
      <c r="F1001" s="84">
        <v>0.66</v>
      </c>
      <c r="G1001" s="84">
        <v>0.99</v>
      </c>
      <c r="H1001" s="84">
        <v>1</v>
      </c>
      <c r="I1001" s="84">
        <v>1</v>
      </c>
      <c r="J1001" s="4"/>
    </row>
    <row r="1002" spans="1:12" x14ac:dyDescent="0.3">
      <c r="A1002" s="82"/>
      <c r="B1002" s="83">
        <v>1.77E-2</v>
      </c>
      <c r="C1002" s="85" t="s">
        <v>1492</v>
      </c>
      <c r="D1002" s="86">
        <v>51750</v>
      </c>
      <c r="E1002" s="84">
        <v>0.08</v>
      </c>
      <c r="F1002" s="84">
        <v>1</v>
      </c>
      <c r="G1002" s="84">
        <v>1</v>
      </c>
      <c r="H1002" s="84">
        <v>1</v>
      </c>
      <c r="I1002" s="84">
        <v>1</v>
      </c>
      <c r="J1002" s="4"/>
    </row>
    <row r="1003" spans="1:12" x14ac:dyDescent="0.3">
      <c r="A1003" s="82"/>
      <c r="B1003" s="83">
        <v>1.77E-2</v>
      </c>
      <c r="C1003" s="85" t="s">
        <v>1493</v>
      </c>
      <c r="D1003" s="86">
        <v>123665</v>
      </c>
      <c r="E1003" s="84">
        <v>0.27</v>
      </c>
      <c r="F1003" s="84">
        <v>1</v>
      </c>
      <c r="G1003" s="84">
        <v>1</v>
      </c>
      <c r="H1003" s="84">
        <v>1</v>
      </c>
      <c r="I1003" s="84">
        <v>1</v>
      </c>
      <c r="J1003" s="4"/>
    </row>
    <row r="1004" spans="1:12" ht="14" customHeight="1" x14ac:dyDescent="0.3">
      <c r="A1004" s="78"/>
      <c r="B1004" s="88">
        <v>1.77E-2</v>
      </c>
      <c r="C1004" s="78" t="s">
        <v>1494</v>
      </c>
      <c r="D1004" s="89">
        <v>10701</v>
      </c>
      <c r="E1004" s="79">
        <v>1E-3</v>
      </c>
      <c r="F1004" s="79">
        <v>1</v>
      </c>
      <c r="G1004" s="79">
        <v>1</v>
      </c>
      <c r="H1004" s="79">
        <v>1</v>
      </c>
      <c r="I1004" s="79">
        <v>1</v>
      </c>
      <c r="J1004" s="4"/>
    </row>
    <row r="1005" spans="1:12" ht="16" x14ac:dyDescent="0.3">
      <c r="A1005" s="4" t="s">
        <v>1496</v>
      </c>
      <c r="B1005" s="4"/>
      <c r="C1005" s="14"/>
      <c r="D1005" s="4"/>
      <c r="E1005" s="4"/>
      <c r="F1005" s="4"/>
      <c r="G1005" s="15"/>
      <c r="H1005" s="15"/>
      <c r="I1005" s="15"/>
      <c r="J1005" s="4"/>
    </row>
    <row r="1006" spans="1:12" ht="14" customHeight="1" x14ac:dyDescent="0.3">
      <c r="A1006" s="4"/>
      <c r="B1006" s="4"/>
      <c r="C1006" s="14"/>
      <c r="D1006" s="4"/>
      <c r="E1006" s="4"/>
      <c r="F1006" s="4"/>
      <c r="G1006" s="15"/>
      <c r="H1006" s="15"/>
      <c r="I1006" s="15"/>
      <c r="J1006" s="4"/>
      <c r="K1006" s="55"/>
      <c r="L1006" s="50"/>
    </row>
    <row r="1007" spans="1:12" ht="14.75" customHeight="1" x14ac:dyDescent="0.3">
      <c r="A1007" s="104" t="s">
        <v>1497</v>
      </c>
      <c r="B1007" s="104"/>
      <c r="C1007" s="104"/>
      <c r="D1007" s="104"/>
      <c r="E1007" s="104"/>
      <c r="F1007" s="104"/>
      <c r="G1007" s="108"/>
      <c r="H1007" s="108"/>
      <c r="I1007" s="108"/>
      <c r="J1007" s="108"/>
      <c r="K1007" s="55"/>
      <c r="L1007" s="50"/>
    </row>
    <row r="1008" spans="1:12" x14ac:dyDescent="0.3">
      <c r="A1008" s="72" t="s">
        <v>20</v>
      </c>
      <c r="B1008" s="72"/>
      <c r="C1008" s="90" t="s">
        <v>8</v>
      </c>
      <c r="D1008" s="90" t="s">
        <v>1498</v>
      </c>
      <c r="E1008" s="74" t="s">
        <v>1499</v>
      </c>
      <c r="F1008" s="91" t="s">
        <v>1500</v>
      </c>
      <c r="G1008" s="92"/>
      <c r="H1008" s="37"/>
      <c r="I1008" s="37"/>
      <c r="J1008" s="98"/>
      <c r="K1008" s="50"/>
      <c r="L1008"/>
    </row>
    <row r="1009" spans="1:12" x14ac:dyDescent="0.3">
      <c r="A1009" s="93" t="s">
        <v>1501</v>
      </c>
      <c r="B1009" s="4"/>
      <c r="C1009" s="94"/>
      <c r="D1009" s="94"/>
      <c r="E1009" s="15"/>
      <c r="F1009" s="95"/>
      <c r="H1009" s="15"/>
      <c r="I1009" s="15"/>
      <c r="J1009" s="55"/>
      <c r="K1009" s="50"/>
      <c r="L1009"/>
    </row>
    <row r="1010" spans="1:12" x14ac:dyDescent="0.3">
      <c r="A1010" s="93"/>
      <c r="B1010" s="4" t="s">
        <v>1502</v>
      </c>
      <c r="C1010" s="94">
        <v>-0.26162185623832401</v>
      </c>
      <c r="D1010" s="94">
        <v>-1.3337903170107701</v>
      </c>
      <c r="E1010" s="15">
        <v>0.81054660453412597</v>
      </c>
      <c r="F1010" s="94">
        <v>0.65264232509881104</v>
      </c>
      <c r="H1010" s="15"/>
      <c r="I1010" s="15"/>
      <c r="J1010" s="55"/>
      <c r="K1010" s="50"/>
      <c r="L1010"/>
    </row>
    <row r="1011" spans="1:12" x14ac:dyDescent="0.3">
      <c r="A1011" s="93"/>
      <c r="B1011" s="4" t="s">
        <v>1503</v>
      </c>
      <c r="C1011" s="94">
        <v>-2.6553214851965001E-2</v>
      </c>
      <c r="D1011" s="94">
        <v>-0.30044642019851298</v>
      </c>
      <c r="E1011" s="15">
        <v>0.247339990494583</v>
      </c>
      <c r="F1011" s="94">
        <v>0.84929599251200405</v>
      </c>
      <c r="H1011" s="15"/>
      <c r="I1011" s="15"/>
      <c r="J1011" s="55"/>
      <c r="K1011" s="50"/>
      <c r="L1011"/>
    </row>
    <row r="1012" spans="1:12" x14ac:dyDescent="0.3">
      <c r="A1012" s="93"/>
      <c r="B1012" s="4" t="s">
        <v>1504</v>
      </c>
      <c r="C1012" s="94">
        <v>-7.2214355448721998E-2</v>
      </c>
      <c r="D1012" s="94">
        <v>-0.29146825842192098</v>
      </c>
      <c r="E1012" s="15">
        <v>0.14703954752447701</v>
      </c>
      <c r="F1012" s="94">
        <v>0.51856852384076402</v>
      </c>
      <c r="H1012" s="15"/>
      <c r="I1012" s="15"/>
      <c r="J1012" s="55"/>
      <c r="K1012" s="50"/>
      <c r="L1012"/>
    </row>
    <row r="1013" spans="1:12" x14ac:dyDescent="0.3">
      <c r="A1013" s="93"/>
      <c r="B1013" s="4" t="s">
        <v>1505</v>
      </c>
      <c r="C1013" s="94">
        <v>-7.2194962008304206E-2</v>
      </c>
      <c r="D1013" s="94">
        <v>-0.30639960878107497</v>
      </c>
      <c r="E1013" s="15">
        <v>0.162009684764467</v>
      </c>
      <c r="F1013" s="94">
        <v>0.54572294868715199</v>
      </c>
      <c r="H1013" s="15"/>
      <c r="I1013" s="15"/>
      <c r="J1013" s="55"/>
      <c r="K1013" s="50"/>
      <c r="L1013"/>
    </row>
    <row r="1014" spans="1:12" x14ac:dyDescent="0.3">
      <c r="A1014" s="93"/>
      <c r="B1014" s="4" t="s">
        <v>1506</v>
      </c>
      <c r="C1014" s="94">
        <v>-7.2214355448721998E-2</v>
      </c>
      <c r="D1014" s="94">
        <v>-0.21886330023780001</v>
      </c>
      <c r="E1014" s="15">
        <v>7.4434589340356003E-2</v>
      </c>
      <c r="F1014" s="94">
        <v>0.37173655251993798</v>
      </c>
      <c r="H1014" s="15"/>
      <c r="I1014" s="15"/>
      <c r="J1014" s="55"/>
      <c r="K1014" s="50"/>
      <c r="L1014"/>
    </row>
    <row r="1015" spans="1:12" x14ac:dyDescent="0.3">
      <c r="A1015" s="93"/>
      <c r="B1015" s="4" t="s">
        <v>1507</v>
      </c>
      <c r="C1015" s="94">
        <v>-6.7845630000000004E-2</v>
      </c>
      <c r="D1015" s="94">
        <v>-0.18603965</v>
      </c>
      <c r="E1015" s="15">
        <v>5.034839E-2</v>
      </c>
      <c r="F1015" s="94">
        <v>0.26055620000000002</v>
      </c>
      <c r="H1015" s="15"/>
      <c r="I1015" s="15"/>
      <c r="J1015" s="55"/>
      <c r="K1015" s="50"/>
      <c r="L1015"/>
    </row>
    <row r="1016" spans="1:12" x14ac:dyDescent="0.3">
      <c r="A1016" s="93" t="s">
        <v>1508</v>
      </c>
      <c r="B1016" s="4" t="s">
        <v>20</v>
      </c>
      <c r="C1016" s="96"/>
      <c r="D1016" s="94"/>
      <c r="E1016" s="94"/>
      <c r="F1016" s="94"/>
      <c r="G1016" s="15"/>
      <c r="H1016" s="15"/>
      <c r="I1016" s="15"/>
      <c r="J1016" s="55"/>
      <c r="K1016" s="50"/>
      <c r="L1016"/>
    </row>
    <row r="1017" spans="1:12" x14ac:dyDescent="0.3">
      <c r="A1017" s="93"/>
      <c r="B1017" s="4" t="s">
        <v>1502</v>
      </c>
      <c r="C1017" s="94">
        <v>5.4221929182584401E-2</v>
      </c>
      <c r="D1017" s="94">
        <v>-1.01898556471409</v>
      </c>
      <c r="E1017" s="15">
        <v>1.1274294230792601</v>
      </c>
      <c r="F1017" s="94">
        <v>0.92496556495221505</v>
      </c>
      <c r="H1017" s="15"/>
      <c r="I1017" s="15"/>
      <c r="J1017" s="55"/>
      <c r="K1017" s="50"/>
      <c r="L1017"/>
    </row>
    <row r="1018" spans="1:12" x14ac:dyDescent="0.3">
      <c r="A1018" s="93"/>
      <c r="B1018" s="4" t="s">
        <v>1503</v>
      </c>
      <c r="C1018" s="94">
        <v>9.4573944800562595E-2</v>
      </c>
      <c r="D1018" s="94">
        <v>-0.182267737666512</v>
      </c>
      <c r="E1018" s="15">
        <v>0.37141562726763799</v>
      </c>
      <c r="F1018" s="94">
        <v>0.50313183655323601</v>
      </c>
      <c r="H1018" s="15"/>
      <c r="I1018" s="15"/>
      <c r="J1018" s="55"/>
      <c r="K1018" s="50"/>
      <c r="L1018"/>
    </row>
    <row r="1019" spans="1:12" x14ac:dyDescent="0.3">
      <c r="A1019" s="93"/>
      <c r="B1019" s="4" t="s">
        <v>1504</v>
      </c>
      <c r="C1019" s="94">
        <v>6.6975890560690005E-2</v>
      </c>
      <c r="D1019" s="94">
        <v>-0.15291905635254199</v>
      </c>
      <c r="E1019" s="15">
        <v>0.286870837473922</v>
      </c>
      <c r="F1019" s="94">
        <v>0.55052115842391403</v>
      </c>
      <c r="H1019" s="15"/>
      <c r="I1019" s="15"/>
      <c r="J1019" s="55"/>
      <c r="K1019" s="50"/>
      <c r="L1019"/>
    </row>
    <row r="1020" spans="1:12" x14ac:dyDescent="0.3">
      <c r="A1020" s="93"/>
      <c r="B1020" s="4" t="s">
        <v>1505</v>
      </c>
      <c r="C1020" s="94">
        <v>6.7925340231091993E-2</v>
      </c>
      <c r="D1020" s="94">
        <v>-0.167079862678395</v>
      </c>
      <c r="E1020" s="15">
        <v>0.30293054314057899</v>
      </c>
      <c r="F1020" s="94">
        <v>0.57104462295475</v>
      </c>
      <c r="H1020" s="15"/>
      <c r="I1020" s="15"/>
      <c r="J1020" s="55"/>
      <c r="K1020" s="50"/>
      <c r="L1020"/>
    </row>
    <row r="1021" spans="1:12" ht="14" customHeight="1" x14ac:dyDescent="0.3">
      <c r="A1021" s="93"/>
      <c r="B1021" s="4" t="s">
        <v>1506</v>
      </c>
      <c r="C1021" s="94">
        <v>6.6975890560690005E-2</v>
      </c>
      <c r="D1021" s="94">
        <v>-9.4436577368364999E-2</v>
      </c>
      <c r="E1021" s="15">
        <v>0.22838835848974501</v>
      </c>
      <c r="F1021" s="94">
        <v>0.44712330993956401</v>
      </c>
      <c r="H1021" s="15"/>
      <c r="I1021" s="15"/>
      <c r="J1021" s="55"/>
      <c r="K1021" s="50"/>
      <c r="L1021"/>
    </row>
    <row r="1022" spans="1:12" ht="14" customHeight="1" x14ac:dyDescent="0.3">
      <c r="A1022" s="93"/>
      <c r="B1022" s="4" t="s">
        <v>1507</v>
      </c>
      <c r="C1022" s="94">
        <v>7.3798520000000006E-2</v>
      </c>
      <c r="D1022" s="94">
        <v>-0.10539800000000001</v>
      </c>
      <c r="E1022" s="15">
        <v>0.25299509999999997</v>
      </c>
      <c r="F1022" s="94">
        <v>0.41955890000000001</v>
      </c>
      <c r="H1022" s="15"/>
      <c r="I1022" s="15"/>
      <c r="J1022" s="55"/>
      <c r="K1022" s="50"/>
      <c r="L1022"/>
    </row>
    <row r="1023" spans="1:12" x14ac:dyDescent="0.3">
      <c r="A1023" s="93" t="s">
        <v>1509</v>
      </c>
      <c r="B1023" s="4"/>
      <c r="C1023" s="96"/>
      <c r="D1023" s="94"/>
      <c r="E1023" s="94"/>
      <c r="F1023" s="94"/>
      <c r="G1023" s="15"/>
      <c r="H1023" s="15"/>
      <c r="I1023" s="15"/>
      <c r="J1023" s="55"/>
      <c r="K1023" s="50"/>
      <c r="L1023"/>
    </row>
    <row r="1024" spans="1:12" x14ac:dyDescent="0.3">
      <c r="B1024" s="4" t="s">
        <v>1502</v>
      </c>
      <c r="C1024" s="94">
        <v>-0.98627432870105702</v>
      </c>
      <c r="D1024" s="94">
        <v>-2.0507942119390301</v>
      </c>
      <c r="E1024" s="15">
        <v>7.8245554536911496E-2</v>
      </c>
      <c r="F1024" s="94">
        <v>0.129082834773356</v>
      </c>
      <c r="H1024" s="15"/>
      <c r="I1024" s="15"/>
      <c r="J1024" s="55"/>
      <c r="K1024" s="50"/>
      <c r="L1024"/>
    </row>
    <row r="1025" spans="1:12" x14ac:dyDescent="0.3">
      <c r="A1025" s="93"/>
      <c r="B1025" s="4" t="s">
        <v>1503</v>
      </c>
      <c r="C1025" s="94">
        <v>-0.37593398829084601</v>
      </c>
      <c r="D1025" s="94">
        <v>-0.66033473201028403</v>
      </c>
      <c r="E1025" s="15">
        <v>-9.1533244571408004E-2</v>
      </c>
      <c r="F1025" s="94">
        <v>9.5748064094914702E-3</v>
      </c>
      <c r="H1025" s="15"/>
      <c r="I1025" s="15"/>
      <c r="J1025" s="55"/>
      <c r="K1025" s="50"/>
      <c r="L1025"/>
    </row>
    <row r="1026" spans="1:12" x14ac:dyDescent="0.3">
      <c r="A1026" s="93"/>
      <c r="B1026" s="4" t="s">
        <v>1504</v>
      </c>
      <c r="C1026" s="94">
        <v>-0.27034818446515901</v>
      </c>
      <c r="D1026" s="94">
        <v>-0.48817192521347202</v>
      </c>
      <c r="E1026" s="15">
        <v>-5.25244437168449E-2</v>
      </c>
      <c r="F1026" s="94">
        <v>1.4990013333311099E-2</v>
      </c>
      <c r="H1026" s="15"/>
      <c r="I1026" s="15"/>
      <c r="J1026" s="55"/>
      <c r="K1026" s="50"/>
      <c r="L1026"/>
    </row>
    <row r="1027" spans="1:12" x14ac:dyDescent="0.3">
      <c r="A1027" s="93"/>
      <c r="B1027" s="4" t="s">
        <v>1505</v>
      </c>
      <c r="C1027" s="94">
        <v>-0.27410931426124502</v>
      </c>
      <c r="D1027" s="94">
        <v>-0.509652271902446</v>
      </c>
      <c r="E1027" s="15">
        <v>-3.8566356620044699E-2</v>
      </c>
      <c r="F1027" s="94">
        <v>2.25532784752344E-2</v>
      </c>
      <c r="H1027" s="15"/>
      <c r="I1027" s="15"/>
      <c r="J1027" s="55"/>
      <c r="K1027" s="50"/>
      <c r="L1027"/>
    </row>
    <row r="1028" spans="1:12" x14ac:dyDescent="0.3">
      <c r="A1028" s="93"/>
      <c r="B1028" s="4" t="s">
        <v>1506</v>
      </c>
      <c r="C1028" s="94">
        <v>-0.27034818446515901</v>
      </c>
      <c r="D1028" s="94">
        <v>-0.43856128078284101</v>
      </c>
      <c r="E1028" s="15">
        <v>-0.102135088147476</v>
      </c>
      <c r="F1028" s="94">
        <v>1.98130509179314E-2</v>
      </c>
      <c r="H1028" s="15"/>
      <c r="I1028" s="15"/>
      <c r="J1028" s="55"/>
      <c r="K1028" s="50"/>
      <c r="L1028"/>
    </row>
    <row r="1029" spans="1:12" x14ac:dyDescent="0.3">
      <c r="A1029" s="99"/>
      <c r="B1029" s="59" t="s">
        <v>1507</v>
      </c>
      <c r="C1029" s="100">
        <v>-0.27262350000000002</v>
      </c>
      <c r="D1029" s="100">
        <v>-0.46305180000000001</v>
      </c>
      <c r="E1029" s="61">
        <v>-8.2195260000000006E-2</v>
      </c>
      <c r="F1029" s="100">
        <v>5.0160389999999999E-3</v>
      </c>
      <c r="H1029" s="15"/>
      <c r="I1029" s="15"/>
      <c r="J1029" s="55"/>
      <c r="K1029" s="50"/>
      <c r="L1029"/>
    </row>
    <row r="1030" spans="1:12" x14ac:dyDescent="0.3">
      <c r="A1030" s="35" t="s">
        <v>1510</v>
      </c>
      <c r="B1030" s="35"/>
      <c r="C1030" s="35"/>
      <c r="D1030" s="101"/>
      <c r="E1030" s="101"/>
      <c r="F1030" s="101"/>
      <c r="G1030" s="101"/>
      <c r="H1030" s="15"/>
      <c r="I1030" s="37"/>
      <c r="J1030" s="15"/>
      <c r="K1030" s="55"/>
      <c r="L1030" s="50"/>
    </row>
    <row r="1031" spans="1:12" x14ac:dyDescent="0.3">
      <c r="A1031" s="4"/>
      <c r="B1031" s="4"/>
      <c r="C1031" s="102"/>
      <c r="D1031" s="14"/>
      <c r="E1031" s="94"/>
      <c r="F1031" s="94"/>
      <c r="G1031" s="94"/>
      <c r="H1031" s="15"/>
      <c r="I1031" s="15"/>
      <c r="J1031" s="15"/>
      <c r="K1031" s="55"/>
      <c r="L1031" s="50"/>
    </row>
    <row r="1032" spans="1:12" x14ac:dyDescent="0.3">
      <c r="A1032" s="104" t="s">
        <v>1511</v>
      </c>
      <c r="B1032" s="104"/>
      <c r="C1032" s="104"/>
      <c r="D1032" s="104"/>
      <c r="E1032" s="104"/>
      <c r="F1032" s="104"/>
      <c r="G1032" s="108"/>
      <c r="H1032" s="108"/>
      <c r="I1032" s="108"/>
      <c r="J1032" s="108"/>
      <c r="K1032" s="55"/>
      <c r="L1032" s="50"/>
    </row>
    <row r="1033" spans="1:12" ht="14.75" customHeight="1" x14ac:dyDescent="0.3">
      <c r="A1033" s="72" t="s">
        <v>20</v>
      </c>
      <c r="B1033" s="72"/>
      <c r="C1033" s="90" t="s">
        <v>8</v>
      </c>
      <c r="D1033" s="90" t="s">
        <v>1498</v>
      </c>
      <c r="E1033" s="74" t="s">
        <v>1499</v>
      </c>
      <c r="F1033" s="91" t="s">
        <v>1500</v>
      </c>
      <c r="G1033" s="92"/>
      <c r="H1033" s="37"/>
      <c r="I1033" s="37"/>
      <c r="J1033" s="98"/>
      <c r="K1033" s="50"/>
      <c r="L1033"/>
    </row>
    <row r="1034" spans="1:12" x14ac:dyDescent="0.3">
      <c r="A1034" s="93" t="s">
        <v>1487</v>
      </c>
      <c r="B1034" s="4"/>
      <c r="C1034" s="14"/>
      <c r="D1034" s="94"/>
      <c r="E1034" s="94"/>
      <c r="F1034" s="94"/>
      <c r="G1034" s="15"/>
      <c r="H1034" s="15"/>
      <c r="I1034" s="15"/>
      <c r="J1034" s="55"/>
      <c r="K1034" s="50"/>
      <c r="L1034"/>
    </row>
    <row r="1035" spans="1:12" x14ac:dyDescent="0.3">
      <c r="A1035" s="93"/>
      <c r="B1035" s="4" t="s">
        <v>1502</v>
      </c>
      <c r="C1035" s="94">
        <v>-1.50806798499205</v>
      </c>
      <c r="D1035" s="94">
        <v>-4.5286053248246301</v>
      </c>
      <c r="E1035" s="15">
        <v>1.5124693548405299</v>
      </c>
      <c r="F1035" s="94">
        <v>0.39995789163287399</v>
      </c>
      <c r="H1035" s="15"/>
      <c r="I1035" s="15"/>
      <c r="J1035" s="55"/>
      <c r="K1035" s="50"/>
      <c r="L1035"/>
    </row>
    <row r="1036" spans="1:12" x14ac:dyDescent="0.3">
      <c r="A1036" s="93"/>
      <c r="B1036" s="4" t="s">
        <v>1503</v>
      </c>
      <c r="C1036" s="94">
        <v>0.14354673146383301</v>
      </c>
      <c r="D1036" s="94">
        <v>-0.30059780879518599</v>
      </c>
      <c r="E1036" s="15">
        <v>0.58769127172285296</v>
      </c>
      <c r="F1036" s="94">
        <v>0.52642771850644599</v>
      </c>
      <c r="H1036" s="15"/>
      <c r="I1036" s="15"/>
      <c r="J1036" s="55"/>
      <c r="K1036" s="50"/>
      <c r="L1036"/>
    </row>
    <row r="1037" spans="1:12" x14ac:dyDescent="0.3">
      <c r="A1037" s="93"/>
      <c r="B1037" s="35" t="s">
        <v>1504</v>
      </c>
      <c r="C1037" s="94">
        <v>0.24510058749632899</v>
      </c>
      <c r="D1037" s="94">
        <v>-9.5431277645687498E-2</v>
      </c>
      <c r="E1037" s="15">
        <v>0.58563245263834596</v>
      </c>
      <c r="F1037" s="94">
        <v>0.15832542539248301</v>
      </c>
      <c r="H1037" s="15"/>
      <c r="I1037" s="15"/>
      <c r="J1037" s="55"/>
      <c r="K1037" s="50"/>
      <c r="L1037"/>
    </row>
    <row r="1038" spans="1:12" ht="14" customHeight="1" x14ac:dyDescent="0.3">
      <c r="A1038" s="93"/>
      <c r="B1038" s="4" t="s">
        <v>1505</v>
      </c>
      <c r="C1038" s="94">
        <v>0.249263209692383</v>
      </c>
      <c r="D1038" s="94">
        <v>-0.119197450466177</v>
      </c>
      <c r="E1038" s="15">
        <v>0.61772386985094296</v>
      </c>
      <c r="F1038" s="94">
        <v>0.18486032448626</v>
      </c>
      <c r="H1038" s="15"/>
      <c r="I1038" s="15"/>
      <c r="J1038" s="55"/>
      <c r="K1038" s="50"/>
      <c r="L1038"/>
    </row>
    <row r="1039" spans="1:12" x14ac:dyDescent="0.3">
      <c r="A1039" s="93"/>
      <c r="B1039" s="4" t="s">
        <v>1506</v>
      </c>
      <c r="C1039" s="94">
        <v>0.24510058749632899</v>
      </c>
      <c r="D1039" s="94">
        <v>-2.1319075534191E-2</v>
      </c>
      <c r="E1039" s="15">
        <v>0.51152025052685002</v>
      </c>
      <c r="F1039" s="94">
        <v>0.14570180278703199</v>
      </c>
      <c r="H1039" s="15"/>
      <c r="I1039" s="15"/>
      <c r="J1039" s="55"/>
      <c r="K1039" s="50"/>
      <c r="L1039"/>
    </row>
    <row r="1040" spans="1:12" x14ac:dyDescent="0.3">
      <c r="A1040" s="93"/>
      <c r="B1040" s="4" t="s">
        <v>1507</v>
      </c>
      <c r="C1040" s="94">
        <v>7.3101550000000001E-2</v>
      </c>
      <c r="D1040" s="94">
        <v>-0.36580849999999998</v>
      </c>
      <c r="E1040" s="15">
        <v>0.51201160000000001</v>
      </c>
      <c r="F1040" s="94">
        <v>0.74408929999999995</v>
      </c>
      <c r="H1040" s="15"/>
      <c r="I1040" s="15"/>
      <c r="J1040" s="55"/>
      <c r="K1040" s="50"/>
      <c r="L1040"/>
    </row>
    <row r="1041" spans="1:12" x14ac:dyDescent="0.3">
      <c r="A1041" s="93" t="s">
        <v>1488</v>
      </c>
      <c r="B1041" s="4" t="s">
        <v>20</v>
      </c>
      <c r="C1041" s="14"/>
      <c r="D1041" s="94"/>
      <c r="E1041" s="94"/>
      <c r="F1041" s="94"/>
      <c r="G1041" s="15"/>
      <c r="H1041" s="15"/>
      <c r="I1041" s="15"/>
      <c r="J1041" s="55"/>
      <c r="K1041" s="50"/>
      <c r="L1041"/>
    </row>
    <row r="1042" spans="1:12" x14ac:dyDescent="0.3">
      <c r="A1042" s="93"/>
      <c r="B1042" s="4" t="s">
        <v>1502</v>
      </c>
      <c r="C1042" s="94">
        <v>-0.49898698419059001</v>
      </c>
      <c r="D1042" s="94">
        <v>-4.5991490560383301</v>
      </c>
      <c r="E1042" s="15">
        <v>3.60117508765715</v>
      </c>
      <c r="F1042" s="94">
        <v>0.82683470021780603</v>
      </c>
      <c r="H1042" s="15"/>
      <c r="I1042" s="15"/>
      <c r="J1042" s="55"/>
      <c r="K1042" s="50"/>
      <c r="L1042"/>
    </row>
    <row r="1043" spans="1:12" x14ac:dyDescent="0.3">
      <c r="A1043" s="93"/>
      <c r="B1043" s="4" t="s">
        <v>1503</v>
      </c>
      <c r="C1043" s="94">
        <v>0.129497508941011</v>
      </c>
      <c r="D1043" s="94">
        <v>-0.34972785197837802</v>
      </c>
      <c r="E1043" s="15">
        <v>0.60872286986040103</v>
      </c>
      <c r="F1043" s="94">
        <v>0.59636416387723201</v>
      </c>
      <c r="H1043" s="15"/>
      <c r="I1043" s="15"/>
      <c r="J1043" s="55"/>
      <c r="K1043" s="50"/>
      <c r="L1043"/>
    </row>
    <row r="1044" spans="1:12" x14ac:dyDescent="0.3">
      <c r="A1044" s="93"/>
      <c r="B1044" s="4" t="s">
        <v>1504</v>
      </c>
      <c r="C1044" s="94">
        <v>6.3427195659888202E-3</v>
      </c>
      <c r="D1044" s="94">
        <v>-0.397929955648677</v>
      </c>
      <c r="E1044" s="15">
        <v>0.41061539478065501</v>
      </c>
      <c r="F1044" s="94">
        <v>0.97546823402441996</v>
      </c>
      <c r="H1044" s="15"/>
      <c r="I1044" s="15"/>
      <c r="J1044" s="55"/>
      <c r="K1044" s="50"/>
      <c r="L1044"/>
    </row>
    <row r="1045" spans="1:12" x14ac:dyDescent="0.3">
      <c r="A1045" s="93"/>
      <c r="B1045" s="4" t="s">
        <v>1505</v>
      </c>
      <c r="C1045" s="94">
        <v>7.31952083179019E-3</v>
      </c>
      <c r="D1045" s="94">
        <v>-0.425286662207288</v>
      </c>
      <c r="E1045" s="15">
        <v>0.43992570387086799</v>
      </c>
      <c r="F1045" s="94">
        <v>0.97354507922300904</v>
      </c>
      <c r="H1045" s="15"/>
      <c r="I1045" s="15"/>
      <c r="J1045" s="55"/>
      <c r="K1045" s="50"/>
      <c r="L1045"/>
    </row>
    <row r="1046" spans="1:12" x14ac:dyDescent="0.3">
      <c r="A1046" s="93"/>
      <c r="B1046" s="4" t="s">
        <v>1506</v>
      </c>
      <c r="C1046" s="94">
        <v>6.3427195659888202E-3</v>
      </c>
      <c r="D1046" s="94">
        <v>-0.397929955648677</v>
      </c>
      <c r="E1046" s="15">
        <v>0.41061539478065501</v>
      </c>
      <c r="F1046" s="94">
        <v>0.97694140125735096</v>
      </c>
      <c r="H1046" s="15"/>
      <c r="I1046" s="15"/>
      <c r="J1046" s="55"/>
      <c r="K1046" s="50"/>
      <c r="L1046"/>
    </row>
    <row r="1047" spans="1:12" x14ac:dyDescent="0.3">
      <c r="A1047" s="93"/>
      <c r="B1047" s="4" t="s">
        <v>1507</v>
      </c>
      <c r="C1047" s="94">
        <v>0.19820869999999999</v>
      </c>
      <c r="D1047" s="94">
        <v>-0.68972739999999999</v>
      </c>
      <c r="E1047" s="15">
        <v>1.0861449999999999</v>
      </c>
      <c r="F1047" s="94">
        <v>0.66173479999999996</v>
      </c>
      <c r="H1047" s="15"/>
      <c r="I1047" s="15"/>
      <c r="J1047" s="55"/>
      <c r="K1047" s="50"/>
      <c r="L1047"/>
    </row>
    <row r="1048" spans="1:12" x14ac:dyDescent="0.3">
      <c r="A1048" s="93" t="s">
        <v>1489</v>
      </c>
      <c r="B1048" s="4"/>
      <c r="C1048" s="95"/>
      <c r="D1048" s="94"/>
      <c r="E1048" s="94"/>
      <c r="F1048" s="94"/>
      <c r="G1048" s="15"/>
      <c r="H1048" s="15"/>
      <c r="I1048" s="15"/>
      <c r="J1048" s="55"/>
      <c r="K1048" s="9"/>
      <c r="L1048"/>
    </row>
    <row r="1049" spans="1:12" x14ac:dyDescent="0.3">
      <c r="A1049" s="93" t="s">
        <v>20</v>
      </c>
      <c r="B1049" s="4" t="s">
        <v>1502</v>
      </c>
      <c r="C1049" s="94">
        <v>-1.47808828114781</v>
      </c>
      <c r="D1049" s="94">
        <v>-9.0756009664944202</v>
      </c>
      <c r="E1049" s="15">
        <v>6.1194244041988002</v>
      </c>
      <c r="F1049" s="94">
        <v>0.72837213636920595</v>
      </c>
      <c r="H1049" s="15"/>
      <c r="I1049" s="15"/>
      <c r="J1049" s="55"/>
      <c r="K1049" s="9"/>
      <c r="L1049"/>
    </row>
    <row r="1050" spans="1:12" x14ac:dyDescent="0.3">
      <c r="A1050" s="93"/>
      <c r="B1050" s="4" t="s">
        <v>1503</v>
      </c>
      <c r="C1050" s="94">
        <v>0.115080882370016</v>
      </c>
      <c r="D1050" s="94">
        <v>-0.420868894824725</v>
      </c>
      <c r="E1050" s="15">
        <v>0.65103065956475703</v>
      </c>
      <c r="F1050" s="94">
        <v>0.673859078280173</v>
      </c>
      <c r="H1050" s="15"/>
      <c r="I1050" s="15"/>
      <c r="J1050" s="55"/>
      <c r="K1050" s="9"/>
      <c r="L1050"/>
    </row>
    <row r="1051" spans="1:12" x14ac:dyDescent="0.3">
      <c r="A1051" s="93"/>
      <c r="B1051" s="4" t="s">
        <v>1504</v>
      </c>
      <c r="C1051" s="94">
        <v>0.34817311750428398</v>
      </c>
      <c r="D1051" s="94">
        <v>-0.42106814546094701</v>
      </c>
      <c r="E1051" s="15">
        <v>1.11741438046952</v>
      </c>
      <c r="F1051" s="94">
        <v>0.37500729842848701</v>
      </c>
      <c r="H1051" s="15"/>
      <c r="I1051" s="15"/>
      <c r="J1051" s="55"/>
      <c r="K1051" s="9"/>
      <c r="L1051"/>
    </row>
    <row r="1052" spans="1:12" x14ac:dyDescent="0.3">
      <c r="A1052" s="93"/>
      <c r="B1052" s="4" t="s">
        <v>1505</v>
      </c>
      <c r="C1052" s="94">
        <v>0.22648357635428701</v>
      </c>
      <c r="D1052" s="94">
        <v>-0.52003388558840002</v>
      </c>
      <c r="E1052" s="15">
        <v>0.97300103829697504</v>
      </c>
      <c r="F1052" s="94">
        <v>0.55208533097030099</v>
      </c>
      <c r="H1052" s="15"/>
      <c r="I1052" s="15"/>
      <c r="J1052" s="55"/>
      <c r="K1052" s="9"/>
      <c r="L1052"/>
    </row>
    <row r="1053" spans="1:12" x14ac:dyDescent="0.3">
      <c r="A1053" s="93"/>
      <c r="B1053" s="4" t="s">
        <v>1506</v>
      </c>
      <c r="C1053" s="94">
        <v>-2.3739229553227902E-2</v>
      </c>
      <c r="D1053" s="94">
        <v>-0.51547845322463204</v>
      </c>
      <c r="E1053" s="15">
        <v>0.467999994118176</v>
      </c>
      <c r="F1053" s="94">
        <v>0.93058158036087402</v>
      </c>
      <c r="H1053" s="15"/>
      <c r="I1053" s="15"/>
      <c r="J1053" s="55"/>
      <c r="K1053" s="9"/>
      <c r="L1053"/>
    </row>
    <row r="1054" spans="1:12" x14ac:dyDescent="0.3">
      <c r="A1054" s="99"/>
      <c r="B1054" s="59" t="s">
        <v>1507</v>
      </c>
      <c r="C1054" s="100">
        <v>-0.19166469999999999</v>
      </c>
      <c r="D1054" s="100">
        <v>-1.6421840000000001</v>
      </c>
      <c r="E1054" s="61">
        <v>1.2588539999999999</v>
      </c>
      <c r="F1054" s="100">
        <v>0.79564670000000004</v>
      </c>
      <c r="H1054" s="15"/>
      <c r="I1054" s="15"/>
      <c r="J1054" s="55"/>
      <c r="K1054" s="9"/>
      <c r="L1054"/>
    </row>
    <row r="1055" spans="1:12" x14ac:dyDescent="0.3">
      <c r="A1055" s="35" t="s">
        <v>1510</v>
      </c>
      <c r="B1055" s="35"/>
      <c r="C1055" s="35"/>
      <c r="D1055" s="101"/>
      <c r="E1055" s="101"/>
      <c r="F1055" s="101"/>
      <c r="G1055" s="101"/>
      <c r="H1055" s="15"/>
      <c r="I1055" s="37"/>
      <c r="J1055" s="15"/>
      <c r="K1055" s="55"/>
      <c r="L1055" s="50"/>
    </row>
    <row r="1056" spans="1:12" x14ac:dyDescent="0.3">
      <c r="A1056" s="4"/>
      <c r="B1056" s="4"/>
      <c r="C1056" s="95"/>
      <c r="D1056" s="94"/>
      <c r="E1056" s="94"/>
      <c r="F1056" s="94"/>
      <c r="G1056" s="15"/>
      <c r="H1056" s="15"/>
      <c r="I1056" s="15"/>
      <c r="J1056" s="4"/>
    </row>
    <row r="1057" spans="1:12" x14ac:dyDescent="0.3">
      <c r="A1057" s="104" t="s">
        <v>1512</v>
      </c>
      <c r="B1057" s="104"/>
      <c r="C1057" s="104"/>
      <c r="D1057" s="104"/>
      <c r="E1057" s="104"/>
      <c r="F1057" s="104"/>
      <c r="G1057" s="108"/>
      <c r="H1057" s="108"/>
      <c r="I1057" s="108"/>
      <c r="J1057" s="108"/>
    </row>
    <row r="1058" spans="1:12" x14ac:dyDescent="0.3">
      <c r="A1058" s="72" t="s">
        <v>20</v>
      </c>
      <c r="B1058" s="72"/>
      <c r="C1058" s="90" t="s">
        <v>8</v>
      </c>
      <c r="D1058" s="90" t="s">
        <v>1498</v>
      </c>
      <c r="E1058" s="74" t="s">
        <v>1499</v>
      </c>
      <c r="F1058" s="91" t="s">
        <v>1500</v>
      </c>
      <c r="G1058" s="92"/>
      <c r="H1058" s="37"/>
      <c r="I1058" s="37"/>
      <c r="J1058" s="98"/>
      <c r="K1058" s="9"/>
      <c r="L1058"/>
    </row>
    <row r="1059" spans="1:12" x14ac:dyDescent="0.3">
      <c r="A1059" s="93" t="s">
        <v>1487</v>
      </c>
      <c r="B1059" s="4"/>
      <c r="C1059" s="95"/>
      <c r="D1059" s="94"/>
      <c r="E1059" s="94"/>
      <c r="F1059" s="94"/>
      <c r="G1059" s="15"/>
      <c r="H1059" s="15"/>
      <c r="I1059" s="15"/>
      <c r="J1059" s="55"/>
      <c r="K1059" s="9"/>
      <c r="L1059"/>
    </row>
    <row r="1060" spans="1:12" x14ac:dyDescent="0.3">
      <c r="A1060" s="93"/>
      <c r="B1060" s="4" t="s">
        <v>1502</v>
      </c>
      <c r="C1060" s="94">
        <v>2.6752595093508601E-2</v>
      </c>
      <c r="D1060" s="94">
        <v>-0.27343105660772299</v>
      </c>
      <c r="E1060" s="15">
        <v>0.32693624679473998</v>
      </c>
      <c r="F1060" s="94">
        <v>0.86219341999782795</v>
      </c>
      <c r="H1060" s="15"/>
      <c r="I1060" s="15"/>
      <c r="J1060" s="55"/>
      <c r="K1060" s="9"/>
      <c r="L1060"/>
    </row>
    <row r="1061" spans="1:12" x14ac:dyDescent="0.3">
      <c r="A1061" s="93"/>
      <c r="B1061" s="4" t="s">
        <v>1503</v>
      </c>
      <c r="C1061" s="94">
        <v>0.11448199675406499</v>
      </c>
      <c r="D1061" s="94">
        <v>-4.5808413720814303E-2</v>
      </c>
      <c r="E1061" s="15">
        <v>0.27477240722894403</v>
      </c>
      <c r="F1061" s="94">
        <v>0.161554163189773</v>
      </c>
      <c r="H1061" s="15"/>
      <c r="I1061" s="15"/>
      <c r="J1061" s="55"/>
      <c r="K1061" s="9"/>
      <c r="L1061"/>
    </row>
    <row r="1062" spans="1:12" x14ac:dyDescent="0.3">
      <c r="A1062" s="93"/>
      <c r="B1062" s="4" t="s">
        <v>1504</v>
      </c>
      <c r="C1062" s="94">
        <v>-4.4387447970901203E-2</v>
      </c>
      <c r="D1062" s="94">
        <v>-0.19450490186821501</v>
      </c>
      <c r="E1062" s="15">
        <v>0.105730005926412</v>
      </c>
      <c r="F1062" s="94">
        <v>0.56222338732527199</v>
      </c>
      <c r="H1062" s="15"/>
      <c r="I1062" s="15"/>
      <c r="J1062" s="55"/>
      <c r="K1062" s="9"/>
      <c r="L1062"/>
    </row>
    <row r="1063" spans="1:12" x14ac:dyDescent="0.3">
      <c r="A1063" s="93"/>
      <c r="B1063" s="4" t="s">
        <v>1505</v>
      </c>
      <c r="C1063" s="94">
        <v>-3.3088297415438299E-3</v>
      </c>
      <c r="D1063" s="94">
        <v>-0.156026379198864</v>
      </c>
      <c r="E1063" s="15">
        <v>0.14940871971577699</v>
      </c>
      <c r="F1063" s="94">
        <v>0.96612720054259404</v>
      </c>
      <c r="H1063" s="15"/>
      <c r="I1063" s="15"/>
      <c r="J1063" s="55"/>
      <c r="K1063" s="9"/>
      <c r="L1063"/>
    </row>
    <row r="1064" spans="1:12" x14ac:dyDescent="0.3">
      <c r="A1064" s="93"/>
      <c r="B1064" s="4" t="s">
        <v>1506</v>
      </c>
      <c r="C1064" s="94">
        <v>1.20920059941998E-2</v>
      </c>
      <c r="D1064" s="94">
        <v>-0.122449502998382</v>
      </c>
      <c r="E1064" s="15">
        <v>0.14663351498678101</v>
      </c>
      <c r="F1064" s="94">
        <v>0.86106000150612305</v>
      </c>
      <c r="H1064" s="15"/>
      <c r="I1064" s="15"/>
      <c r="J1064" s="55"/>
      <c r="K1064" s="9"/>
      <c r="L1064"/>
    </row>
    <row r="1065" spans="1:12" x14ac:dyDescent="0.3">
      <c r="A1065" s="93"/>
      <c r="B1065" s="4" t="s">
        <v>1507</v>
      </c>
      <c r="C1065" s="94">
        <v>3.663337E-3</v>
      </c>
      <c r="D1065" s="94">
        <v>-0.14240410000000001</v>
      </c>
      <c r="E1065" s="15">
        <v>0.14973077000000001</v>
      </c>
      <c r="F1065" s="94">
        <v>0.9607947</v>
      </c>
      <c r="H1065" s="15"/>
      <c r="I1065" s="15"/>
      <c r="J1065" s="55"/>
      <c r="K1065" s="9"/>
      <c r="L1065"/>
    </row>
    <row r="1066" spans="1:12" x14ac:dyDescent="0.3">
      <c r="A1066" s="93" t="s">
        <v>1488</v>
      </c>
      <c r="B1066" s="4" t="s">
        <v>20</v>
      </c>
      <c r="C1066" s="95"/>
      <c r="D1066" s="94"/>
      <c r="E1066" s="94"/>
      <c r="F1066" s="94"/>
      <c r="G1066" s="15"/>
      <c r="H1066" s="15"/>
      <c r="I1066" s="15"/>
      <c r="J1066" s="55"/>
      <c r="K1066" s="9"/>
      <c r="L1066"/>
    </row>
    <row r="1067" spans="1:12" x14ac:dyDescent="0.3">
      <c r="A1067" s="93"/>
      <c r="B1067" s="4" t="s">
        <v>1502</v>
      </c>
      <c r="C1067" s="94">
        <v>9.3532931655598603E-2</v>
      </c>
      <c r="D1067" s="94">
        <v>-0.19619220112173399</v>
      </c>
      <c r="E1067" s="15">
        <v>0.38325806443293198</v>
      </c>
      <c r="F1067" s="94">
        <v>0.53040817737536206</v>
      </c>
      <c r="H1067" s="15"/>
      <c r="I1067" s="15"/>
      <c r="J1067" s="55"/>
      <c r="K1067" s="9"/>
      <c r="L1067"/>
    </row>
    <row r="1068" spans="1:12" x14ac:dyDescent="0.3">
      <c r="A1068" s="93"/>
      <c r="B1068" s="4" t="s">
        <v>1503</v>
      </c>
      <c r="C1068" s="94">
        <v>0.112464693598509</v>
      </c>
      <c r="D1068" s="94">
        <v>-4.8496337125281903E-2</v>
      </c>
      <c r="E1068" s="15">
        <v>0.2734257243223</v>
      </c>
      <c r="F1068" s="94">
        <v>0.17085338296215399</v>
      </c>
      <c r="H1068" s="15"/>
      <c r="I1068" s="15"/>
      <c r="J1068" s="55"/>
      <c r="K1068" s="9"/>
      <c r="L1068"/>
    </row>
    <row r="1069" spans="1:12" x14ac:dyDescent="0.3">
      <c r="A1069" s="93"/>
      <c r="B1069" s="4" t="s">
        <v>1504</v>
      </c>
      <c r="C1069" s="94">
        <v>-9.0500024756506495E-2</v>
      </c>
      <c r="D1069" s="94">
        <v>-0.23852902105565599</v>
      </c>
      <c r="E1069" s="15">
        <v>5.7528971542642998E-2</v>
      </c>
      <c r="F1069" s="94">
        <v>0.23080839059921099</v>
      </c>
      <c r="H1069" s="15"/>
      <c r="I1069" s="15"/>
      <c r="J1069" s="55"/>
      <c r="K1069" s="9"/>
      <c r="L1069"/>
    </row>
    <row r="1070" spans="1:12" x14ac:dyDescent="0.3">
      <c r="A1070" s="93"/>
      <c r="B1070" s="4" t="s">
        <v>1505</v>
      </c>
      <c r="C1070" s="94">
        <v>-5.0799563561124798E-2</v>
      </c>
      <c r="D1070" s="94">
        <v>-0.223568823853038</v>
      </c>
      <c r="E1070" s="15">
        <v>0.121969696730789</v>
      </c>
      <c r="F1070" s="94">
        <v>0.56441156281471305</v>
      </c>
      <c r="H1070" s="15"/>
      <c r="I1070" s="15"/>
      <c r="J1070" s="55"/>
      <c r="K1070" s="9"/>
      <c r="L1070"/>
    </row>
    <row r="1071" spans="1:12" x14ac:dyDescent="0.3">
      <c r="A1071" s="93"/>
      <c r="B1071" s="4" t="s">
        <v>1506</v>
      </c>
      <c r="C1071" s="94">
        <v>-7.4270207673037603E-2</v>
      </c>
      <c r="D1071" s="94">
        <v>-0.215760112398687</v>
      </c>
      <c r="E1071" s="15">
        <v>6.7219697052611702E-2</v>
      </c>
      <c r="F1071" s="94">
        <v>0.309589272499455</v>
      </c>
      <c r="H1071" s="15"/>
      <c r="I1071" s="15"/>
      <c r="J1071" s="55"/>
      <c r="K1071" s="9"/>
      <c r="L1071"/>
    </row>
    <row r="1072" spans="1:12" x14ac:dyDescent="0.3">
      <c r="A1072" s="93"/>
      <c r="B1072" s="4" t="s">
        <v>1507</v>
      </c>
      <c r="C1072" s="94">
        <v>-4.4675609999999998E-2</v>
      </c>
      <c r="D1072" s="94">
        <v>-0.18783849999999999</v>
      </c>
      <c r="E1072" s="15">
        <v>9.8487320000000003E-2</v>
      </c>
      <c r="F1072" s="94">
        <v>0.54077589000000004</v>
      </c>
      <c r="H1072" s="15"/>
      <c r="I1072" s="15"/>
      <c r="J1072" s="55"/>
      <c r="K1072" s="9"/>
      <c r="L1072"/>
    </row>
    <row r="1073" spans="1:12" x14ac:dyDescent="0.3">
      <c r="A1073" s="93" t="s">
        <v>1489</v>
      </c>
      <c r="B1073" s="4"/>
      <c r="C1073" s="95"/>
      <c r="D1073" s="94"/>
      <c r="E1073" s="94"/>
      <c r="F1073" s="94"/>
      <c r="G1073" s="15"/>
      <c r="H1073" s="15"/>
      <c r="I1073" s="15"/>
      <c r="J1073" s="55"/>
      <c r="K1073" s="9"/>
      <c r="L1073"/>
    </row>
    <row r="1074" spans="1:12" x14ac:dyDescent="0.3">
      <c r="A1074" s="93" t="s">
        <v>20</v>
      </c>
      <c r="B1074" s="4" t="s">
        <v>1502</v>
      </c>
      <c r="C1074" s="94">
        <v>-9.0256985546202401E-2</v>
      </c>
      <c r="D1074" s="94">
        <v>-0.30161027824917702</v>
      </c>
      <c r="E1074" s="15">
        <v>0.121096307156772</v>
      </c>
      <c r="F1074" s="94">
        <v>0.407442334999634</v>
      </c>
      <c r="H1074" s="15"/>
      <c r="I1074" s="15"/>
      <c r="J1074" s="55"/>
      <c r="K1074" s="9"/>
      <c r="L1074"/>
    </row>
    <row r="1075" spans="1:12" x14ac:dyDescent="0.3">
      <c r="A1075" s="93"/>
      <c r="B1075" s="4" t="s">
        <v>1503</v>
      </c>
      <c r="C1075" s="94">
        <v>3.3159146833456297E-2</v>
      </c>
      <c r="D1075" s="94">
        <v>-0.12157523044100201</v>
      </c>
      <c r="E1075" s="15">
        <v>0.18789352410791499</v>
      </c>
      <c r="F1075" s="94">
        <v>0.67446898005928302</v>
      </c>
      <c r="H1075" s="15"/>
      <c r="I1075" s="15"/>
      <c r="J1075" s="55"/>
      <c r="K1075" s="9"/>
      <c r="L1075"/>
    </row>
    <row r="1076" spans="1:12" x14ac:dyDescent="0.3">
      <c r="A1076" s="93"/>
      <c r="B1076" s="4" t="s">
        <v>1504</v>
      </c>
      <c r="C1076" s="94">
        <v>6.0762145435735999E-2</v>
      </c>
      <c r="D1076" s="94">
        <v>-4.7883722775940302E-2</v>
      </c>
      <c r="E1076" s="15">
        <v>0.16940801364741201</v>
      </c>
      <c r="F1076" s="94">
        <v>0.27300654545223901</v>
      </c>
      <c r="H1076" s="15"/>
      <c r="I1076" s="15"/>
      <c r="J1076" s="55"/>
      <c r="K1076" s="9"/>
      <c r="L1076"/>
    </row>
    <row r="1077" spans="1:12" x14ac:dyDescent="0.3">
      <c r="A1077" s="93"/>
      <c r="B1077" s="4" t="s">
        <v>1505</v>
      </c>
      <c r="C1077" s="94">
        <v>5.9661149622058797E-2</v>
      </c>
      <c r="D1077" s="94">
        <v>-4.8969283815522201E-2</v>
      </c>
      <c r="E1077" s="15">
        <v>0.16829158305964001</v>
      </c>
      <c r="F1077" s="94">
        <v>0.28172348663247798</v>
      </c>
      <c r="H1077" s="15"/>
      <c r="I1077" s="15"/>
      <c r="J1077" s="55"/>
      <c r="K1077" s="9"/>
      <c r="L1077"/>
    </row>
    <row r="1078" spans="1:12" x14ac:dyDescent="0.3">
      <c r="A1078" s="93"/>
      <c r="B1078" s="4" t="s">
        <v>1506</v>
      </c>
      <c r="C1078" s="94">
        <v>6.0762145435735999E-2</v>
      </c>
      <c r="D1078" s="94">
        <v>-4.7883722775940302E-2</v>
      </c>
      <c r="E1078" s="15">
        <v>0.16940801364741201</v>
      </c>
      <c r="F1078" s="94">
        <v>0.27925228174912098</v>
      </c>
      <c r="H1078" s="15"/>
      <c r="I1078" s="15"/>
      <c r="J1078" s="55"/>
      <c r="K1078" s="9"/>
      <c r="L1078"/>
    </row>
    <row r="1079" spans="1:12" x14ac:dyDescent="0.3">
      <c r="A1079" s="99"/>
      <c r="B1079" s="59" t="s">
        <v>1507</v>
      </c>
      <c r="C1079" s="100">
        <v>7.8736909999999993E-2</v>
      </c>
      <c r="D1079" s="100">
        <v>-2.8703590000000001E-2</v>
      </c>
      <c r="E1079" s="61">
        <v>0.18617740999999999</v>
      </c>
      <c r="F1079" s="100">
        <v>0.150897</v>
      </c>
      <c r="H1079" s="15"/>
      <c r="I1079" s="15"/>
      <c r="J1079" s="55"/>
      <c r="K1079" s="9"/>
      <c r="L1079"/>
    </row>
    <row r="1080" spans="1:12" x14ac:dyDescent="0.3">
      <c r="A1080" s="35" t="s">
        <v>1513</v>
      </c>
      <c r="B1080" s="35"/>
      <c r="C1080" s="35"/>
      <c r="D1080" s="101"/>
      <c r="E1080" s="101"/>
      <c r="F1080" s="101"/>
      <c r="G1080" s="101"/>
      <c r="H1080" s="15"/>
      <c r="I1080" s="37"/>
      <c r="J1080" s="15"/>
      <c r="K1080" s="55"/>
      <c r="L1080" s="50"/>
    </row>
    <row r="1081" spans="1:12" x14ac:dyDescent="0.3">
      <c r="A1081" s="4"/>
      <c r="B1081" s="4"/>
      <c r="C1081" s="95"/>
      <c r="D1081" s="94"/>
      <c r="E1081" s="94"/>
      <c r="F1081" s="94"/>
      <c r="G1081" s="15"/>
      <c r="H1081" s="15"/>
      <c r="I1081" s="15"/>
      <c r="J1081" s="4"/>
    </row>
    <row r="1082" spans="1:12" x14ac:dyDescent="0.3">
      <c r="A1082" s="104" t="s">
        <v>1514</v>
      </c>
      <c r="B1082" s="104"/>
      <c r="C1082" s="104"/>
      <c r="D1082" s="104"/>
      <c r="E1082" s="104"/>
      <c r="F1082" s="104"/>
      <c r="G1082" s="108"/>
      <c r="H1082" s="108"/>
      <c r="I1082" s="108"/>
      <c r="J1082" s="108"/>
    </row>
    <row r="1083" spans="1:12" x14ac:dyDescent="0.3">
      <c r="A1083" s="72" t="s">
        <v>20</v>
      </c>
      <c r="B1083" s="72"/>
      <c r="C1083" s="90" t="s">
        <v>8</v>
      </c>
      <c r="D1083" s="90" t="s">
        <v>1498</v>
      </c>
      <c r="E1083" s="74" t="s">
        <v>1499</v>
      </c>
      <c r="F1083" s="91" t="s">
        <v>1500</v>
      </c>
      <c r="G1083" s="92"/>
      <c r="H1083" s="37"/>
      <c r="I1083" s="37"/>
      <c r="J1083" s="98"/>
      <c r="K1083" s="9"/>
      <c r="L1083"/>
    </row>
    <row r="1084" spans="1:12" x14ac:dyDescent="0.3">
      <c r="A1084" s="93" t="s">
        <v>1487</v>
      </c>
      <c r="B1084" s="4"/>
      <c r="C1084" s="95"/>
      <c r="D1084" s="94"/>
      <c r="E1084" s="94"/>
      <c r="F1084" s="94"/>
      <c r="G1084" s="15"/>
      <c r="H1084" s="15"/>
      <c r="I1084" s="15"/>
      <c r="J1084" s="55"/>
      <c r="K1084" s="9"/>
      <c r="L1084"/>
    </row>
    <row r="1085" spans="1:12" x14ac:dyDescent="0.3">
      <c r="A1085" s="93"/>
      <c r="B1085" s="4" t="s">
        <v>1502</v>
      </c>
      <c r="C1085" s="94">
        <v>-8.77680048166187E-2</v>
      </c>
      <c r="D1085" s="94">
        <v>-0.22947469268957099</v>
      </c>
      <c r="E1085" s="15">
        <v>5.3938683056333502E-2</v>
      </c>
      <c r="F1085" s="94">
        <v>0.27037602416581902</v>
      </c>
      <c r="H1085" s="15"/>
      <c r="I1085" s="15"/>
      <c r="J1085" s="55"/>
      <c r="K1085" s="9"/>
      <c r="L1085"/>
    </row>
    <row r="1086" spans="1:12" x14ac:dyDescent="0.3">
      <c r="A1086" s="93"/>
      <c r="B1086" s="4" t="s">
        <v>1503</v>
      </c>
      <c r="C1086" s="94">
        <v>-3.9222841676968802E-2</v>
      </c>
      <c r="D1086" s="94">
        <v>-0.112368945393108</v>
      </c>
      <c r="E1086" s="15">
        <v>3.3923262039170503E-2</v>
      </c>
      <c r="F1086" s="94">
        <v>0.29325724186593899</v>
      </c>
      <c r="H1086" s="15"/>
      <c r="I1086" s="15"/>
      <c r="J1086" s="55"/>
      <c r="K1086" s="9"/>
      <c r="L1086"/>
    </row>
    <row r="1087" spans="1:12" x14ac:dyDescent="0.3">
      <c r="A1087" s="93"/>
      <c r="B1087" s="4" t="s">
        <v>1504</v>
      </c>
      <c r="C1087" s="94">
        <v>-2.08997792153807E-2</v>
      </c>
      <c r="D1087" s="94">
        <v>-7.8980355061570306E-2</v>
      </c>
      <c r="E1087" s="15">
        <v>3.7180796630808803E-2</v>
      </c>
      <c r="F1087" s="94">
        <v>0.48063066160308698</v>
      </c>
      <c r="H1087" s="15"/>
      <c r="I1087" s="15"/>
      <c r="J1087" s="55"/>
      <c r="K1087" s="9"/>
      <c r="L1087"/>
    </row>
    <row r="1088" spans="1:12" x14ac:dyDescent="0.3">
      <c r="A1088" s="93"/>
      <c r="B1088" s="4" t="s">
        <v>1505</v>
      </c>
      <c r="C1088" s="94">
        <v>-2.3793626763098999E-2</v>
      </c>
      <c r="D1088" s="94">
        <v>-8.4281355734992902E-2</v>
      </c>
      <c r="E1088" s="15">
        <v>3.6694102208795001E-2</v>
      </c>
      <c r="F1088" s="94">
        <v>0.440712130898048</v>
      </c>
      <c r="H1088" s="15"/>
      <c r="I1088" s="15"/>
      <c r="J1088" s="55"/>
      <c r="K1088" s="9"/>
      <c r="L1088"/>
    </row>
    <row r="1089" spans="1:12" x14ac:dyDescent="0.3">
      <c r="A1089" s="93"/>
      <c r="B1089" s="4" t="s">
        <v>1506</v>
      </c>
      <c r="C1089" s="94">
        <v>-2.08997792153807E-2</v>
      </c>
      <c r="D1089" s="94">
        <v>-7.3444632728579706E-2</v>
      </c>
      <c r="E1089" s="15">
        <v>3.1645074297818203E-2</v>
      </c>
      <c r="F1089" s="94">
        <v>0.46117090122764498</v>
      </c>
      <c r="H1089" s="15"/>
      <c r="I1089" s="15"/>
      <c r="J1089" s="55"/>
      <c r="K1089" s="9"/>
      <c r="L1089"/>
    </row>
    <row r="1090" spans="1:12" x14ac:dyDescent="0.3">
      <c r="A1090" s="93"/>
      <c r="B1090" s="4" t="s">
        <v>1507</v>
      </c>
      <c r="C1090" s="94">
        <v>-2.6615090000000001E-2</v>
      </c>
      <c r="D1090" s="94">
        <v>-9.5070539999999995E-2</v>
      </c>
      <c r="E1090" s="15">
        <v>4.184036E-2</v>
      </c>
      <c r="F1090" s="94">
        <v>0.44603809999999999</v>
      </c>
      <c r="H1090" s="15"/>
      <c r="I1090" s="15"/>
      <c r="J1090" s="55"/>
      <c r="K1090" s="9"/>
      <c r="L1090"/>
    </row>
    <row r="1091" spans="1:12" x14ac:dyDescent="0.3">
      <c r="A1091" s="93" t="s">
        <v>1488</v>
      </c>
      <c r="B1091" s="4" t="s">
        <v>20</v>
      </c>
      <c r="C1091" s="95"/>
      <c r="D1091" s="94"/>
      <c r="E1091" s="94"/>
      <c r="F1091" s="94"/>
      <c r="G1091" s="15"/>
      <c r="H1091" s="15"/>
      <c r="I1091" s="15"/>
      <c r="J1091" s="55"/>
      <c r="K1091" s="9"/>
      <c r="L1091"/>
    </row>
    <row r="1092" spans="1:12" x14ac:dyDescent="0.3">
      <c r="A1092" s="93"/>
      <c r="B1092" s="4" t="s">
        <v>1502</v>
      </c>
      <c r="C1092" s="94">
        <v>-5.8466756086583797E-2</v>
      </c>
      <c r="D1092" s="94">
        <v>-0.20060548925854799</v>
      </c>
      <c r="E1092" s="15">
        <v>8.3671977085380406E-2</v>
      </c>
      <c r="F1092" s="94">
        <v>0.45088074306322401</v>
      </c>
      <c r="H1092" s="15" t="s">
        <v>1515</v>
      </c>
      <c r="I1092" s="15"/>
      <c r="J1092" s="55"/>
      <c r="K1092" s="9"/>
      <c r="L1092"/>
    </row>
    <row r="1093" spans="1:12" x14ac:dyDescent="0.3">
      <c r="A1093" s="93"/>
      <c r="B1093" s="4" t="s">
        <v>1503</v>
      </c>
      <c r="C1093" s="94">
        <v>-1.05507362587389E-2</v>
      </c>
      <c r="D1093" s="94">
        <v>-8.5026221727992804E-2</v>
      </c>
      <c r="E1093" s="15">
        <v>6.3924749210514997E-2</v>
      </c>
      <c r="F1093" s="94">
        <v>0.78126739252142796</v>
      </c>
      <c r="H1093" s="15"/>
      <c r="I1093" s="15"/>
      <c r="J1093" s="55"/>
      <c r="K1093" s="9"/>
      <c r="L1093"/>
    </row>
    <row r="1094" spans="1:12" x14ac:dyDescent="0.3">
      <c r="A1094" s="93"/>
      <c r="B1094" s="4" t="s">
        <v>1504</v>
      </c>
      <c r="C1094" s="94">
        <v>-2.17970501642804E-2</v>
      </c>
      <c r="D1094" s="94">
        <v>-8.0059615519432095E-2</v>
      </c>
      <c r="E1094" s="15">
        <v>3.6465515190871399E-2</v>
      </c>
      <c r="F1094" s="94">
        <v>0.46339348582873002</v>
      </c>
      <c r="H1094" s="15"/>
      <c r="I1094" s="15"/>
      <c r="J1094" s="55"/>
      <c r="K1094" s="9"/>
      <c r="L1094"/>
    </row>
    <row r="1095" spans="1:12" x14ac:dyDescent="0.3">
      <c r="A1095" s="93"/>
      <c r="B1095" s="4" t="s">
        <v>1505</v>
      </c>
      <c r="C1095" s="94">
        <v>-2.3265615329442001E-2</v>
      </c>
      <c r="D1095" s="94">
        <v>-8.4010108422220994E-2</v>
      </c>
      <c r="E1095" s="15">
        <v>3.7478877763336901E-2</v>
      </c>
      <c r="F1095" s="94">
        <v>0.45283604649383802</v>
      </c>
      <c r="H1095" s="15"/>
      <c r="I1095" s="15"/>
      <c r="J1095" s="55"/>
      <c r="K1095" s="9"/>
      <c r="L1095"/>
    </row>
    <row r="1096" spans="1:12" x14ac:dyDescent="0.3">
      <c r="A1096" s="93"/>
      <c r="B1096" s="4" t="s">
        <v>1506</v>
      </c>
      <c r="C1096" s="94">
        <v>-2.17970501642804E-2</v>
      </c>
      <c r="D1096" s="94">
        <v>-6.7213067806768598E-2</v>
      </c>
      <c r="E1096" s="15">
        <v>2.3618967478207801E-2</v>
      </c>
      <c r="F1096" s="94">
        <v>0.37818539511117</v>
      </c>
      <c r="H1096" s="15"/>
      <c r="I1096" s="15"/>
      <c r="J1096" s="55"/>
      <c r="K1096" s="9"/>
      <c r="L1096"/>
    </row>
    <row r="1097" spans="1:12" x14ac:dyDescent="0.3">
      <c r="A1097" s="93"/>
      <c r="B1097" s="4" t="s">
        <v>1507</v>
      </c>
      <c r="C1097" s="94">
        <v>-3.1228840000000001E-2</v>
      </c>
      <c r="D1097" s="94">
        <v>-8.3192569999999993E-2</v>
      </c>
      <c r="E1097" s="15">
        <v>2.0734880000000001E-2</v>
      </c>
      <c r="F1097" s="94">
        <v>0.23883299999999999</v>
      </c>
      <c r="H1097" s="15"/>
      <c r="I1097" s="15"/>
      <c r="J1097" s="55"/>
      <c r="K1097" s="9"/>
      <c r="L1097"/>
    </row>
    <row r="1098" spans="1:12" x14ac:dyDescent="0.3">
      <c r="A1098" s="93" t="s">
        <v>1489</v>
      </c>
      <c r="B1098" s="4"/>
      <c r="C1098" s="95"/>
      <c r="D1098" s="94"/>
      <c r="E1098" s="94"/>
      <c r="F1098" s="94"/>
      <c r="G1098" s="15"/>
      <c r="H1098" s="15"/>
      <c r="I1098" s="15"/>
      <c r="J1098" s="55"/>
      <c r="K1098" s="9"/>
      <c r="L1098"/>
    </row>
    <row r="1099" spans="1:12" x14ac:dyDescent="0.3">
      <c r="A1099" s="93" t="s">
        <v>20</v>
      </c>
      <c r="B1099" s="4" t="s">
        <v>1502</v>
      </c>
      <c r="C1099" s="94">
        <v>-2.4581021116406199E-2</v>
      </c>
      <c r="D1099" s="94">
        <v>-0.25764929949124898</v>
      </c>
      <c r="E1099" s="15">
        <v>0.208487257258436</v>
      </c>
      <c r="F1099" s="94">
        <v>0.84306870261864097</v>
      </c>
      <c r="H1099" s="15"/>
      <c r="I1099" s="15"/>
      <c r="J1099" s="55"/>
      <c r="K1099" s="9"/>
      <c r="L1099"/>
    </row>
    <row r="1100" spans="1:12" x14ac:dyDescent="0.3">
      <c r="A1100" s="93"/>
      <c r="B1100" s="4" t="s">
        <v>1503</v>
      </c>
      <c r="C1100" s="94">
        <v>5.8741061656276503E-2</v>
      </c>
      <c r="D1100" s="94">
        <v>-3.03318989861295E-2</v>
      </c>
      <c r="E1100" s="15">
        <v>0.14781402229868201</v>
      </c>
      <c r="F1100" s="94">
        <v>0.19616198072520699</v>
      </c>
      <c r="H1100" s="15"/>
      <c r="I1100" s="15"/>
      <c r="J1100" s="55"/>
      <c r="K1100" s="9"/>
      <c r="L1100"/>
    </row>
    <row r="1101" spans="1:12" x14ac:dyDescent="0.3">
      <c r="A1101" s="93"/>
      <c r="B1101" s="4" t="s">
        <v>1504</v>
      </c>
      <c r="C1101" s="94">
        <v>1.9985292600908498E-2</v>
      </c>
      <c r="D1101" s="94">
        <v>-6.9674976508474804E-2</v>
      </c>
      <c r="E1101" s="15">
        <v>0.10964556171029199</v>
      </c>
      <c r="F1101" s="94">
        <v>0.66219518090603302</v>
      </c>
      <c r="H1101" s="15"/>
      <c r="I1101" s="15"/>
      <c r="J1101" s="55"/>
      <c r="K1101" s="9"/>
      <c r="L1101"/>
    </row>
    <row r="1102" spans="1:12" x14ac:dyDescent="0.3">
      <c r="A1102" s="93"/>
      <c r="B1102" s="4" t="s">
        <v>1505</v>
      </c>
      <c r="C1102" s="94">
        <v>2.3327986797514699E-2</v>
      </c>
      <c r="D1102" s="94">
        <v>-6.7998500007326199E-2</v>
      </c>
      <c r="E1102" s="15">
        <v>0.11465447360235601</v>
      </c>
      <c r="F1102" s="94">
        <v>0.61661555157204595</v>
      </c>
      <c r="H1102" s="15"/>
      <c r="I1102" s="15"/>
      <c r="J1102" s="55"/>
      <c r="K1102" s="9"/>
      <c r="L1102"/>
    </row>
    <row r="1103" spans="1:12" x14ac:dyDescent="0.3">
      <c r="A1103" s="93"/>
      <c r="B1103" s="4" t="s">
        <v>1506</v>
      </c>
      <c r="C1103" s="94">
        <v>1.9985292600908498E-2</v>
      </c>
      <c r="D1103" s="94">
        <v>-6.9674976508474804E-2</v>
      </c>
      <c r="E1103" s="15">
        <v>0.10964556171029199</v>
      </c>
      <c r="F1103" s="94">
        <v>0.67535491601458897</v>
      </c>
      <c r="H1103" s="15"/>
      <c r="I1103" s="15"/>
      <c r="J1103" s="55"/>
      <c r="K1103" s="9"/>
      <c r="L1103"/>
    </row>
    <row r="1104" spans="1:12" x14ac:dyDescent="0.3">
      <c r="A1104" s="99"/>
      <c r="B1104" s="59" t="s">
        <v>1507</v>
      </c>
      <c r="C1104" s="100">
        <v>3.2058400000000001E-2</v>
      </c>
      <c r="D1104" s="100">
        <v>-8.1100530000000004E-2</v>
      </c>
      <c r="E1104" s="61">
        <v>0.14521729999999999</v>
      </c>
      <c r="F1104" s="100">
        <v>0.57870569999999999</v>
      </c>
      <c r="H1104" s="15"/>
      <c r="I1104" s="15"/>
      <c r="J1104" s="55"/>
      <c r="K1104" s="9"/>
      <c r="L1104"/>
    </row>
    <row r="1105" spans="1:12" x14ac:dyDescent="0.3">
      <c r="A1105" s="35" t="s">
        <v>1510</v>
      </c>
      <c r="B1105" s="35"/>
      <c r="C1105" s="35"/>
      <c r="D1105" s="101"/>
      <c r="E1105" s="101"/>
      <c r="F1105" s="101"/>
      <c r="G1105" s="101"/>
      <c r="H1105" s="15"/>
      <c r="I1105" s="37"/>
      <c r="J1105" s="15"/>
      <c r="K1105" s="55"/>
      <c r="L1105" s="50"/>
    </row>
    <row r="1106" spans="1:12" x14ac:dyDescent="0.3">
      <c r="C1106"/>
      <c r="E1106" t="s">
        <v>20</v>
      </c>
      <c r="G1106"/>
      <c r="H1106"/>
      <c r="I1106"/>
      <c r="K1106"/>
      <c r="L1106"/>
    </row>
    <row r="1107" spans="1:12" x14ac:dyDescent="0.3">
      <c r="A1107" s="109" t="s">
        <v>1516</v>
      </c>
      <c r="B1107" s="110"/>
      <c r="C1107" s="110"/>
      <c r="D1107" s="110"/>
      <c r="E1107" s="110"/>
      <c r="F1107" s="110"/>
      <c r="G1107" s="111"/>
      <c r="H1107" s="111"/>
      <c r="I1107" s="111"/>
      <c r="J1107" s="111"/>
      <c r="K1107"/>
      <c r="L1107"/>
    </row>
    <row r="1108" spans="1:12" x14ac:dyDescent="0.3">
      <c r="A1108" s="31" t="s">
        <v>20</v>
      </c>
      <c r="B1108" s="31"/>
      <c r="C1108" s="90" t="s">
        <v>8</v>
      </c>
      <c r="D1108" s="31" t="s">
        <v>1498</v>
      </c>
      <c r="E1108" s="31" t="s">
        <v>1499</v>
      </c>
      <c r="F1108" s="32" t="s">
        <v>1500</v>
      </c>
      <c r="G1108" s="35"/>
      <c r="H1108" s="35"/>
      <c r="I1108" s="35"/>
      <c r="K1108"/>
      <c r="L1108"/>
    </row>
    <row r="1109" spans="1:12" x14ac:dyDescent="0.3">
      <c r="A1109" s="93" t="s">
        <v>1491</v>
      </c>
      <c r="B1109" s="4" t="s">
        <v>20</v>
      </c>
      <c r="C1109" s="95"/>
      <c r="D1109" s="94"/>
      <c r="E1109" s="94"/>
      <c r="F1109" s="94"/>
      <c r="G1109" s="15"/>
      <c r="H1109" s="15"/>
      <c r="I1109" s="15"/>
      <c r="J1109" s="55"/>
      <c r="K1109" s="9"/>
      <c r="L1109"/>
    </row>
    <row r="1110" spans="1:12" x14ac:dyDescent="0.3">
      <c r="A1110" s="93"/>
      <c r="B1110" s="4" t="s">
        <v>1502</v>
      </c>
      <c r="C1110" s="94">
        <v>-4.07413418663225E-2</v>
      </c>
      <c r="D1110" s="94">
        <v>-0.18902607449796499</v>
      </c>
      <c r="E1110" s="15">
        <v>0.10754339076532</v>
      </c>
      <c r="F1110" s="94">
        <v>0.59105544725220205</v>
      </c>
      <c r="H1110" s="15"/>
      <c r="I1110" s="15"/>
      <c r="J1110" s="55"/>
      <c r="K1110" s="9"/>
      <c r="L1110"/>
    </row>
    <row r="1111" spans="1:12" x14ac:dyDescent="0.3">
      <c r="A1111" s="93"/>
      <c r="B1111" s="4" t="s">
        <v>1503</v>
      </c>
      <c r="C1111" s="94">
        <v>-5.42440276733083E-3</v>
      </c>
      <c r="D1111" s="94">
        <v>-6.2219749773564502E-2</v>
      </c>
      <c r="E1111" s="15">
        <v>5.1370944238902802E-2</v>
      </c>
      <c r="F1111" s="94">
        <v>0.85150740757414001</v>
      </c>
      <c r="H1111" s="15"/>
      <c r="I1111" s="15"/>
      <c r="J1111" s="55"/>
      <c r="K1111" s="9"/>
      <c r="L1111"/>
    </row>
    <row r="1112" spans="1:12" x14ac:dyDescent="0.3">
      <c r="A1112" s="93"/>
      <c r="B1112" s="4" t="s">
        <v>1504</v>
      </c>
      <c r="C1112" s="94">
        <v>-1.49447839689148E-3</v>
      </c>
      <c r="D1112" s="94">
        <v>-4.2465244349101303E-2</v>
      </c>
      <c r="E1112" s="15">
        <v>3.9476287555318401E-2</v>
      </c>
      <c r="F1112" s="94">
        <v>0.94300433319855104</v>
      </c>
      <c r="H1112" s="15"/>
      <c r="I1112" s="15"/>
      <c r="J1112" s="55"/>
      <c r="K1112" s="9"/>
      <c r="L1112"/>
    </row>
    <row r="1113" spans="1:12" x14ac:dyDescent="0.3">
      <c r="A1113" s="93"/>
      <c r="B1113" s="4" t="s">
        <v>1505</v>
      </c>
      <c r="C1113" s="94">
        <v>1.0034316583570799E-3</v>
      </c>
      <c r="D1113" s="94">
        <v>-4.3338321632752003E-2</v>
      </c>
      <c r="E1113" s="15">
        <v>4.5345184949466197E-2</v>
      </c>
      <c r="F1113" s="94">
        <v>0.964622373378482</v>
      </c>
      <c r="H1113" s="15"/>
      <c r="I1113" s="15"/>
      <c r="J1113" s="55"/>
      <c r="K1113" s="9"/>
      <c r="L1113"/>
    </row>
    <row r="1114" spans="1:12" x14ac:dyDescent="0.3">
      <c r="A1114" s="93"/>
      <c r="B1114" s="4" t="s">
        <v>1506</v>
      </c>
      <c r="C1114" s="94">
        <v>-5.0855899833647999E-3</v>
      </c>
      <c r="D1114" s="94">
        <v>-4.49788796154863E-2</v>
      </c>
      <c r="E1114" s="15">
        <v>3.4807699648756699E-2</v>
      </c>
      <c r="F1114" s="94">
        <v>0.80299692138393297</v>
      </c>
      <c r="H1114" s="15"/>
      <c r="I1114" s="15"/>
      <c r="J1114" s="55"/>
      <c r="K1114" s="9"/>
      <c r="L1114"/>
    </row>
    <row r="1115" spans="1:12" x14ac:dyDescent="0.3">
      <c r="A1115" s="93"/>
      <c r="B1115" s="4" t="s">
        <v>1507</v>
      </c>
      <c r="C1115" s="94">
        <v>6.7271359999999999E-3</v>
      </c>
      <c r="D1115" s="94">
        <v>-3.6379649999999999E-2</v>
      </c>
      <c r="E1115" s="15">
        <v>4.9833919999999997E-2</v>
      </c>
      <c r="F1115" s="94">
        <v>0.75970159999999998</v>
      </c>
      <c r="H1115" s="15"/>
      <c r="I1115" s="15"/>
      <c r="J1115" s="55"/>
      <c r="K1115" s="9"/>
      <c r="L1115"/>
    </row>
    <row r="1116" spans="1:12" x14ac:dyDescent="0.3">
      <c r="A1116" s="93" t="s">
        <v>1492</v>
      </c>
      <c r="B1116" s="4"/>
      <c r="C1116" s="95"/>
      <c r="D1116" s="94"/>
      <c r="E1116" s="94"/>
      <c r="F1116" s="94"/>
      <c r="G1116" s="15"/>
      <c r="H1116" s="15"/>
      <c r="I1116" s="15"/>
      <c r="J1116" s="55"/>
      <c r="K1116" s="9"/>
      <c r="L1116"/>
    </row>
    <row r="1117" spans="1:12" x14ac:dyDescent="0.3">
      <c r="B1117" s="4" t="s">
        <v>1502</v>
      </c>
      <c r="C1117" s="94">
        <v>-8.8049307135297603E-3</v>
      </c>
      <c r="D1117" s="94">
        <v>-0.17801128206303499</v>
      </c>
      <c r="E1117" s="15">
        <v>0.16040142063597501</v>
      </c>
      <c r="F1117" s="94">
        <v>0.91890505035048697</v>
      </c>
      <c r="H1117" s="15"/>
      <c r="I1117" s="15"/>
      <c r="J1117" s="55"/>
      <c r="K1117" s="9"/>
      <c r="L1117"/>
    </row>
    <row r="1118" spans="1:12" x14ac:dyDescent="0.3">
      <c r="A1118" s="93"/>
      <c r="B1118" s="4" t="s">
        <v>1503</v>
      </c>
      <c r="C1118" s="94">
        <v>-7.0027602883214104E-3</v>
      </c>
      <c r="D1118" s="94">
        <v>-6.5963007906281804E-2</v>
      </c>
      <c r="E1118" s="15">
        <v>5.1957487329639E-2</v>
      </c>
      <c r="F1118" s="94">
        <v>0.81592376563839797</v>
      </c>
      <c r="H1118" s="15"/>
      <c r="I1118" s="15"/>
      <c r="J1118" s="55"/>
      <c r="K1118" s="9"/>
      <c r="L1118"/>
    </row>
    <row r="1119" spans="1:12" x14ac:dyDescent="0.3">
      <c r="A1119" s="93"/>
      <c r="B1119" s="4" t="s">
        <v>1504</v>
      </c>
      <c r="C1119" s="94">
        <v>-2.0258440229843602E-2</v>
      </c>
      <c r="D1119" s="94">
        <v>-6.6623179332079493E-2</v>
      </c>
      <c r="E1119" s="15">
        <v>2.6106298872392401E-2</v>
      </c>
      <c r="F1119" s="94">
        <v>0.39177918501888698</v>
      </c>
      <c r="H1119" s="15"/>
      <c r="I1119" s="15"/>
      <c r="J1119" s="55"/>
      <c r="K1119" s="9"/>
      <c r="L1119"/>
    </row>
    <row r="1120" spans="1:12" x14ac:dyDescent="0.3">
      <c r="A1120" s="93"/>
      <c r="B1120" s="4" t="s">
        <v>1505</v>
      </c>
      <c r="C1120" s="94">
        <v>-3.2935609346089502E-2</v>
      </c>
      <c r="D1120" s="94">
        <v>-7.9916859419681199E-2</v>
      </c>
      <c r="E1120" s="15">
        <v>1.40456407275023E-2</v>
      </c>
      <c r="F1120" s="94">
        <v>0.169431395906257</v>
      </c>
      <c r="H1120" s="15"/>
      <c r="I1120" s="15"/>
      <c r="J1120" s="55"/>
      <c r="K1120" s="9"/>
      <c r="L1120"/>
    </row>
    <row r="1121" spans="1:12" x14ac:dyDescent="0.3">
      <c r="A1121" s="93"/>
      <c r="B1121" s="4" t="s">
        <v>1506</v>
      </c>
      <c r="C1121" s="94">
        <v>-3.29995764255894E-2</v>
      </c>
      <c r="D1121" s="94">
        <v>-7.3030912311423904E-2</v>
      </c>
      <c r="E1121" s="15">
        <v>7.0317594602451704E-3</v>
      </c>
      <c r="F1121" s="94">
        <v>0.108032653435249</v>
      </c>
      <c r="H1121" s="15"/>
      <c r="I1121" s="15"/>
      <c r="J1121" s="55"/>
      <c r="K1121" s="9"/>
      <c r="L1121"/>
    </row>
    <row r="1122" spans="1:12" x14ac:dyDescent="0.3">
      <c r="A1122" s="93"/>
      <c r="B1122" s="4" t="s">
        <v>1507</v>
      </c>
      <c r="C1122" s="94">
        <v>-7.4304350000000004E-4</v>
      </c>
      <c r="D1122" s="94">
        <v>-4.8504819999999997E-2</v>
      </c>
      <c r="E1122" s="15">
        <v>4.7018730000000002E-2</v>
      </c>
      <c r="F1122" s="94">
        <v>0.975674453</v>
      </c>
      <c r="H1122" s="15"/>
      <c r="I1122" s="15"/>
      <c r="J1122" s="55"/>
      <c r="K1122" s="9"/>
      <c r="L1122"/>
    </row>
    <row r="1123" spans="1:12" x14ac:dyDescent="0.3">
      <c r="A1123" s="4" t="s">
        <v>1517</v>
      </c>
      <c r="B1123" s="4"/>
      <c r="C1123" s="95"/>
      <c r="D1123" s="94"/>
      <c r="E1123" s="94"/>
      <c r="F1123" s="94"/>
      <c r="G1123" s="15"/>
      <c r="H1123" s="15"/>
      <c r="I1123" s="15"/>
      <c r="J1123" s="55"/>
      <c r="K1123" s="9"/>
      <c r="L1123"/>
    </row>
    <row r="1124" spans="1:12" x14ac:dyDescent="0.3">
      <c r="A1124" s="4"/>
      <c r="B1124" s="4" t="s">
        <v>1502</v>
      </c>
      <c r="C1124" s="94">
        <v>1.8370515080823099E-2</v>
      </c>
      <c r="D1124" s="94">
        <v>-0.10024344532731</v>
      </c>
      <c r="E1124" s="15">
        <v>0.13698447548895601</v>
      </c>
      <c r="F1124" s="94">
        <v>0.76210822399943201</v>
      </c>
      <c r="H1124" s="15"/>
      <c r="I1124" s="15"/>
      <c r="J1124" s="55"/>
      <c r="K1124" s="9"/>
      <c r="L1124"/>
    </row>
    <row r="1125" spans="1:12" x14ac:dyDescent="0.3">
      <c r="A1125" s="4"/>
      <c r="B1125" s="4" t="s">
        <v>1503</v>
      </c>
      <c r="C1125" s="94">
        <v>-9.3207863236690492E-3</v>
      </c>
      <c r="D1125" s="94">
        <v>-5.0561184340607003E-2</v>
      </c>
      <c r="E1125" s="15">
        <v>3.1919611693268901E-2</v>
      </c>
      <c r="F1125" s="94">
        <v>0.65777897885661896</v>
      </c>
      <c r="H1125" s="15"/>
      <c r="I1125" s="15"/>
      <c r="J1125" s="55"/>
      <c r="K1125" s="9"/>
      <c r="L1125"/>
    </row>
    <row r="1126" spans="1:12" x14ac:dyDescent="0.3">
      <c r="A1126" s="4"/>
      <c r="B1126" s="4" t="s">
        <v>1504</v>
      </c>
      <c r="C1126" s="94">
        <v>4.0580591722351803E-3</v>
      </c>
      <c r="D1126" s="94">
        <v>-2.7497889939504101E-2</v>
      </c>
      <c r="E1126" s="15">
        <v>3.5614008283974402E-2</v>
      </c>
      <c r="F1126" s="94">
        <v>0.80099950173100398</v>
      </c>
      <c r="H1126" s="15"/>
      <c r="I1126" s="15"/>
      <c r="J1126" s="55"/>
      <c r="K1126" s="9"/>
      <c r="L1126"/>
    </row>
    <row r="1127" spans="1:12" x14ac:dyDescent="0.3">
      <c r="A1127" s="4"/>
      <c r="B1127" s="4" t="s">
        <v>1505</v>
      </c>
      <c r="C1127" s="94">
        <v>6.6227859999139901E-3</v>
      </c>
      <c r="D1127" s="94">
        <v>-2.6668972448487399E-2</v>
      </c>
      <c r="E1127" s="15">
        <v>3.9914544448315402E-2</v>
      </c>
      <c r="F1127" s="94">
        <v>0.69660596393210195</v>
      </c>
      <c r="H1127" s="15"/>
      <c r="I1127" s="15"/>
      <c r="J1127" s="55"/>
      <c r="K1127" s="9"/>
      <c r="L1127"/>
    </row>
    <row r="1128" spans="1:12" x14ac:dyDescent="0.3">
      <c r="A1128" s="4"/>
      <c r="B1128" s="4" t="s">
        <v>1506</v>
      </c>
      <c r="C1128" s="94">
        <v>8.8250510598952003E-3</v>
      </c>
      <c r="D1128" s="94">
        <v>-2.2172633746363898E-2</v>
      </c>
      <c r="E1128" s="15">
        <v>3.9822735866154299E-2</v>
      </c>
      <c r="F1128" s="94">
        <v>0.38489762336490002</v>
      </c>
      <c r="H1128" s="15"/>
      <c r="I1128" s="15"/>
      <c r="J1128" s="55"/>
      <c r="K1128" s="9"/>
      <c r="L1128"/>
    </row>
    <row r="1129" spans="1:12" x14ac:dyDescent="0.3">
      <c r="A1129" s="4"/>
      <c r="B1129" s="4" t="s">
        <v>1507</v>
      </c>
      <c r="C1129" s="94">
        <v>1.13904E-2</v>
      </c>
      <c r="D1129" s="94">
        <v>-2.0804429999999999E-2</v>
      </c>
      <c r="E1129" s="15">
        <v>4.3585230000000003E-2</v>
      </c>
      <c r="F1129" s="94">
        <v>0.48803340000000001</v>
      </c>
      <c r="H1129" s="15"/>
      <c r="I1129" s="15"/>
      <c r="J1129" s="55"/>
      <c r="K1129" s="9"/>
      <c r="L1129"/>
    </row>
    <row r="1130" spans="1:12" x14ac:dyDescent="0.3">
      <c r="A1130" s="4" t="s">
        <v>1494</v>
      </c>
      <c r="B1130" s="4"/>
      <c r="C1130" s="95"/>
      <c r="D1130" s="94"/>
      <c r="E1130" s="94"/>
      <c r="F1130" s="94"/>
      <c r="G1130" s="15"/>
      <c r="H1130" s="15"/>
      <c r="I1130" s="15"/>
      <c r="J1130" s="55"/>
      <c r="K1130" s="9"/>
      <c r="L1130"/>
    </row>
    <row r="1131" spans="1:12" x14ac:dyDescent="0.3">
      <c r="A1131" s="4"/>
      <c r="B1131" s="4" t="s">
        <v>1502</v>
      </c>
      <c r="C1131" s="94">
        <v>-2.67555571784798E-2</v>
      </c>
      <c r="D1131" s="94">
        <v>-0.34186039871523699</v>
      </c>
      <c r="E1131" s="15">
        <v>0.288349284358278</v>
      </c>
      <c r="F1131" s="94">
        <v>0.86802734020890304</v>
      </c>
      <c r="H1131" s="15"/>
      <c r="I1131" s="15"/>
      <c r="J1131" s="55"/>
      <c r="K1131" s="9"/>
      <c r="L1131"/>
    </row>
    <row r="1132" spans="1:12" x14ac:dyDescent="0.3">
      <c r="A1132" s="4"/>
      <c r="B1132" s="4" t="s">
        <v>1503</v>
      </c>
      <c r="C1132" s="94">
        <v>0.107763835113248</v>
      </c>
      <c r="D1132" s="94">
        <v>-7.4278354184655997E-3</v>
      </c>
      <c r="E1132" s="15">
        <v>0.222955505644961</v>
      </c>
      <c r="F1132" s="94">
        <v>6.6711238995994807E-2</v>
      </c>
      <c r="H1132" s="15"/>
      <c r="I1132" s="15"/>
      <c r="J1132" s="55"/>
      <c r="K1132" s="9"/>
      <c r="L1132"/>
    </row>
    <row r="1133" spans="1:12" x14ac:dyDescent="0.3">
      <c r="A1133" s="4"/>
      <c r="B1133" s="4" t="s">
        <v>1504</v>
      </c>
      <c r="C1133" s="94">
        <v>9.7075306595325803E-2</v>
      </c>
      <c r="D1133" s="94">
        <v>1.08665377983868E-2</v>
      </c>
      <c r="E1133" s="15">
        <v>0.18328407539226499</v>
      </c>
      <c r="F1133" s="94">
        <v>2.7310130631495799E-2</v>
      </c>
      <c r="H1133" s="15"/>
      <c r="I1133" s="15"/>
      <c r="J1133" s="55"/>
      <c r="K1133" s="9"/>
      <c r="L1133"/>
    </row>
    <row r="1134" spans="1:12" x14ac:dyDescent="0.3">
      <c r="A1134" s="4"/>
      <c r="B1134" s="4" t="s">
        <v>1505</v>
      </c>
      <c r="C1134" s="94">
        <v>9.5615562968266996E-2</v>
      </c>
      <c r="D1134" s="94">
        <v>9.9675513204473092E-3</v>
      </c>
      <c r="E1134" s="15">
        <v>0.181263574616087</v>
      </c>
      <c r="F1134" s="94">
        <v>2.8662243133100299E-2</v>
      </c>
      <c r="H1134" s="15"/>
      <c r="I1134" s="15"/>
      <c r="J1134" s="55"/>
      <c r="K1134" s="9"/>
      <c r="L1134"/>
    </row>
    <row r="1135" spans="1:12" x14ac:dyDescent="0.3">
      <c r="A1135" s="4"/>
      <c r="B1135" s="4" t="s">
        <v>1506</v>
      </c>
      <c r="C1135" s="94">
        <v>0.106999908424651</v>
      </c>
      <c r="D1135" s="94">
        <v>2.6852804909465601E-2</v>
      </c>
      <c r="E1135" s="15">
        <v>0.18714701193983699</v>
      </c>
      <c r="F1135" s="94">
        <v>9.6691933424864693E-3</v>
      </c>
      <c r="H1135" s="15"/>
      <c r="I1135" s="15"/>
      <c r="J1135" s="55"/>
      <c r="K1135" s="9"/>
      <c r="L1135"/>
    </row>
    <row r="1136" spans="1:12" x14ac:dyDescent="0.3">
      <c r="A1136" s="59"/>
      <c r="B1136" s="59" t="s">
        <v>1507</v>
      </c>
      <c r="C1136" s="100">
        <v>0.12619409000000001</v>
      </c>
      <c r="D1136" s="100">
        <v>2.9941180000000001E-2</v>
      </c>
      <c r="E1136" s="61">
        <v>0.22244700000000001</v>
      </c>
      <c r="F1136" s="100">
        <v>1.01788669E-2</v>
      </c>
      <c r="H1136" s="15"/>
      <c r="I1136" s="15"/>
      <c r="J1136" s="55"/>
      <c r="K1136" s="9"/>
      <c r="L1136"/>
    </row>
    <row r="1137" spans="1:12" x14ac:dyDescent="0.3">
      <c r="A1137" s="35" t="s">
        <v>1518</v>
      </c>
      <c r="B1137" s="35"/>
      <c r="C1137" s="35"/>
      <c r="D1137" s="101"/>
      <c r="E1137" s="101"/>
      <c r="F1137" s="101"/>
      <c r="G1137" s="101"/>
      <c r="H1137" s="15"/>
      <c r="I1137" s="37"/>
      <c r="J1137" s="15"/>
      <c r="K1137" s="55"/>
      <c r="L1137" s="50"/>
    </row>
    <row r="1138" spans="1:12" s="4" customFormat="1" x14ac:dyDescent="0.3"/>
    <row r="1139" spans="1:12" s="5" customFormat="1" x14ac:dyDescent="0.3">
      <c r="A1139" s="109" t="s">
        <v>1519</v>
      </c>
      <c r="B1139" s="109"/>
      <c r="C1139" s="109"/>
      <c r="D1139" s="109"/>
      <c r="E1139" s="109"/>
      <c r="F1139" s="109"/>
      <c r="G1139" s="112"/>
      <c r="H1139" s="112"/>
      <c r="I1139" s="112"/>
      <c r="J1139" s="112"/>
    </row>
    <row r="1140" spans="1:12" s="4" customFormat="1" x14ac:dyDescent="0.3">
      <c r="A1140" s="72" t="s">
        <v>20</v>
      </c>
      <c r="B1140" s="72"/>
      <c r="C1140" s="72" t="s">
        <v>8</v>
      </c>
      <c r="D1140" s="72" t="s">
        <v>1498</v>
      </c>
      <c r="E1140" s="72" t="s">
        <v>1499</v>
      </c>
      <c r="F1140" s="103" t="s">
        <v>1500</v>
      </c>
      <c r="G1140" s="35"/>
      <c r="H1140" s="35"/>
      <c r="I1140" s="35"/>
    </row>
    <row r="1141" spans="1:12" x14ac:dyDescent="0.3">
      <c r="A1141" s="93" t="s">
        <v>1491</v>
      </c>
      <c r="B1141" s="4" t="s">
        <v>20</v>
      </c>
      <c r="C1141" s="95"/>
      <c r="D1141" s="94"/>
      <c r="E1141" s="94" t="s">
        <v>20</v>
      </c>
      <c r="F1141" s="94"/>
      <c r="G1141" s="15"/>
      <c r="H1141" s="15"/>
      <c r="I1141" s="15"/>
      <c r="J1141" s="55"/>
      <c r="K1141" s="9"/>
      <c r="L1141"/>
    </row>
    <row r="1142" spans="1:12" x14ac:dyDescent="0.3">
      <c r="A1142" s="93"/>
      <c r="B1142" s="4" t="s">
        <v>1502</v>
      </c>
      <c r="C1142" s="94">
        <v>-4.96026251334796E-2</v>
      </c>
      <c r="D1142" s="94">
        <v>-0.17169862940747499</v>
      </c>
      <c r="E1142" s="15">
        <v>7.2493379140515901E-2</v>
      </c>
      <c r="F1142" s="94">
        <v>0.42696130760165701</v>
      </c>
      <c r="H1142" s="15"/>
      <c r="I1142" s="15"/>
      <c r="J1142" s="55"/>
      <c r="K1142" s="9"/>
      <c r="L1142"/>
    </row>
    <row r="1143" spans="1:12" x14ac:dyDescent="0.3">
      <c r="A1143" s="93"/>
      <c r="B1143" s="4" t="s">
        <v>1503</v>
      </c>
      <c r="C1143" s="94">
        <v>-3.74850411867527E-2</v>
      </c>
      <c r="D1143" s="94">
        <v>-9.2075961628480807E-2</v>
      </c>
      <c r="E1143" s="15">
        <v>1.71058792549755E-2</v>
      </c>
      <c r="F1143" s="94">
        <v>0.17835390744382901</v>
      </c>
      <c r="H1143" s="15"/>
      <c r="I1143" s="15"/>
      <c r="J1143" s="55"/>
      <c r="K1143" s="9"/>
      <c r="L1143"/>
    </row>
    <row r="1144" spans="1:12" x14ac:dyDescent="0.3">
      <c r="A1144" s="93"/>
      <c r="B1144" s="4" t="s">
        <v>1504</v>
      </c>
      <c r="C1144" s="94">
        <v>-1.7421739964212202E-2</v>
      </c>
      <c r="D1144" s="94">
        <v>-5.7051089308738603E-2</v>
      </c>
      <c r="E1144" s="15">
        <v>2.2207609380314099E-2</v>
      </c>
      <c r="F1144" s="94">
        <v>0.38888040513647798</v>
      </c>
      <c r="H1144" s="15"/>
      <c r="I1144" s="15"/>
      <c r="J1144" s="55"/>
      <c r="K1144" s="9"/>
      <c r="L1144"/>
    </row>
    <row r="1145" spans="1:12" x14ac:dyDescent="0.3">
      <c r="A1145" s="93"/>
      <c r="B1145" s="4" t="s">
        <v>1505</v>
      </c>
      <c r="C1145" s="94">
        <v>-2.6685060111128901E-2</v>
      </c>
      <c r="D1145" s="94">
        <v>-6.8701723130376993E-2</v>
      </c>
      <c r="E1145" s="15">
        <v>1.53316029081193E-2</v>
      </c>
      <c r="F1145" s="94">
        <v>0.21320198860984599</v>
      </c>
      <c r="H1145" s="15"/>
      <c r="I1145" s="15"/>
      <c r="J1145" s="55"/>
      <c r="K1145" s="9"/>
      <c r="L1145"/>
    </row>
    <row r="1146" spans="1:12" x14ac:dyDescent="0.3">
      <c r="A1146" s="93"/>
      <c r="B1146" s="4" t="s">
        <v>1506</v>
      </c>
      <c r="C1146" s="94">
        <v>-3.44317405830879E-2</v>
      </c>
      <c r="D1146" s="94">
        <v>-7.1523097425639406E-2</v>
      </c>
      <c r="E1146" s="15">
        <v>2.65961625946359E-3</v>
      </c>
      <c r="F1146" s="94">
        <v>7.0314545743909301E-2</v>
      </c>
      <c r="H1146" s="15"/>
      <c r="I1146" s="15"/>
      <c r="J1146" s="55"/>
      <c r="K1146" s="9"/>
      <c r="L1146"/>
    </row>
    <row r="1147" spans="1:12" x14ac:dyDescent="0.3">
      <c r="A1147" s="93"/>
      <c r="B1147" s="4" t="s">
        <v>1507</v>
      </c>
      <c r="C1147" s="94">
        <v>-8.2039339999999995E-3</v>
      </c>
      <c r="D1147" s="94">
        <v>-4.9622300000000001E-2</v>
      </c>
      <c r="E1147" s="15">
        <v>3.3214430000000003E-2</v>
      </c>
      <c r="F1147" s="94">
        <v>0.69784840000000004</v>
      </c>
      <c r="H1147" s="15"/>
      <c r="I1147" s="15"/>
      <c r="J1147" s="55"/>
      <c r="K1147" s="9"/>
      <c r="L1147"/>
    </row>
    <row r="1148" spans="1:12" x14ac:dyDescent="0.3">
      <c r="A1148" s="93" t="s">
        <v>1492</v>
      </c>
      <c r="B1148" s="4"/>
      <c r="C1148" s="95"/>
      <c r="D1148" s="94"/>
      <c r="E1148" s="94"/>
      <c r="F1148" s="94"/>
      <c r="G1148" s="15"/>
      <c r="H1148" s="15"/>
      <c r="I1148" s="15"/>
      <c r="J1148" s="55"/>
      <c r="K1148" s="9"/>
      <c r="L1148"/>
    </row>
    <row r="1149" spans="1:12" x14ac:dyDescent="0.3">
      <c r="B1149" s="4" t="s">
        <v>1502</v>
      </c>
      <c r="C1149" s="94">
        <v>-0.104311110366958</v>
      </c>
      <c r="D1149" s="94">
        <v>-0.23009626590708901</v>
      </c>
      <c r="E1149" s="15">
        <v>2.1474045173173199E-2</v>
      </c>
      <c r="F1149" s="94">
        <v>0.105889642052301</v>
      </c>
      <c r="H1149" s="15"/>
      <c r="I1149" s="15"/>
      <c r="J1149" s="55"/>
      <c r="K1149" s="9"/>
      <c r="L1149"/>
    </row>
    <row r="1150" spans="1:12" x14ac:dyDescent="0.3">
      <c r="A1150" s="93"/>
      <c r="B1150" s="4" t="s">
        <v>1503</v>
      </c>
      <c r="C1150" s="94">
        <v>-1.93922516382159E-2</v>
      </c>
      <c r="D1150" s="94">
        <v>-7.2309488065683894E-2</v>
      </c>
      <c r="E1150" s="15">
        <v>3.3524984789252102E-2</v>
      </c>
      <c r="F1150" s="94">
        <v>0.47259140883767597</v>
      </c>
      <c r="H1150" s="15"/>
      <c r="I1150" s="15"/>
      <c r="J1150" s="55"/>
      <c r="K1150" s="9"/>
      <c r="L1150"/>
    </row>
    <row r="1151" spans="1:12" x14ac:dyDescent="0.3">
      <c r="A1151" s="93"/>
      <c r="B1151" s="4" t="s">
        <v>1504</v>
      </c>
      <c r="C1151" s="94">
        <v>-3.4007959482792602E-2</v>
      </c>
      <c r="D1151" s="94">
        <v>-7.4734625529819201E-2</v>
      </c>
      <c r="E1151" s="15">
        <v>6.7187065642339604E-3</v>
      </c>
      <c r="F1151" s="94">
        <v>0.101702068520048</v>
      </c>
      <c r="H1151" s="15"/>
      <c r="I1151" s="15"/>
      <c r="J1151" s="55"/>
      <c r="K1151" s="9"/>
      <c r="L1151"/>
    </row>
    <row r="1152" spans="1:12" x14ac:dyDescent="0.3">
      <c r="A1152" s="93"/>
      <c r="B1152" s="4" t="s">
        <v>1505</v>
      </c>
      <c r="C1152" s="94">
        <v>-4.0083041264748903E-2</v>
      </c>
      <c r="D1152" s="94">
        <v>-8.1876020023630994E-2</v>
      </c>
      <c r="E1152" s="15">
        <v>1.7099374941332401E-3</v>
      </c>
      <c r="F1152" s="94">
        <v>6.0134298498382997E-2</v>
      </c>
      <c r="H1152" s="15"/>
      <c r="I1152" s="15"/>
      <c r="J1152" s="55"/>
      <c r="K1152" s="9"/>
      <c r="L1152"/>
    </row>
    <row r="1153" spans="1:12" x14ac:dyDescent="0.3">
      <c r="A1153" s="93"/>
      <c r="B1153" s="4" t="s">
        <v>1506</v>
      </c>
      <c r="C1153" s="94">
        <v>-4.1204735408053798E-2</v>
      </c>
      <c r="D1153" s="94">
        <v>-7.6869610238390701E-2</v>
      </c>
      <c r="E1153" s="15">
        <v>-5.5398605777168897E-3</v>
      </c>
      <c r="F1153" s="94">
        <v>2.4613728063215001E-2</v>
      </c>
      <c r="H1153" s="15"/>
      <c r="I1153" s="15"/>
      <c r="J1153" s="55"/>
      <c r="K1153" s="9"/>
      <c r="L1153"/>
    </row>
    <row r="1154" spans="1:12" x14ac:dyDescent="0.3">
      <c r="A1154" s="93"/>
      <c r="B1154" s="4" t="s">
        <v>1507</v>
      </c>
      <c r="C1154" s="94">
        <v>-1.2524850000000001E-2</v>
      </c>
      <c r="D1154" s="94">
        <v>-5.3899990000000002E-2</v>
      </c>
      <c r="E1154" s="15">
        <v>2.8850290000000001E-2</v>
      </c>
      <c r="F1154" s="94">
        <v>0.55296694339999997</v>
      </c>
      <c r="H1154" s="15"/>
      <c r="I1154" s="15"/>
      <c r="J1154" s="55"/>
      <c r="K1154" s="9"/>
      <c r="L1154"/>
    </row>
    <row r="1155" spans="1:12" x14ac:dyDescent="0.3">
      <c r="A1155" s="4" t="s">
        <v>1517</v>
      </c>
      <c r="B1155" s="4"/>
      <c r="C1155" s="95"/>
      <c r="D1155" s="94"/>
      <c r="E1155" s="94"/>
      <c r="F1155" s="94"/>
      <c r="G1155" s="15"/>
      <c r="H1155" s="15"/>
      <c r="I1155" s="15"/>
      <c r="J1155" s="55"/>
      <c r="K1155" s="9"/>
      <c r="L1155"/>
    </row>
    <row r="1156" spans="1:12" x14ac:dyDescent="0.3">
      <c r="A1156" s="4"/>
      <c r="B1156" s="4" t="s">
        <v>1502</v>
      </c>
      <c r="C1156" s="94">
        <v>7.7352545004916399E-3</v>
      </c>
      <c r="D1156" s="94">
        <v>-6.9530082853499695E-2</v>
      </c>
      <c r="E1156" s="15">
        <v>8.5000591854482999E-2</v>
      </c>
      <c r="F1156" s="94">
        <v>0.84478036251635302</v>
      </c>
      <c r="H1156" s="15"/>
      <c r="I1156" s="15"/>
      <c r="J1156" s="55"/>
      <c r="K1156" s="9"/>
      <c r="L1156"/>
    </row>
    <row r="1157" spans="1:12" x14ac:dyDescent="0.3">
      <c r="A1157" s="4"/>
      <c r="B1157" s="4" t="s">
        <v>1503</v>
      </c>
      <c r="C1157" s="94">
        <v>2.7082462173838302E-4</v>
      </c>
      <c r="D1157" s="94">
        <v>-3.7562893807070397E-2</v>
      </c>
      <c r="E1157" s="15">
        <v>3.8104543050547099E-2</v>
      </c>
      <c r="F1157" s="94">
        <v>0.98880585308003199</v>
      </c>
      <c r="H1157" s="15"/>
      <c r="I1157" s="15"/>
      <c r="J1157" s="55"/>
      <c r="K1157" s="9"/>
      <c r="L1157"/>
    </row>
    <row r="1158" spans="1:12" x14ac:dyDescent="0.3">
      <c r="A1158" s="4"/>
      <c r="B1158" s="4" t="s">
        <v>1504</v>
      </c>
      <c r="C1158" s="94">
        <v>2.0480394791980699E-2</v>
      </c>
      <c r="D1158" s="94">
        <v>-6.3092073276250797E-3</v>
      </c>
      <c r="E1158" s="15">
        <v>4.7269996911586502E-2</v>
      </c>
      <c r="F1158" s="94">
        <v>0.13402902709892101</v>
      </c>
      <c r="H1158" s="15"/>
      <c r="I1158" s="15"/>
      <c r="J1158" s="55"/>
      <c r="K1158" s="9"/>
      <c r="L1158"/>
    </row>
    <row r="1159" spans="1:12" x14ac:dyDescent="0.3">
      <c r="A1159" s="4"/>
      <c r="B1159" s="4" t="s">
        <v>1505</v>
      </c>
      <c r="C1159" s="94">
        <v>1.8397560262849302E-2</v>
      </c>
      <c r="D1159" s="94">
        <v>-1.02277085623005E-2</v>
      </c>
      <c r="E1159" s="15">
        <v>4.70228290879992E-2</v>
      </c>
      <c r="F1159" s="94">
        <v>0.20777802172756599</v>
      </c>
      <c r="H1159" s="15"/>
      <c r="I1159" s="15"/>
      <c r="J1159" s="55"/>
      <c r="K1159" s="9"/>
      <c r="L1159"/>
    </row>
    <row r="1160" spans="1:12" x14ac:dyDescent="0.3">
      <c r="A1160" s="4"/>
      <c r="B1160" s="4" t="s">
        <v>1506</v>
      </c>
      <c r="C1160" s="94">
        <v>1.12727105043725E-2</v>
      </c>
      <c r="D1160" s="94">
        <v>-1.4290240988782199E-2</v>
      </c>
      <c r="E1160" s="15">
        <v>3.6835661997527198E-2</v>
      </c>
      <c r="F1160" s="94">
        <v>0.38912356455708202</v>
      </c>
      <c r="H1160" s="15"/>
      <c r="I1160" s="15"/>
      <c r="J1160" s="55"/>
      <c r="K1160" s="9"/>
      <c r="L1160"/>
    </row>
    <row r="1161" spans="1:12" x14ac:dyDescent="0.3">
      <c r="A1161" s="4"/>
      <c r="B1161" s="4" t="s">
        <v>1507</v>
      </c>
      <c r="C1161" s="94">
        <v>2.1005880000000001E-2</v>
      </c>
      <c r="D1161" s="94">
        <v>-7.2633769999999997E-3</v>
      </c>
      <c r="E1161" s="15">
        <v>4.9275140000000002E-2</v>
      </c>
      <c r="F1161" s="94">
        <v>0.1452803</v>
      </c>
      <c r="H1161" s="15"/>
      <c r="I1161" s="15"/>
      <c r="J1161" s="55"/>
      <c r="K1161" s="9"/>
      <c r="L1161"/>
    </row>
    <row r="1162" spans="1:12" x14ac:dyDescent="0.3">
      <c r="A1162" s="4" t="s">
        <v>1494</v>
      </c>
      <c r="B1162" s="4"/>
      <c r="C1162" s="95"/>
      <c r="D1162" s="94"/>
      <c r="E1162" s="94"/>
      <c r="F1162" s="94"/>
      <c r="G1162" s="15"/>
      <c r="H1162" s="15"/>
      <c r="I1162" s="15"/>
      <c r="J1162" s="55"/>
      <c r="K1162" s="9"/>
      <c r="L1162"/>
    </row>
    <row r="1163" spans="1:12" x14ac:dyDescent="0.3">
      <c r="A1163" s="4"/>
      <c r="B1163" s="4" t="s">
        <v>1502</v>
      </c>
      <c r="C1163" s="94">
        <v>-3.55649521192479E-2</v>
      </c>
      <c r="D1163" s="94">
        <v>-0.25689929970382802</v>
      </c>
      <c r="E1163" s="15">
        <v>0.185769395465332</v>
      </c>
      <c r="F1163" s="94">
        <v>0.75313962762905495</v>
      </c>
      <c r="G1163" s="95"/>
      <c r="H1163" s="15"/>
      <c r="I1163" s="15"/>
      <c r="J1163" s="55"/>
      <c r="K1163" s="9"/>
      <c r="L1163"/>
    </row>
    <row r="1164" spans="1:12" x14ac:dyDescent="0.3">
      <c r="A1164" s="4"/>
      <c r="B1164" s="4" t="s">
        <v>1503</v>
      </c>
      <c r="C1164" s="94">
        <v>8.1025326371357495E-2</v>
      </c>
      <c r="D1164" s="94">
        <v>-2.9957388482386601E-2</v>
      </c>
      <c r="E1164" s="15">
        <v>0.19200804122510101</v>
      </c>
      <c r="F1164" s="94">
        <v>0.15244732478118</v>
      </c>
      <c r="G1164" s="95"/>
      <c r="H1164" s="15"/>
      <c r="I1164" s="15"/>
      <c r="J1164" s="55"/>
      <c r="K1164" s="9"/>
      <c r="L1164"/>
    </row>
    <row r="1165" spans="1:12" x14ac:dyDescent="0.3">
      <c r="A1165" s="4"/>
      <c r="B1165" s="4" t="s">
        <v>1504</v>
      </c>
      <c r="C1165" s="94">
        <v>8.5129062620433807E-2</v>
      </c>
      <c r="D1165" s="94">
        <v>1.2255406833436899E-2</v>
      </c>
      <c r="E1165" s="15">
        <v>0.15800271840743099</v>
      </c>
      <c r="F1165" s="94">
        <v>2.20433681340341E-2</v>
      </c>
      <c r="G1165" s="95"/>
      <c r="H1165" s="15"/>
      <c r="I1165" s="15"/>
      <c r="J1165" s="55"/>
      <c r="K1165" s="9"/>
      <c r="L1165"/>
    </row>
    <row r="1166" spans="1:12" x14ac:dyDescent="0.3">
      <c r="A1166" s="4"/>
      <c r="B1166" s="4" t="s">
        <v>1505</v>
      </c>
      <c r="C1166" s="94">
        <v>7.4760531043282494E-2</v>
      </c>
      <c r="D1166" s="94">
        <v>-3.0133692356985902E-4</v>
      </c>
      <c r="E1166" s="15">
        <v>0.149822399010135</v>
      </c>
      <c r="F1166" s="94">
        <v>5.0922588019895597E-2</v>
      </c>
      <c r="G1166" s="95"/>
      <c r="H1166" s="15"/>
      <c r="I1166" s="15"/>
      <c r="J1166" s="55"/>
      <c r="K1166" s="9"/>
      <c r="L1166"/>
    </row>
    <row r="1167" spans="1:12" x14ac:dyDescent="0.3">
      <c r="A1167" s="4"/>
      <c r="B1167" s="4" t="s">
        <v>1506</v>
      </c>
      <c r="C1167" s="94">
        <v>7.7109803232588897E-2</v>
      </c>
      <c r="D1167" s="94">
        <v>5.1414273871893401E-3</v>
      </c>
      <c r="E1167" s="15">
        <v>0.14907817907798801</v>
      </c>
      <c r="F1167" s="94">
        <v>3.6949940835490497E-2</v>
      </c>
      <c r="G1167" s="95"/>
      <c r="H1167" s="15"/>
      <c r="I1167" s="15"/>
      <c r="J1167" s="55"/>
      <c r="K1167" s="9"/>
      <c r="L1167"/>
    </row>
    <row r="1168" spans="1:12" x14ac:dyDescent="0.3">
      <c r="A1168" s="59"/>
      <c r="B1168" s="59" t="s">
        <v>1507</v>
      </c>
      <c r="C1168" s="100">
        <v>9.4649559999999994E-2</v>
      </c>
      <c r="D1168" s="100">
        <v>1.8701530000000001E-2</v>
      </c>
      <c r="E1168" s="61">
        <v>0.17059759999999999</v>
      </c>
      <c r="F1168" s="100">
        <v>1.4580569999999999E-2</v>
      </c>
      <c r="G1168" s="95"/>
      <c r="H1168" s="15"/>
      <c r="I1168" s="15"/>
      <c r="J1168" s="55"/>
      <c r="K1168" s="9"/>
      <c r="L1168"/>
    </row>
    <row r="1169" spans="1:12" x14ac:dyDescent="0.3">
      <c r="A1169" s="35" t="s">
        <v>1520</v>
      </c>
      <c r="B1169" s="35"/>
      <c r="C1169" s="35"/>
      <c r="D1169" s="101"/>
      <c r="E1169" s="101"/>
      <c r="F1169" s="101"/>
      <c r="G1169" s="101"/>
      <c r="H1169" s="15"/>
      <c r="I1169" s="37"/>
      <c r="J1169" s="15"/>
      <c r="K1169" s="55"/>
      <c r="L1169" s="50"/>
    </row>
    <row r="1170" spans="1:12" s="4" customFormat="1" x14ac:dyDescent="0.3"/>
    <row r="1171" spans="1:12" s="5" customFormat="1" x14ac:dyDescent="0.3">
      <c r="A1171" s="109" t="s">
        <v>1521</v>
      </c>
      <c r="B1171" s="109"/>
      <c r="C1171" s="109"/>
      <c r="D1171" s="109"/>
      <c r="E1171" s="109"/>
      <c r="F1171" s="109"/>
      <c r="G1171" s="112"/>
      <c r="H1171" s="112"/>
      <c r="I1171" s="112"/>
      <c r="J1171" s="112"/>
    </row>
    <row r="1172" spans="1:12" s="4" customFormat="1" x14ac:dyDescent="0.3">
      <c r="A1172" s="72" t="s">
        <v>20</v>
      </c>
      <c r="B1172" s="72"/>
      <c r="C1172" s="90" t="s">
        <v>8</v>
      </c>
      <c r="D1172" s="72" t="s">
        <v>1498</v>
      </c>
      <c r="E1172" s="72" t="s">
        <v>1499</v>
      </c>
      <c r="F1172" s="103" t="s">
        <v>1500</v>
      </c>
      <c r="G1172" s="35"/>
      <c r="H1172" s="35"/>
      <c r="I1172" s="35"/>
    </row>
    <row r="1173" spans="1:12" x14ac:dyDescent="0.3">
      <c r="A1173" s="93" t="s">
        <v>1491</v>
      </c>
      <c r="B1173" s="4" t="s">
        <v>20</v>
      </c>
      <c r="C1173" s="95"/>
      <c r="D1173" s="94"/>
      <c r="E1173" s="94"/>
      <c r="F1173" s="94"/>
      <c r="G1173" s="15"/>
      <c r="H1173" s="15"/>
      <c r="I1173" s="15"/>
      <c r="J1173" s="55"/>
      <c r="K1173" s="9"/>
      <c r="L1173"/>
    </row>
    <row r="1174" spans="1:12" x14ac:dyDescent="0.3">
      <c r="A1174" s="93"/>
      <c r="B1174" s="4" t="s">
        <v>1502</v>
      </c>
      <c r="C1174" s="94">
        <v>0.15180854577179201</v>
      </c>
      <c r="D1174" s="94">
        <v>-0.19171034366961201</v>
      </c>
      <c r="E1174" s="15">
        <v>0.495327435213197</v>
      </c>
      <c r="F1174" s="94">
        <v>0.38927577199643898</v>
      </c>
      <c r="H1174" s="15"/>
      <c r="I1174" s="15"/>
      <c r="J1174" s="55"/>
      <c r="K1174" s="9"/>
      <c r="L1174"/>
    </row>
    <row r="1175" spans="1:12" x14ac:dyDescent="0.3">
      <c r="A1175" s="93"/>
      <c r="B1175" s="4" t="s">
        <v>1503</v>
      </c>
      <c r="C1175" s="94">
        <v>9.3959348957193101E-2</v>
      </c>
      <c r="D1175" s="94">
        <v>-7.4216154538965698E-2</v>
      </c>
      <c r="E1175" s="15">
        <v>0.262134852453352</v>
      </c>
      <c r="F1175" s="94">
        <v>0.27349541224822999</v>
      </c>
      <c r="H1175" s="15"/>
      <c r="I1175" s="15"/>
      <c r="J1175" s="55"/>
      <c r="K1175" s="9"/>
      <c r="L1175"/>
    </row>
    <row r="1176" spans="1:12" x14ac:dyDescent="0.3">
      <c r="A1176" s="93"/>
      <c r="B1176" s="4" t="s">
        <v>1504</v>
      </c>
      <c r="C1176" s="94">
        <v>9.0065717024521805E-2</v>
      </c>
      <c r="D1176" s="94">
        <v>-3.4461067798527603E-2</v>
      </c>
      <c r="E1176" s="15">
        <v>0.214592501847571</v>
      </c>
      <c r="F1176" s="94">
        <v>0.15630843591798299</v>
      </c>
      <c r="H1176" s="15"/>
      <c r="I1176" s="15"/>
      <c r="J1176" s="55"/>
      <c r="K1176" s="9"/>
      <c r="L1176"/>
    </row>
    <row r="1177" spans="1:12" x14ac:dyDescent="0.3">
      <c r="A1177" s="93"/>
      <c r="B1177" s="4" t="s">
        <v>1505</v>
      </c>
      <c r="C1177" s="94">
        <v>0.106078741055961</v>
      </c>
      <c r="D1177" s="94">
        <v>-2.53970842243736E-2</v>
      </c>
      <c r="E1177" s="15">
        <v>0.23755456633629601</v>
      </c>
      <c r="F1177" s="94">
        <v>0.113789279880867</v>
      </c>
      <c r="H1177" s="15"/>
      <c r="I1177" s="15"/>
      <c r="J1177" s="55"/>
      <c r="K1177" s="9"/>
      <c r="L1177"/>
    </row>
    <row r="1178" spans="1:12" x14ac:dyDescent="0.3">
      <c r="A1178" s="93"/>
      <c r="B1178" s="4" t="s">
        <v>1506</v>
      </c>
      <c r="C1178" s="94">
        <v>7.4575436889870006E-2</v>
      </c>
      <c r="D1178" s="94">
        <v>-4.0292423321444101E-2</v>
      </c>
      <c r="E1178" s="15">
        <v>0.18944329710118399</v>
      </c>
      <c r="F1178" s="94">
        <v>0.20667002762108599</v>
      </c>
      <c r="H1178" s="15"/>
      <c r="I1178" s="15"/>
      <c r="J1178" s="55"/>
      <c r="K1178" s="9"/>
      <c r="L1178"/>
    </row>
    <row r="1179" spans="1:12" x14ac:dyDescent="0.3">
      <c r="A1179" s="93"/>
      <c r="B1179" s="4" t="s">
        <v>1507</v>
      </c>
      <c r="C1179" s="94">
        <v>0.110128</v>
      </c>
      <c r="D1179" s="94">
        <v>-1.7265820000000001E-2</v>
      </c>
      <c r="E1179" s="15">
        <v>0.23752190000000001</v>
      </c>
      <c r="F1179" s="94">
        <v>9.0197050000000001E-2</v>
      </c>
      <c r="H1179" s="15"/>
      <c r="I1179" s="15"/>
      <c r="J1179" s="55"/>
      <c r="K1179" s="9"/>
      <c r="L1179"/>
    </row>
    <row r="1180" spans="1:12" x14ac:dyDescent="0.3">
      <c r="A1180" s="93" t="s">
        <v>1492</v>
      </c>
      <c r="B1180" s="4"/>
      <c r="C1180" s="95"/>
      <c r="D1180" s="94"/>
      <c r="E1180" s="94"/>
      <c r="F1180" s="94"/>
      <c r="G1180" s="15"/>
      <c r="H1180" s="15"/>
      <c r="I1180" s="15"/>
      <c r="J1180" s="55"/>
      <c r="K1180" s="9"/>
      <c r="L1180"/>
    </row>
    <row r="1181" spans="1:12" x14ac:dyDescent="0.3">
      <c r="B1181" s="4" t="s">
        <v>1502</v>
      </c>
      <c r="C1181" s="94">
        <v>0.41916639093592101</v>
      </c>
      <c r="D1181" s="94">
        <v>9.5905336018830098E-2</v>
      </c>
      <c r="E1181" s="15">
        <v>0.74242744585301201</v>
      </c>
      <c r="F1181" s="94">
        <v>1.3191805964108501E-2</v>
      </c>
      <c r="H1181" s="15"/>
      <c r="I1181" s="15"/>
      <c r="J1181" s="55"/>
      <c r="K1181" s="9"/>
      <c r="L1181"/>
    </row>
    <row r="1182" spans="1:12" x14ac:dyDescent="0.3">
      <c r="A1182" s="93"/>
      <c r="B1182" s="4" t="s">
        <v>1503</v>
      </c>
      <c r="C1182" s="94">
        <v>0.11275455941036901</v>
      </c>
      <c r="D1182" s="94">
        <v>-6.4559976061239394E-2</v>
      </c>
      <c r="E1182" s="15">
        <v>0.29006909488197702</v>
      </c>
      <c r="F1182" s="94">
        <v>0.212629792432</v>
      </c>
      <c r="H1182" s="15"/>
      <c r="I1182" s="15"/>
      <c r="J1182" s="55"/>
      <c r="K1182" s="9"/>
      <c r="L1182"/>
    </row>
    <row r="1183" spans="1:12" x14ac:dyDescent="0.3">
      <c r="A1183" s="93"/>
      <c r="B1183" s="4" t="s">
        <v>1504</v>
      </c>
      <c r="C1183" s="94">
        <v>4.0478530656975799E-2</v>
      </c>
      <c r="D1183" s="94">
        <v>-8.1214010501887895E-2</v>
      </c>
      <c r="E1183" s="15">
        <v>0.16217107181583901</v>
      </c>
      <c r="F1183" s="94">
        <v>0.51443094778433496</v>
      </c>
      <c r="H1183" s="15"/>
      <c r="I1183" s="15"/>
      <c r="J1183" s="55"/>
      <c r="K1183" s="9"/>
      <c r="L1183"/>
    </row>
    <row r="1184" spans="1:12" x14ac:dyDescent="0.3">
      <c r="A1184" s="93"/>
      <c r="B1184" s="4" t="s">
        <v>1505</v>
      </c>
      <c r="C1184" s="94">
        <v>6.6027628378771103E-2</v>
      </c>
      <c r="D1184" s="94">
        <v>-6.53710133724065E-2</v>
      </c>
      <c r="E1184" s="15">
        <v>0.19742627012994901</v>
      </c>
      <c r="F1184" s="94">
        <v>0.32467457905990099</v>
      </c>
      <c r="H1184" s="15"/>
      <c r="I1184" s="15"/>
      <c r="J1184" s="55"/>
      <c r="K1184" s="9"/>
      <c r="L1184"/>
    </row>
    <row r="1185" spans="1:12" x14ac:dyDescent="0.3">
      <c r="A1185" s="93"/>
      <c r="B1185" s="4" t="s">
        <v>1506</v>
      </c>
      <c r="C1185" s="94">
        <v>3.2371539769147903E-2</v>
      </c>
      <c r="D1185" s="94">
        <v>-7.6109071494065705E-2</v>
      </c>
      <c r="E1185" s="15">
        <v>0.14085215103236101</v>
      </c>
      <c r="F1185" s="94">
        <v>0.56017731046221997</v>
      </c>
      <c r="H1185" s="15"/>
      <c r="I1185" s="15"/>
      <c r="J1185" s="55"/>
      <c r="K1185" s="9"/>
      <c r="L1185"/>
    </row>
    <row r="1186" spans="1:12" x14ac:dyDescent="0.3">
      <c r="A1186" s="93"/>
      <c r="B1186" s="4" t="s">
        <v>1507</v>
      </c>
      <c r="C1186" s="94">
        <v>4.7220440000000002E-2</v>
      </c>
      <c r="D1186" s="94">
        <v>-8.0728389999999997E-2</v>
      </c>
      <c r="E1186" s="15">
        <v>0.1751693</v>
      </c>
      <c r="F1186" s="94">
        <v>0.46946359999999998</v>
      </c>
      <c r="H1186" s="15"/>
      <c r="I1186" s="15"/>
      <c r="J1186" s="55"/>
      <c r="K1186" s="9"/>
      <c r="L1186"/>
    </row>
    <row r="1187" spans="1:12" x14ac:dyDescent="0.3">
      <c r="A1187" s="4" t="s">
        <v>1517</v>
      </c>
      <c r="B1187" s="4"/>
      <c r="C1187" s="95"/>
      <c r="D1187" s="94"/>
      <c r="E1187" s="94"/>
      <c r="F1187" s="94"/>
      <c r="G1187" s="15"/>
      <c r="H1187" s="15"/>
      <c r="I1187" s="15"/>
      <c r="J1187" s="55"/>
      <c r="K1187" s="9"/>
      <c r="L1187"/>
    </row>
    <row r="1188" spans="1:12" x14ac:dyDescent="0.3">
      <c r="A1188" s="4"/>
      <c r="B1188" s="4" t="s">
        <v>1502</v>
      </c>
      <c r="C1188" s="94">
        <v>0.120372817511934</v>
      </c>
      <c r="D1188" s="94">
        <v>-0.106435208283615</v>
      </c>
      <c r="E1188" s="15">
        <v>0.347180843307482</v>
      </c>
      <c r="F1188" s="94">
        <v>0.30344819348125202</v>
      </c>
      <c r="H1188" s="15"/>
      <c r="I1188" s="15"/>
      <c r="J1188" s="55"/>
      <c r="K1188" s="9"/>
      <c r="L1188"/>
    </row>
    <row r="1189" spans="1:12" x14ac:dyDescent="0.3">
      <c r="A1189" s="4"/>
      <c r="B1189" s="4" t="s">
        <v>1503</v>
      </c>
      <c r="C1189" s="94">
        <v>-1.8558062099918698E-2</v>
      </c>
      <c r="D1189" s="94">
        <v>-0.135777996440202</v>
      </c>
      <c r="E1189" s="15">
        <v>9.8661872240364407E-2</v>
      </c>
      <c r="F1189" s="94">
        <v>0.756329872592583</v>
      </c>
      <c r="H1189" s="15"/>
      <c r="I1189" s="15"/>
      <c r="J1189" s="55"/>
      <c r="K1189" s="9"/>
      <c r="L1189"/>
    </row>
    <row r="1190" spans="1:12" x14ac:dyDescent="0.3">
      <c r="A1190" s="4"/>
      <c r="B1190" s="4" t="s">
        <v>1504</v>
      </c>
      <c r="C1190" s="94">
        <v>9.4838259622772904E-3</v>
      </c>
      <c r="D1190" s="94">
        <v>-7.6645677285223104E-2</v>
      </c>
      <c r="E1190" s="15">
        <v>9.5613329209777706E-2</v>
      </c>
      <c r="F1190" s="94">
        <v>0.82912960109827305</v>
      </c>
      <c r="H1190" s="15"/>
      <c r="I1190" s="15"/>
      <c r="J1190" s="55"/>
      <c r="K1190" s="9"/>
      <c r="L1190"/>
    </row>
    <row r="1191" spans="1:12" x14ac:dyDescent="0.3">
      <c r="A1191" s="4"/>
      <c r="B1191" s="4" t="s">
        <v>1505</v>
      </c>
      <c r="C1191" s="94">
        <v>-6.0116512569774903E-3</v>
      </c>
      <c r="D1191" s="94">
        <v>-8.8356391463559406E-2</v>
      </c>
      <c r="E1191" s="15">
        <v>7.6333088949604402E-2</v>
      </c>
      <c r="F1191" s="94">
        <v>0.88621787884107905</v>
      </c>
      <c r="H1191" s="15"/>
      <c r="I1191" s="15"/>
      <c r="J1191" s="55"/>
      <c r="K1191" s="9"/>
      <c r="L1191"/>
    </row>
    <row r="1192" spans="1:12" x14ac:dyDescent="0.3">
      <c r="A1192" s="4"/>
      <c r="B1192" s="4" t="s">
        <v>1506</v>
      </c>
      <c r="C1192" s="94">
        <v>5.6816228364322697E-3</v>
      </c>
      <c r="D1192" s="94">
        <v>-7.8239096023896199E-2</v>
      </c>
      <c r="E1192" s="15">
        <v>8.9602341696760707E-2</v>
      </c>
      <c r="F1192" s="94">
        <v>0.89495563910764497</v>
      </c>
      <c r="H1192" s="15"/>
      <c r="I1192" s="15"/>
      <c r="J1192" s="55"/>
      <c r="K1192" s="9"/>
      <c r="L1192"/>
    </row>
    <row r="1193" spans="1:12" x14ac:dyDescent="0.3">
      <c r="A1193" s="4"/>
      <c r="B1193" s="4" t="s">
        <v>1507</v>
      </c>
      <c r="C1193" s="94">
        <v>-3.5938309999999999E-4</v>
      </c>
      <c r="D1193" s="94">
        <v>-9.5035149999999999E-2</v>
      </c>
      <c r="E1193" s="15">
        <v>9.431639E-2</v>
      </c>
      <c r="F1193" s="94">
        <v>0.99406380000000005</v>
      </c>
      <c r="H1193" s="15"/>
      <c r="I1193" s="15"/>
      <c r="J1193" s="55"/>
      <c r="K1193" s="9"/>
      <c r="L1193"/>
    </row>
    <row r="1194" spans="1:12" x14ac:dyDescent="0.3">
      <c r="A1194" s="4" t="s">
        <v>1494</v>
      </c>
      <c r="B1194" s="4"/>
      <c r="C1194" s="95"/>
      <c r="D1194" s="94"/>
      <c r="E1194" s="94"/>
      <c r="F1194" s="94"/>
      <c r="G1194" s="15"/>
      <c r="H1194" s="15"/>
      <c r="I1194" s="15"/>
      <c r="J1194" s="55"/>
      <c r="K1194" s="9"/>
      <c r="L1194"/>
    </row>
    <row r="1195" spans="1:12" x14ac:dyDescent="0.3">
      <c r="A1195" s="4"/>
      <c r="B1195" s="4" t="s">
        <v>1502</v>
      </c>
      <c r="C1195" s="94">
        <v>-0.164969967395662</v>
      </c>
      <c r="D1195" s="94">
        <v>-0.90218767344940698</v>
      </c>
      <c r="E1195" s="15">
        <v>0.57224773865808198</v>
      </c>
      <c r="F1195" s="94">
        <v>0.66210731133702105</v>
      </c>
      <c r="H1195" s="15"/>
      <c r="I1195" s="15"/>
      <c r="J1195" s="55"/>
      <c r="K1195" s="9"/>
      <c r="L1195"/>
    </row>
    <row r="1196" spans="1:12" x14ac:dyDescent="0.3">
      <c r="A1196" s="4"/>
      <c r="B1196" s="4" t="s">
        <v>1503</v>
      </c>
      <c r="C1196" s="94">
        <v>-4.1967794397027802E-2</v>
      </c>
      <c r="D1196" s="94">
        <v>-0.41547160212751</v>
      </c>
      <c r="E1196" s="15">
        <v>0.331536013333454</v>
      </c>
      <c r="F1196" s="94">
        <v>0.82569175527745697</v>
      </c>
      <c r="H1196" s="15"/>
      <c r="I1196" s="15"/>
      <c r="J1196" s="55"/>
      <c r="K1196" s="9"/>
      <c r="L1196"/>
    </row>
    <row r="1197" spans="1:12" x14ac:dyDescent="0.3">
      <c r="A1197" s="4"/>
      <c r="B1197" s="4" t="s">
        <v>1504</v>
      </c>
      <c r="C1197" s="94">
        <v>6.1364602724594298E-2</v>
      </c>
      <c r="D1197" s="94">
        <v>-0.19915130186414401</v>
      </c>
      <c r="E1197" s="15">
        <v>0.32188050731333301</v>
      </c>
      <c r="F1197" s="94">
        <v>0.64431181073602095</v>
      </c>
      <c r="H1197" s="15"/>
      <c r="I1197" s="15"/>
      <c r="J1197" s="55"/>
      <c r="K1197" s="9"/>
      <c r="L1197"/>
    </row>
    <row r="1198" spans="1:12" x14ac:dyDescent="0.3">
      <c r="A1198" s="4"/>
      <c r="B1198" s="4" t="s">
        <v>1505</v>
      </c>
      <c r="C1198" s="94">
        <v>4.88643030789827E-2</v>
      </c>
      <c r="D1198" s="94">
        <v>-0.21955785728573099</v>
      </c>
      <c r="E1198" s="15">
        <v>0.31728646344369599</v>
      </c>
      <c r="F1198" s="94">
        <v>0.72123872695139601</v>
      </c>
      <c r="H1198" s="15"/>
      <c r="I1198" s="15"/>
      <c r="J1198" s="55"/>
      <c r="K1198" s="9"/>
      <c r="L1198"/>
    </row>
    <row r="1199" spans="1:12" x14ac:dyDescent="0.3">
      <c r="A1199" s="4"/>
      <c r="B1199" s="4" t="s">
        <v>1506</v>
      </c>
      <c r="C1199" s="94">
        <v>9.0805664788819102E-2</v>
      </c>
      <c r="D1199" s="94">
        <v>-0.166571904256442</v>
      </c>
      <c r="E1199" s="15">
        <v>0.34818323383408001</v>
      </c>
      <c r="F1199" s="94">
        <v>0.49110783276651299</v>
      </c>
      <c r="H1199" s="15"/>
      <c r="I1199" s="15"/>
      <c r="J1199" s="55"/>
      <c r="K1199" s="9"/>
      <c r="L1199"/>
    </row>
    <row r="1200" spans="1:12" x14ac:dyDescent="0.3">
      <c r="A1200" s="59"/>
      <c r="B1200" s="59" t="s">
        <v>1507</v>
      </c>
      <c r="C1200" s="100">
        <v>5.5635549999999999E-2</v>
      </c>
      <c r="D1200" s="100">
        <v>-0.21119450000000001</v>
      </c>
      <c r="E1200" s="61">
        <v>0.32246560000000002</v>
      </c>
      <c r="F1200" s="100">
        <v>0.68278110000000003</v>
      </c>
      <c r="H1200" s="15"/>
      <c r="I1200" s="15"/>
      <c r="J1200" s="55"/>
      <c r="K1200" s="9"/>
      <c r="L1200"/>
    </row>
    <row r="1201" spans="1:12" x14ac:dyDescent="0.3">
      <c r="A1201" s="35" t="s">
        <v>1522</v>
      </c>
      <c r="B1201" s="35"/>
      <c r="C1201" s="35"/>
      <c r="D1201" s="101"/>
      <c r="E1201" s="101"/>
      <c r="F1201" s="101"/>
      <c r="G1201" s="101"/>
      <c r="H1201" s="15"/>
      <c r="I1201" s="37"/>
      <c r="J1201" s="15"/>
      <c r="K1201" s="55"/>
      <c r="L1201" s="50"/>
    </row>
    <row r="1202" spans="1:12" s="4" customFormat="1" x14ac:dyDescent="0.3"/>
  </sheetData>
  <mergeCells count="21">
    <mergeCell ref="A1139:J1139"/>
    <mergeCell ref="A1171:J1171"/>
    <mergeCell ref="A973:A974"/>
    <mergeCell ref="B973:B974"/>
    <mergeCell ref="C973:C974"/>
    <mergeCell ref="D973:D974"/>
    <mergeCell ref="A1007:J1007"/>
    <mergeCell ref="A1032:J1032"/>
    <mergeCell ref="A1057:J1057"/>
    <mergeCell ref="A1082:J1082"/>
    <mergeCell ref="A1107:J1107"/>
    <mergeCell ref="A304:J304"/>
    <mergeCell ref="A546:J546"/>
    <mergeCell ref="A846:J846"/>
    <mergeCell ref="A972:I972"/>
    <mergeCell ref="E973:I973"/>
    <mergeCell ref="A1:J1"/>
    <mergeCell ref="A212:J212"/>
    <mergeCell ref="A226:J226"/>
    <mergeCell ref="A239:J239"/>
    <mergeCell ref="A289:J289"/>
  </mergeCells>
  <phoneticPr fontId="1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vblue</dc:creator>
  <cp:lastModifiedBy>vblue</cp:lastModifiedBy>
  <dcterms:created xsi:type="dcterms:W3CDTF">2021-06-06T12:12:00Z</dcterms:created>
  <dcterms:modified xsi:type="dcterms:W3CDTF">2021-09-15T06:44:18Z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