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filterPrivacy="1" defaultThemeVersion="124226"/>
  <xr:revisionPtr revIDLastSave="0" documentId="8_{0C69EA0D-3762-4961-9106-D233F14D00B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R and FIR" sheetId="24" r:id="rId1"/>
    <sheet name="GR" sheetId="25" r:id="rId2"/>
    <sheet name="EBF" sheetId="26" r:id="rId3"/>
    <sheet name="Root activity " sheetId="21" r:id="rId4"/>
    <sheet name="Soluble sugar" sheetId="20" r:id="rId5"/>
    <sheet name="Starch" sheetId="3" r:id="rId6"/>
    <sheet name="Protein" sheetId="2" r:id="rId7"/>
    <sheet name="Amino acid" sheetId="1" r:id="rId8"/>
    <sheet name=" GA3 " sheetId="4" r:id="rId9"/>
    <sheet name="IAA" sheetId="5" r:id="rId10"/>
    <sheet name="ABA" sheetId="6" r:id="rId11"/>
  </sheets>
  <externalReferences>
    <externalReference r:id="rId1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7" i="24" l="1"/>
  <c r="C40" i="25"/>
  <c r="D40" i="25"/>
  <c r="E40" i="25"/>
  <c r="F40" i="25"/>
  <c r="G40" i="25"/>
  <c r="H40" i="25"/>
  <c r="I40" i="25"/>
  <c r="J40" i="25"/>
  <c r="K40" i="25"/>
  <c r="L40" i="25"/>
  <c r="M40" i="25"/>
  <c r="N40" i="25"/>
  <c r="O40" i="25"/>
  <c r="P40" i="25"/>
  <c r="C41" i="25"/>
  <c r="C44" i="25" s="1"/>
  <c r="D41" i="25"/>
  <c r="E41" i="25"/>
  <c r="F41" i="25"/>
  <c r="F44" i="25" s="1"/>
  <c r="G41" i="25"/>
  <c r="G44" i="25" s="1"/>
  <c r="H41" i="25"/>
  <c r="I41" i="25"/>
  <c r="J41" i="25"/>
  <c r="J44" i="25" s="1"/>
  <c r="K41" i="25"/>
  <c r="K44" i="25" s="1"/>
  <c r="L41" i="25"/>
  <c r="M41" i="25"/>
  <c r="N41" i="25"/>
  <c r="N44" i="25" s="1"/>
  <c r="O41" i="25"/>
  <c r="O44" i="25" s="1"/>
  <c r="P41" i="25"/>
  <c r="C42" i="25"/>
  <c r="D42" i="25"/>
  <c r="E42" i="25"/>
  <c r="F42" i="25"/>
  <c r="G42" i="25"/>
  <c r="H42" i="25"/>
  <c r="H44" i="25" s="1"/>
  <c r="I42" i="25"/>
  <c r="J42" i="25"/>
  <c r="K42" i="25"/>
  <c r="L42" i="25"/>
  <c r="M42" i="25"/>
  <c r="N42" i="25"/>
  <c r="O42" i="25"/>
  <c r="P42" i="25"/>
  <c r="P44" i="25" s="1"/>
  <c r="C43" i="25"/>
  <c r="J43" i="25"/>
  <c r="K43" i="25"/>
  <c r="D44" i="25"/>
  <c r="E44" i="25"/>
  <c r="I44" i="25"/>
  <c r="L44" i="25"/>
  <c r="M44" i="25"/>
  <c r="C25" i="25"/>
  <c r="D25" i="25"/>
  <c r="D28" i="25" s="1"/>
  <c r="E25" i="25"/>
  <c r="F25" i="25"/>
  <c r="G25" i="25"/>
  <c r="G29" i="25" s="1"/>
  <c r="H25" i="25"/>
  <c r="I25" i="25"/>
  <c r="I28" i="25" s="1"/>
  <c r="J25" i="25"/>
  <c r="K25" i="25"/>
  <c r="L25" i="25"/>
  <c r="M25" i="25"/>
  <c r="N25" i="25"/>
  <c r="O25" i="25"/>
  <c r="O28" i="25" s="1"/>
  <c r="P25" i="25"/>
  <c r="C26" i="25"/>
  <c r="D26" i="25"/>
  <c r="E26" i="25"/>
  <c r="F26" i="25"/>
  <c r="F29" i="25" s="1"/>
  <c r="G26" i="25"/>
  <c r="H26" i="25"/>
  <c r="I26" i="25"/>
  <c r="J26" i="25"/>
  <c r="K26" i="25"/>
  <c r="K28" i="25" s="1"/>
  <c r="L26" i="25"/>
  <c r="M26" i="25"/>
  <c r="N26" i="25"/>
  <c r="N29" i="25" s="1"/>
  <c r="O26" i="25"/>
  <c r="P26" i="25"/>
  <c r="C27" i="25"/>
  <c r="C28" i="25" s="1"/>
  <c r="D27" i="25"/>
  <c r="E27" i="25"/>
  <c r="F27" i="25"/>
  <c r="G27" i="25"/>
  <c r="H27" i="25"/>
  <c r="H28" i="25" s="1"/>
  <c r="I27" i="25"/>
  <c r="J27" i="25"/>
  <c r="K27" i="25"/>
  <c r="L27" i="25"/>
  <c r="M27" i="25"/>
  <c r="N27" i="25"/>
  <c r="O27" i="25"/>
  <c r="P27" i="25"/>
  <c r="P28" i="25" s="1"/>
  <c r="E28" i="25"/>
  <c r="L28" i="25"/>
  <c r="M28" i="25"/>
  <c r="E29" i="25"/>
  <c r="I29" i="25"/>
  <c r="J29" i="25"/>
  <c r="M29" i="25"/>
  <c r="B41" i="25"/>
  <c r="B42" i="25"/>
  <c r="C10" i="25"/>
  <c r="D10" i="25"/>
  <c r="D13" i="25" s="1"/>
  <c r="E10" i="25"/>
  <c r="F10" i="25"/>
  <c r="G10" i="25"/>
  <c r="H10" i="25"/>
  <c r="I10" i="25"/>
  <c r="J10" i="25"/>
  <c r="K10" i="25"/>
  <c r="L10" i="25"/>
  <c r="M10" i="25"/>
  <c r="N10" i="25"/>
  <c r="O10" i="25"/>
  <c r="P10" i="25"/>
  <c r="C11" i="25"/>
  <c r="D11" i="25"/>
  <c r="E11" i="25"/>
  <c r="E13" i="25" s="1"/>
  <c r="F11" i="25"/>
  <c r="G11" i="25"/>
  <c r="H11" i="25"/>
  <c r="H14" i="25" s="1"/>
  <c r="I11" i="25"/>
  <c r="J11" i="25"/>
  <c r="K11" i="25"/>
  <c r="L11" i="25"/>
  <c r="M11" i="25"/>
  <c r="N11" i="25"/>
  <c r="O11" i="25"/>
  <c r="P11" i="25"/>
  <c r="P14" i="25" s="1"/>
  <c r="C12" i="25"/>
  <c r="D12" i="25"/>
  <c r="E12" i="25"/>
  <c r="F12" i="25"/>
  <c r="G12" i="25"/>
  <c r="H12" i="25"/>
  <c r="I12" i="25"/>
  <c r="J12" i="25"/>
  <c r="J13" i="25" s="1"/>
  <c r="K12" i="25"/>
  <c r="L12" i="25"/>
  <c r="M12" i="25"/>
  <c r="N12" i="25"/>
  <c r="O12" i="25"/>
  <c r="P12" i="25"/>
  <c r="H13" i="25"/>
  <c r="B11" i="25"/>
  <c r="B12" i="25"/>
  <c r="O69" i="26"/>
  <c r="N68" i="26"/>
  <c r="M67" i="26"/>
  <c r="M70" i="26" s="1"/>
  <c r="P63" i="26"/>
  <c r="P69" i="26" s="1"/>
  <c r="O63" i="26"/>
  <c r="N63" i="26"/>
  <c r="N69" i="26" s="1"/>
  <c r="M63" i="26"/>
  <c r="M69" i="26" s="1"/>
  <c r="L63" i="26"/>
  <c r="L69" i="26" s="1"/>
  <c r="K63" i="26"/>
  <c r="K69" i="26" s="1"/>
  <c r="J63" i="26"/>
  <c r="J69" i="26" s="1"/>
  <c r="I63" i="26"/>
  <c r="I69" i="26" s="1"/>
  <c r="H63" i="26"/>
  <c r="H69" i="26" s="1"/>
  <c r="G63" i="26"/>
  <c r="G69" i="26" s="1"/>
  <c r="F63" i="26"/>
  <c r="F69" i="26" s="1"/>
  <c r="E63" i="26"/>
  <c r="E69" i="26" s="1"/>
  <c r="D63" i="26"/>
  <c r="D69" i="26" s="1"/>
  <c r="C63" i="26"/>
  <c r="C69" i="26" s="1"/>
  <c r="B63" i="26"/>
  <c r="B69" i="26" s="1"/>
  <c r="P62" i="26"/>
  <c r="P68" i="26" s="1"/>
  <c r="O62" i="26"/>
  <c r="O68" i="26" s="1"/>
  <c r="N62" i="26"/>
  <c r="M62" i="26"/>
  <c r="M68" i="26" s="1"/>
  <c r="L62" i="26"/>
  <c r="L68" i="26" s="1"/>
  <c r="K62" i="26"/>
  <c r="K68" i="26" s="1"/>
  <c r="J62" i="26"/>
  <c r="J68" i="26" s="1"/>
  <c r="I62" i="26"/>
  <c r="I68" i="26" s="1"/>
  <c r="H62" i="26"/>
  <c r="H68" i="26" s="1"/>
  <c r="G62" i="26"/>
  <c r="G68" i="26" s="1"/>
  <c r="F62" i="26"/>
  <c r="F68" i="26" s="1"/>
  <c r="E62" i="26"/>
  <c r="E68" i="26" s="1"/>
  <c r="D62" i="26"/>
  <c r="D68" i="26" s="1"/>
  <c r="C62" i="26"/>
  <c r="C68" i="26" s="1"/>
  <c r="B62" i="26"/>
  <c r="B68" i="26" s="1"/>
  <c r="P61" i="26"/>
  <c r="P67" i="26" s="1"/>
  <c r="P70" i="26" s="1"/>
  <c r="O61" i="26"/>
  <c r="O67" i="26" s="1"/>
  <c r="N61" i="26"/>
  <c r="N67" i="26" s="1"/>
  <c r="M61" i="26"/>
  <c r="L61" i="26"/>
  <c r="L67" i="26" s="1"/>
  <c r="K61" i="26"/>
  <c r="K67" i="26" s="1"/>
  <c r="J61" i="26"/>
  <c r="J67" i="26" s="1"/>
  <c r="I61" i="26"/>
  <c r="I67" i="26" s="1"/>
  <c r="I71" i="26" s="1"/>
  <c r="H61" i="26"/>
  <c r="H67" i="26" s="1"/>
  <c r="H70" i="26" s="1"/>
  <c r="G61" i="26"/>
  <c r="G67" i="26" s="1"/>
  <c r="F61" i="26"/>
  <c r="F67" i="26" s="1"/>
  <c r="E61" i="26"/>
  <c r="E67" i="26" s="1"/>
  <c r="E71" i="26" s="1"/>
  <c r="D61" i="26"/>
  <c r="D67" i="26" s="1"/>
  <c r="C61" i="26"/>
  <c r="C67" i="26" s="1"/>
  <c r="B61" i="26"/>
  <c r="B67" i="26" s="1"/>
  <c r="N43" i="26"/>
  <c r="E43" i="26"/>
  <c r="P39" i="26"/>
  <c r="P45" i="26" s="1"/>
  <c r="O39" i="26"/>
  <c r="O45" i="26" s="1"/>
  <c r="N39" i="26"/>
  <c r="N45" i="26" s="1"/>
  <c r="M39" i="26"/>
  <c r="M45" i="26" s="1"/>
  <c r="L39" i="26"/>
  <c r="L45" i="26" s="1"/>
  <c r="K39" i="26"/>
  <c r="K45" i="26" s="1"/>
  <c r="J39" i="26"/>
  <c r="J45" i="26" s="1"/>
  <c r="I39" i="26"/>
  <c r="I45" i="26" s="1"/>
  <c r="H39" i="26"/>
  <c r="H45" i="26" s="1"/>
  <c r="G39" i="26"/>
  <c r="G45" i="26" s="1"/>
  <c r="F39" i="26"/>
  <c r="F45" i="26" s="1"/>
  <c r="E39" i="26"/>
  <c r="E45" i="26" s="1"/>
  <c r="D39" i="26"/>
  <c r="D45" i="26" s="1"/>
  <c r="C39" i="26"/>
  <c r="C45" i="26" s="1"/>
  <c r="B39" i="26"/>
  <c r="B45" i="26" s="1"/>
  <c r="P38" i="26"/>
  <c r="P44" i="26" s="1"/>
  <c r="O38" i="26"/>
  <c r="O44" i="26" s="1"/>
  <c r="N38" i="26"/>
  <c r="N44" i="26" s="1"/>
  <c r="M38" i="26"/>
  <c r="M44" i="26" s="1"/>
  <c r="L38" i="26"/>
  <c r="L44" i="26" s="1"/>
  <c r="K38" i="26"/>
  <c r="K44" i="26" s="1"/>
  <c r="J38" i="26"/>
  <c r="J44" i="26" s="1"/>
  <c r="I38" i="26"/>
  <c r="I44" i="26" s="1"/>
  <c r="H38" i="26"/>
  <c r="H44" i="26" s="1"/>
  <c r="G38" i="26"/>
  <c r="G44" i="26" s="1"/>
  <c r="F38" i="26"/>
  <c r="F44" i="26" s="1"/>
  <c r="E38" i="26"/>
  <c r="E44" i="26" s="1"/>
  <c r="D38" i="26"/>
  <c r="D44" i="26" s="1"/>
  <c r="C38" i="26"/>
  <c r="C44" i="26" s="1"/>
  <c r="B38" i="26"/>
  <c r="B44" i="26" s="1"/>
  <c r="P37" i="26"/>
  <c r="P43" i="26" s="1"/>
  <c r="O37" i="26"/>
  <c r="O43" i="26" s="1"/>
  <c r="N37" i="26"/>
  <c r="M37" i="26"/>
  <c r="M43" i="26" s="1"/>
  <c r="L37" i="26"/>
  <c r="L43" i="26" s="1"/>
  <c r="K37" i="26"/>
  <c r="K43" i="26" s="1"/>
  <c r="J37" i="26"/>
  <c r="J43" i="26" s="1"/>
  <c r="I37" i="26"/>
  <c r="I43" i="26" s="1"/>
  <c r="H37" i="26"/>
  <c r="H43" i="26" s="1"/>
  <c r="G37" i="26"/>
  <c r="G43" i="26" s="1"/>
  <c r="F37" i="26"/>
  <c r="F43" i="26" s="1"/>
  <c r="E37" i="26"/>
  <c r="D37" i="26"/>
  <c r="D43" i="26" s="1"/>
  <c r="C37" i="26"/>
  <c r="C43" i="26" s="1"/>
  <c r="B37" i="26"/>
  <c r="B43" i="26" s="1"/>
  <c r="F20" i="26"/>
  <c r="M19" i="26"/>
  <c r="E19" i="26"/>
  <c r="P15" i="26"/>
  <c r="P21" i="26" s="1"/>
  <c r="O15" i="26"/>
  <c r="O21" i="26" s="1"/>
  <c r="N15" i="26"/>
  <c r="N21" i="26" s="1"/>
  <c r="M15" i="26"/>
  <c r="M21" i="26" s="1"/>
  <c r="M22" i="26" s="1"/>
  <c r="L15" i="26"/>
  <c r="L21" i="26" s="1"/>
  <c r="K15" i="26"/>
  <c r="K21" i="26" s="1"/>
  <c r="J15" i="26"/>
  <c r="J21" i="26" s="1"/>
  <c r="I15" i="26"/>
  <c r="I21" i="26" s="1"/>
  <c r="H15" i="26"/>
  <c r="H21" i="26" s="1"/>
  <c r="G15" i="26"/>
  <c r="G21" i="26" s="1"/>
  <c r="F15" i="26"/>
  <c r="F21" i="26" s="1"/>
  <c r="E15" i="26"/>
  <c r="E21" i="26" s="1"/>
  <c r="D15" i="26"/>
  <c r="D21" i="26" s="1"/>
  <c r="C15" i="26"/>
  <c r="C21" i="26" s="1"/>
  <c r="B15" i="26"/>
  <c r="B21" i="26" s="1"/>
  <c r="P14" i="26"/>
  <c r="P20" i="26" s="1"/>
  <c r="O14" i="26"/>
  <c r="O20" i="26" s="1"/>
  <c r="N14" i="26"/>
  <c r="N20" i="26" s="1"/>
  <c r="M14" i="26"/>
  <c r="M20" i="26" s="1"/>
  <c r="L14" i="26"/>
  <c r="L20" i="26" s="1"/>
  <c r="K14" i="26"/>
  <c r="K20" i="26" s="1"/>
  <c r="J14" i="26"/>
  <c r="J20" i="26" s="1"/>
  <c r="I14" i="26"/>
  <c r="I20" i="26" s="1"/>
  <c r="H14" i="26"/>
  <c r="H20" i="26" s="1"/>
  <c r="G14" i="26"/>
  <c r="G20" i="26" s="1"/>
  <c r="F14" i="26"/>
  <c r="E14" i="26"/>
  <c r="E20" i="26" s="1"/>
  <c r="D14" i="26"/>
  <c r="D20" i="26" s="1"/>
  <c r="C14" i="26"/>
  <c r="C20" i="26" s="1"/>
  <c r="B14" i="26"/>
  <c r="B20" i="26" s="1"/>
  <c r="P13" i="26"/>
  <c r="P19" i="26" s="1"/>
  <c r="O13" i="26"/>
  <c r="O19" i="26" s="1"/>
  <c r="N13" i="26"/>
  <c r="N19" i="26" s="1"/>
  <c r="M13" i="26"/>
  <c r="L13" i="26"/>
  <c r="L19" i="26" s="1"/>
  <c r="K13" i="26"/>
  <c r="K19" i="26" s="1"/>
  <c r="J13" i="26"/>
  <c r="J19" i="26" s="1"/>
  <c r="I13" i="26"/>
  <c r="I19" i="26" s="1"/>
  <c r="H13" i="26"/>
  <c r="H19" i="26" s="1"/>
  <c r="G13" i="26"/>
  <c r="G19" i="26" s="1"/>
  <c r="F13" i="26"/>
  <c r="F19" i="26" s="1"/>
  <c r="E13" i="26"/>
  <c r="D13" i="26"/>
  <c r="D19" i="26" s="1"/>
  <c r="C13" i="26"/>
  <c r="C19" i="26" s="1"/>
  <c r="B13" i="26"/>
  <c r="B19" i="26" s="1"/>
  <c r="B40" i="25"/>
  <c r="B43" i="25" s="1"/>
  <c r="B27" i="25"/>
  <c r="B26" i="25"/>
  <c r="B25" i="25"/>
  <c r="B10" i="25"/>
  <c r="E22" i="26" l="1"/>
  <c r="J14" i="25"/>
  <c r="O29" i="25"/>
  <c r="I43" i="25"/>
  <c r="P13" i="25"/>
  <c r="C13" i="25"/>
  <c r="C29" i="25"/>
  <c r="G28" i="25"/>
  <c r="P43" i="25"/>
  <c r="H43" i="25"/>
  <c r="B28" i="25"/>
  <c r="G43" i="25"/>
  <c r="O14" i="25"/>
  <c r="K29" i="25"/>
  <c r="P29" i="25"/>
  <c r="H29" i="25"/>
  <c r="N28" i="25"/>
  <c r="F28" i="25"/>
  <c r="F43" i="25"/>
  <c r="D70" i="26"/>
  <c r="M43" i="25"/>
  <c r="E43" i="25"/>
  <c r="L43" i="25"/>
  <c r="D43" i="25"/>
  <c r="N13" i="25"/>
  <c r="F13" i="25"/>
  <c r="L14" i="25"/>
  <c r="D14" i="25"/>
  <c r="O43" i="25"/>
  <c r="L29" i="25"/>
  <c r="D29" i="25"/>
  <c r="J28" i="25"/>
  <c r="N43" i="25"/>
  <c r="E23" i="26"/>
  <c r="M23" i="26"/>
  <c r="D47" i="26"/>
  <c r="H47" i="26"/>
  <c r="L47" i="26"/>
  <c r="P47" i="26"/>
  <c r="D22" i="26"/>
  <c r="L22" i="26"/>
  <c r="I22" i="26"/>
  <c r="F14" i="25"/>
  <c r="M13" i="25"/>
  <c r="I14" i="25"/>
  <c r="M14" i="25"/>
  <c r="E14" i="25"/>
  <c r="O13" i="25"/>
  <c r="K14" i="25"/>
  <c r="G13" i="25"/>
  <c r="C14" i="25"/>
  <c r="G14" i="25"/>
  <c r="K13" i="25"/>
  <c r="I13" i="25"/>
  <c r="B14" i="25"/>
  <c r="N14" i="25"/>
  <c r="L13" i="25"/>
  <c r="B46" i="26"/>
  <c r="B47" i="26"/>
  <c r="J46" i="26"/>
  <c r="J47" i="26"/>
  <c r="B22" i="26"/>
  <c r="B23" i="26"/>
  <c r="F22" i="26"/>
  <c r="F23" i="26"/>
  <c r="J22" i="26"/>
  <c r="J23" i="26"/>
  <c r="N22" i="26"/>
  <c r="N23" i="26"/>
  <c r="E46" i="26"/>
  <c r="L46" i="26"/>
  <c r="C22" i="26"/>
  <c r="C23" i="26"/>
  <c r="K22" i="26"/>
  <c r="K23" i="26"/>
  <c r="F47" i="26"/>
  <c r="F46" i="26"/>
  <c r="N47" i="26"/>
  <c r="N46" i="26"/>
  <c r="P46" i="26"/>
  <c r="B70" i="26"/>
  <c r="B71" i="26"/>
  <c r="F71" i="26"/>
  <c r="F70" i="26"/>
  <c r="J70" i="26"/>
  <c r="J71" i="26"/>
  <c r="N71" i="26"/>
  <c r="N70" i="26"/>
  <c r="D23" i="26"/>
  <c r="H23" i="26"/>
  <c r="L23" i="26"/>
  <c r="P23" i="26"/>
  <c r="H22" i="26"/>
  <c r="P22" i="26"/>
  <c r="I23" i="26"/>
  <c r="I46" i="26"/>
  <c r="D46" i="26"/>
  <c r="E47" i="26"/>
  <c r="C70" i="26"/>
  <c r="C71" i="26"/>
  <c r="G70" i="26"/>
  <c r="G71" i="26"/>
  <c r="K70" i="26"/>
  <c r="K71" i="26"/>
  <c r="O70" i="26"/>
  <c r="O71" i="26"/>
  <c r="E70" i="26"/>
  <c r="M46" i="26"/>
  <c r="M47" i="26"/>
  <c r="G22" i="26"/>
  <c r="G23" i="26"/>
  <c r="O22" i="26"/>
  <c r="O23" i="26"/>
  <c r="C46" i="26"/>
  <c r="C47" i="26"/>
  <c r="G46" i="26"/>
  <c r="G47" i="26"/>
  <c r="K46" i="26"/>
  <c r="K47" i="26"/>
  <c r="O46" i="26"/>
  <c r="O47" i="26"/>
  <c r="H46" i="26"/>
  <c r="I47" i="26"/>
  <c r="D71" i="26"/>
  <c r="H71" i="26"/>
  <c r="L71" i="26"/>
  <c r="P71" i="26"/>
  <c r="I70" i="26"/>
  <c r="L70" i="26"/>
  <c r="M71" i="26"/>
  <c r="B13" i="25"/>
  <c r="B44" i="25"/>
  <c r="B29" i="25"/>
  <c r="P9" i="24" l="1"/>
  <c r="O9" i="24"/>
  <c r="N9" i="24"/>
  <c r="N10" i="24" s="1"/>
  <c r="M9" i="24"/>
  <c r="L9" i="24"/>
  <c r="K9" i="24"/>
  <c r="J9" i="24"/>
  <c r="J10" i="24" s="1"/>
  <c r="I9" i="24"/>
  <c r="H9" i="24"/>
  <c r="G9" i="24"/>
  <c r="F9" i="24"/>
  <c r="F10" i="24" s="1"/>
  <c r="E9" i="24"/>
  <c r="D9" i="24"/>
  <c r="C9" i="24"/>
  <c r="B9" i="24"/>
  <c r="B10" i="24" s="1"/>
  <c r="P8" i="24"/>
  <c r="O8" i="24"/>
  <c r="N8" i="24"/>
  <c r="M8" i="24"/>
  <c r="L8" i="24"/>
  <c r="K8" i="24"/>
  <c r="J8" i="24"/>
  <c r="I8" i="24"/>
  <c r="H8" i="24"/>
  <c r="G8" i="24"/>
  <c r="F8" i="24"/>
  <c r="E8" i="24"/>
  <c r="D8" i="24"/>
  <c r="C8" i="24"/>
  <c r="B8" i="24"/>
  <c r="P7" i="24"/>
  <c r="O7" i="24"/>
  <c r="O10" i="24" s="1"/>
  <c r="N7" i="24"/>
  <c r="M7" i="24"/>
  <c r="L7" i="24"/>
  <c r="K7" i="24"/>
  <c r="K10" i="24" s="1"/>
  <c r="J7" i="24"/>
  <c r="I7" i="24"/>
  <c r="H7" i="24"/>
  <c r="G7" i="24"/>
  <c r="G10" i="24" s="1"/>
  <c r="F7" i="24"/>
  <c r="E7" i="24"/>
  <c r="D7" i="24"/>
  <c r="C7" i="24"/>
  <c r="C10" i="24" s="1"/>
  <c r="H11" i="24" l="1"/>
  <c r="I10" i="24"/>
  <c r="P11" i="24"/>
  <c r="B11" i="24"/>
  <c r="J11" i="24"/>
  <c r="L11" i="24"/>
  <c r="M10" i="24"/>
  <c r="D11" i="24"/>
  <c r="E10" i="24"/>
  <c r="F11" i="24"/>
  <c r="N11" i="24"/>
  <c r="D10" i="24"/>
  <c r="H10" i="24"/>
  <c r="L10" i="24"/>
  <c r="P10" i="24"/>
  <c r="E11" i="24"/>
  <c r="I11" i="24"/>
  <c r="M11" i="24"/>
  <c r="C11" i="24"/>
  <c r="G11" i="24"/>
  <c r="K11" i="24"/>
  <c r="O11" i="24"/>
  <c r="C11" i="2" l="1"/>
  <c r="C12" i="3"/>
  <c r="C49" i="20"/>
  <c r="C50" i="20"/>
  <c r="C51" i="20"/>
  <c r="C52" i="20"/>
  <c r="C53" i="20"/>
  <c r="C11" i="4" l="1"/>
  <c r="C12" i="4"/>
  <c r="C13" i="4"/>
  <c r="D11" i="4"/>
  <c r="D12" i="4"/>
  <c r="D13" i="4"/>
  <c r="D46" i="3" l="1"/>
  <c r="E46" i="3"/>
  <c r="D47" i="3"/>
  <c r="E47" i="3"/>
  <c r="D48" i="3"/>
  <c r="E48" i="3"/>
  <c r="C48" i="3"/>
  <c r="C47" i="3"/>
  <c r="C46" i="3"/>
  <c r="D29" i="3"/>
  <c r="E29" i="3"/>
  <c r="D30" i="3"/>
  <c r="E30" i="3"/>
  <c r="D31" i="3"/>
  <c r="E31" i="3"/>
  <c r="C31" i="3"/>
  <c r="C30" i="3"/>
  <c r="C29" i="3"/>
  <c r="D12" i="3"/>
  <c r="E12" i="3"/>
  <c r="D13" i="3"/>
  <c r="E13" i="3"/>
  <c r="D14" i="3"/>
  <c r="E14" i="3"/>
  <c r="C14" i="3"/>
  <c r="C13" i="3"/>
  <c r="C13" i="21" l="1"/>
  <c r="D13" i="21"/>
  <c r="E13" i="21"/>
  <c r="F13" i="21"/>
  <c r="G13" i="21"/>
  <c r="H13" i="21"/>
  <c r="I13" i="21"/>
  <c r="J13" i="21"/>
  <c r="K13" i="21"/>
  <c r="L13" i="21"/>
  <c r="M13" i="21"/>
  <c r="N13" i="21"/>
  <c r="O13" i="21"/>
  <c r="P13" i="21"/>
  <c r="Q13" i="21"/>
  <c r="R13" i="21"/>
  <c r="S13" i="21"/>
  <c r="T13" i="21"/>
  <c r="U13" i="21"/>
  <c r="V13" i="21"/>
  <c r="W13" i="21"/>
  <c r="X13" i="21"/>
  <c r="Y13" i="21"/>
  <c r="C14" i="21"/>
  <c r="D14" i="21"/>
  <c r="E14" i="21"/>
  <c r="F14" i="21"/>
  <c r="G14" i="21"/>
  <c r="H14" i="21"/>
  <c r="I14" i="21"/>
  <c r="J14" i="21"/>
  <c r="K14" i="21"/>
  <c r="L14" i="21"/>
  <c r="M14" i="21"/>
  <c r="N14" i="21"/>
  <c r="O14" i="21"/>
  <c r="P14" i="21"/>
  <c r="Q14" i="21"/>
  <c r="R14" i="21"/>
  <c r="S14" i="21"/>
  <c r="T14" i="21"/>
  <c r="U14" i="21"/>
  <c r="V14" i="21"/>
  <c r="W14" i="21"/>
  <c r="X14" i="21"/>
  <c r="Y14" i="21"/>
  <c r="C15" i="21"/>
  <c r="D15" i="21"/>
  <c r="E15" i="21"/>
  <c r="F15" i="21"/>
  <c r="G15" i="21"/>
  <c r="H15" i="21"/>
  <c r="I15" i="21"/>
  <c r="J15" i="21"/>
  <c r="K15" i="21"/>
  <c r="L15" i="21"/>
  <c r="M15" i="21"/>
  <c r="N15" i="21"/>
  <c r="O15" i="21"/>
  <c r="P15" i="21"/>
  <c r="Q15" i="21"/>
  <c r="R15" i="21"/>
  <c r="S15" i="21"/>
  <c r="T15" i="21"/>
  <c r="T17" i="21" s="1"/>
  <c r="U15" i="21"/>
  <c r="V15" i="21"/>
  <c r="W15" i="21"/>
  <c r="X15" i="21"/>
  <c r="Y15" i="21"/>
  <c r="C32" i="21"/>
  <c r="D32" i="21"/>
  <c r="E32" i="21"/>
  <c r="F32" i="21"/>
  <c r="G32" i="21"/>
  <c r="H32" i="21"/>
  <c r="I32" i="21"/>
  <c r="J32" i="21"/>
  <c r="K32" i="21"/>
  <c r="L32" i="21"/>
  <c r="M32" i="21"/>
  <c r="N32" i="21"/>
  <c r="O32" i="21"/>
  <c r="P32" i="21"/>
  <c r="Q32" i="21"/>
  <c r="R32" i="21"/>
  <c r="S32" i="21"/>
  <c r="T32" i="21"/>
  <c r="U32" i="21"/>
  <c r="V32" i="21"/>
  <c r="W32" i="21"/>
  <c r="X32" i="21"/>
  <c r="Y32" i="21"/>
  <c r="C33" i="21"/>
  <c r="D33" i="21"/>
  <c r="E33" i="21"/>
  <c r="F33" i="21"/>
  <c r="G33" i="21"/>
  <c r="H33" i="21"/>
  <c r="I33" i="21"/>
  <c r="J33" i="21"/>
  <c r="K33" i="21"/>
  <c r="L33" i="21"/>
  <c r="M33" i="21"/>
  <c r="N33" i="21"/>
  <c r="O33" i="21"/>
  <c r="P33" i="21"/>
  <c r="Q33" i="21"/>
  <c r="R33" i="21"/>
  <c r="S33" i="21"/>
  <c r="T33" i="21"/>
  <c r="U33" i="21"/>
  <c r="V33" i="21"/>
  <c r="W33" i="21"/>
  <c r="X33" i="21"/>
  <c r="Y33" i="21"/>
  <c r="C34" i="21"/>
  <c r="D34" i="21"/>
  <c r="E34" i="21"/>
  <c r="F34" i="21"/>
  <c r="G34" i="21"/>
  <c r="H34" i="21"/>
  <c r="I34" i="21"/>
  <c r="J34" i="21"/>
  <c r="K34" i="21"/>
  <c r="L34" i="21"/>
  <c r="M34" i="21"/>
  <c r="N34" i="21"/>
  <c r="O34" i="21"/>
  <c r="P34" i="21"/>
  <c r="Q34" i="21"/>
  <c r="R34" i="21"/>
  <c r="S34" i="21"/>
  <c r="T34" i="21"/>
  <c r="U34" i="21"/>
  <c r="V34" i="21"/>
  <c r="W34" i="21"/>
  <c r="X34" i="21"/>
  <c r="Y34" i="21"/>
  <c r="C51" i="21"/>
  <c r="D51" i="21"/>
  <c r="E51" i="21"/>
  <c r="E54" i="21" s="1"/>
  <c r="F51" i="21"/>
  <c r="G51" i="21"/>
  <c r="H51" i="21"/>
  <c r="I51" i="21"/>
  <c r="J51" i="21"/>
  <c r="K51" i="21"/>
  <c r="L51" i="21"/>
  <c r="M51" i="21"/>
  <c r="N51" i="21"/>
  <c r="O51" i="21"/>
  <c r="P51" i="21"/>
  <c r="Q51" i="21"/>
  <c r="R51" i="21"/>
  <c r="S51" i="21"/>
  <c r="T51" i="21"/>
  <c r="U51" i="21"/>
  <c r="V51" i="21"/>
  <c r="W51" i="21"/>
  <c r="X51" i="21"/>
  <c r="Y51" i="21"/>
  <c r="C52" i="21"/>
  <c r="D52" i="21"/>
  <c r="E52" i="21"/>
  <c r="F52" i="21"/>
  <c r="G52" i="21"/>
  <c r="H52" i="21"/>
  <c r="I52" i="21"/>
  <c r="J52" i="21"/>
  <c r="K52" i="21"/>
  <c r="L52" i="21"/>
  <c r="M52" i="21"/>
  <c r="N52" i="21"/>
  <c r="O52" i="21"/>
  <c r="P52" i="21"/>
  <c r="Q52" i="21"/>
  <c r="R52" i="21"/>
  <c r="S52" i="21"/>
  <c r="T52" i="21"/>
  <c r="U52" i="21"/>
  <c r="V52" i="21"/>
  <c r="W52" i="21"/>
  <c r="X52" i="21"/>
  <c r="Y52" i="21"/>
  <c r="C53" i="21"/>
  <c r="D53" i="21"/>
  <c r="E53" i="21"/>
  <c r="F53" i="21"/>
  <c r="G53" i="21"/>
  <c r="H53" i="21"/>
  <c r="I53" i="21"/>
  <c r="J53" i="21"/>
  <c r="K53" i="21"/>
  <c r="L53" i="21"/>
  <c r="M53" i="21"/>
  <c r="N53" i="21"/>
  <c r="O53" i="21"/>
  <c r="P53" i="21"/>
  <c r="Q53" i="21"/>
  <c r="R53" i="21"/>
  <c r="S53" i="21"/>
  <c r="T53" i="21"/>
  <c r="U53" i="21"/>
  <c r="V53" i="21"/>
  <c r="W53" i="21"/>
  <c r="X53" i="21"/>
  <c r="Y53" i="21"/>
  <c r="C13" i="20"/>
  <c r="D13" i="20"/>
  <c r="E13" i="20"/>
  <c r="F13" i="20"/>
  <c r="G13" i="20"/>
  <c r="H13" i="20"/>
  <c r="I13" i="20"/>
  <c r="J13" i="20"/>
  <c r="K13" i="20"/>
  <c r="L13" i="20"/>
  <c r="M13" i="20"/>
  <c r="N13" i="20"/>
  <c r="O13" i="20"/>
  <c r="P13" i="20"/>
  <c r="Q13" i="20"/>
  <c r="R13" i="20"/>
  <c r="S13" i="20"/>
  <c r="T13" i="20"/>
  <c r="U13" i="20"/>
  <c r="V13" i="20"/>
  <c r="W13" i="20"/>
  <c r="X13" i="20"/>
  <c r="Y13" i="20"/>
  <c r="C14" i="20"/>
  <c r="D14" i="20"/>
  <c r="E14" i="20"/>
  <c r="F14" i="20"/>
  <c r="G14" i="20"/>
  <c r="H14" i="20"/>
  <c r="I14" i="20"/>
  <c r="J14" i="20"/>
  <c r="K14" i="20"/>
  <c r="L14" i="20"/>
  <c r="M14" i="20"/>
  <c r="N14" i="20"/>
  <c r="O14" i="20"/>
  <c r="P14" i="20"/>
  <c r="Q14" i="20"/>
  <c r="R14" i="20"/>
  <c r="S14" i="20"/>
  <c r="T14" i="20"/>
  <c r="U14" i="20"/>
  <c r="V14" i="20"/>
  <c r="W14" i="20"/>
  <c r="X14" i="20"/>
  <c r="Y14" i="20"/>
  <c r="C15" i="20"/>
  <c r="D15" i="20"/>
  <c r="E15" i="20"/>
  <c r="F15" i="20"/>
  <c r="G15" i="20"/>
  <c r="H15" i="20"/>
  <c r="I15" i="20"/>
  <c r="J15" i="20"/>
  <c r="K15" i="20"/>
  <c r="L15" i="20"/>
  <c r="M15" i="20"/>
  <c r="N15" i="20"/>
  <c r="O15" i="20"/>
  <c r="P15" i="20"/>
  <c r="Q15" i="20"/>
  <c r="R15" i="20"/>
  <c r="S15" i="20"/>
  <c r="T15" i="20"/>
  <c r="U15" i="20"/>
  <c r="V15" i="20"/>
  <c r="W15" i="20"/>
  <c r="X15" i="20"/>
  <c r="Y15" i="20"/>
  <c r="C31" i="20"/>
  <c r="D31" i="20"/>
  <c r="E31" i="20"/>
  <c r="F31" i="20"/>
  <c r="G31" i="20"/>
  <c r="H31" i="20"/>
  <c r="I31" i="20"/>
  <c r="J31" i="20"/>
  <c r="K31" i="20"/>
  <c r="L31" i="20"/>
  <c r="M31" i="20"/>
  <c r="N31" i="20"/>
  <c r="O31" i="20"/>
  <c r="P31" i="20"/>
  <c r="Q31" i="20"/>
  <c r="R31" i="20"/>
  <c r="S31" i="20"/>
  <c r="T31" i="20"/>
  <c r="U31" i="20"/>
  <c r="V31" i="20"/>
  <c r="W31" i="20"/>
  <c r="X31" i="20"/>
  <c r="Y31" i="20"/>
  <c r="C32" i="20"/>
  <c r="D32" i="20"/>
  <c r="E32" i="20"/>
  <c r="F32" i="20"/>
  <c r="F35" i="20" s="1"/>
  <c r="G32" i="20"/>
  <c r="H32" i="20"/>
  <c r="I32" i="20"/>
  <c r="J32" i="20"/>
  <c r="K32" i="20"/>
  <c r="L32" i="20"/>
  <c r="M32" i="20"/>
  <c r="N32" i="20"/>
  <c r="O32" i="20"/>
  <c r="P32" i="20"/>
  <c r="Q32" i="20"/>
  <c r="R32" i="20"/>
  <c r="S32" i="20"/>
  <c r="T32" i="20"/>
  <c r="U32" i="20"/>
  <c r="V32" i="20"/>
  <c r="W32" i="20"/>
  <c r="X32" i="20"/>
  <c r="Y32" i="20"/>
  <c r="C33" i="20"/>
  <c r="D33" i="20"/>
  <c r="E33" i="20"/>
  <c r="F33" i="20"/>
  <c r="G33" i="20"/>
  <c r="H33" i="20"/>
  <c r="I33" i="20"/>
  <c r="J33" i="20"/>
  <c r="K33" i="20"/>
  <c r="L33" i="20"/>
  <c r="M33" i="20"/>
  <c r="N33" i="20"/>
  <c r="O33" i="20"/>
  <c r="P33" i="20"/>
  <c r="Q33" i="20"/>
  <c r="R33" i="20"/>
  <c r="S33" i="20"/>
  <c r="T33" i="20"/>
  <c r="U33" i="20"/>
  <c r="V33" i="20"/>
  <c r="W33" i="20"/>
  <c r="X33" i="20"/>
  <c r="Y33" i="20"/>
  <c r="D49" i="20"/>
  <c r="E49" i="20"/>
  <c r="F49" i="20"/>
  <c r="G49" i="20"/>
  <c r="H49" i="20"/>
  <c r="I49" i="20"/>
  <c r="J49" i="20"/>
  <c r="K49" i="20"/>
  <c r="L49" i="20"/>
  <c r="M49" i="20"/>
  <c r="N49" i="20"/>
  <c r="O49" i="20"/>
  <c r="P49" i="20"/>
  <c r="Q49" i="20"/>
  <c r="R49" i="20"/>
  <c r="S49" i="20"/>
  <c r="T49" i="20"/>
  <c r="U49" i="20"/>
  <c r="V49" i="20"/>
  <c r="W49" i="20"/>
  <c r="X49" i="20"/>
  <c r="Y49" i="20"/>
  <c r="D50" i="20"/>
  <c r="E50" i="20"/>
  <c r="F50" i="20"/>
  <c r="G50" i="20"/>
  <c r="H50" i="20"/>
  <c r="I50" i="20"/>
  <c r="J50" i="20"/>
  <c r="K50" i="20"/>
  <c r="L50" i="20"/>
  <c r="M50" i="20"/>
  <c r="N50" i="20"/>
  <c r="O50" i="20"/>
  <c r="P50" i="20"/>
  <c r="Q50" i="20"/>
  <c r="R50" i="20"/>
  <c r="S50" i="20"/>
  <c r="T50" i="20"/>
  <c r="U50" i="20"/>
  <c r="V50" i="20"/>
  <c r="W50" i="20"/>
  <c r="X50" i="20"/>
  <c r="Y50" i="20"/>
  <c r="D51" i="20"/>
  <c r="E51" i="20"/>
  <c r="F51" i="20"/>
  <c r="G51" i="20"/>
  <c r="H51" i="20"/>
  <c r="I51" i="20"/>
  <c r="J51" i="20"/>
  <c r="K51" i="20"/>
  <c r="L51" i="20"/>
  <c r="M51" i="20"/>
  <c r="N51" i="20"/>
  <c r="O51" i="20"/>
  <c r="P51" i="20"/>
  <c r="Q51" i="20"/>
  <c r="R51" i="20"/>
  <c r="S51" i="20"/>
  <c r="T51" i="20"/>
  <c r="U51" i="20"/>
  <c r="V51" i="20"/>
  <c r="W51" i="20"/>
  <c r="X51" i="20"/>
  <c r="Y51" i="20"/>
  <c r="T35" i="21" l="1"/>
  <c r="H53" i="20"/>
  <c r="H35" i="21"/>
  <c r="J17" i="20"/>
  <c r="X53" i="20"/>
  <c r="V17" i="20"/>
  <c r="N17" i="20"/>
  <c r="F17" i="20"/>
  <c r="R17" i="20"/>
  <c r="P53" i="20"/>
  <c r="E16" i="20"/>
  <c r="C17" i="21"/>
  <c r="W52" i="20"/>
  <c r="K53" i="20"/>
  <c r="V35" i="20"/>
  <c r="D35" i="21"/>
  <c r="X35" i="21"/>
  <c r="G53" i="20"/>
  <c r="G52" i="20"/>
  <c r="O53" i="20"/>
  <c r="S52" i="20"/>
  <c r="Y16" i="20"/>
  <c r="U17" i="20"/>
  <c r="Q16" i="20"/>
  <c r="I16" i="20"/>
  <c r="E17" i="20"/>
  <c r="Y16" i="21"/>
  <c r="U16" i="21"/>
  <c r="Q16" i="21"/>
  <c r="M16" i="21"/>
  <c r="I16" i="21"/>
  <c r="E16" i="21"/>
  <c r="Y35" i="20"/>
  <c r="U35" i="20"/>
  <c r="Q35" i="20"/>
  <c r="M35" i="20"/>
  <c r="I35" i="20"/>
  <c r="E35" i="20"/>
  <c r="V55" i="21"/>
  <c r="R55" i="21"/>
  <c r="N55" i="21"/>
  <c r="J55" i="21"/>
  <c r="F55" i="21"/>
  <c r="Y54" i="21"/>
  <c r="U54" i="21"/>
  <c r="Q54" i="21"/>
  <c r="M54" i="21"/>
  <c r="I54" i="21"/>
  <c r="V36" i="21"/>
  <c r="R36" i="21"/>
  <c r="N36" i="21"/>
  <c r="J36" i="21"/>
  <c r="F36" i="21"/>
  <c r="Q35" i="21"/>
  <c r="W35" i="20"/>
  <c r="S35" i="20"/>
  <c r="O35" i="20"/>
  <c r="K35" i="20"/>
  <c r="G35" i="20"/>
  <c r="C35" i="20"/>
  <c r="V34" i="20"/>
  <c r="R35" i="20"/>
  <c r="N34" i="20"/>
  <c r="F34" i="20"/>
  <c r="Y17" i="20"/>
  <c r="W54" i="21"/>
  <c r="S54" i="21"/>
  <c r="K54" i="21"/>
  <c r="G54" i="21"/>
  <c r="C54" i="21"/>
  <c r="L35" i="21"/>
  <c r="X17" i="21"/>
  <c r="P17" i="21"/>
  <c r="L17" i="21"/>
  <c r="H17" i="21"/>
  <c r="D17" i="21"/>
  <c r="W16" i="21"/>
  <c r="S16" i="21"/>
  <c r="K16" i="21"/>
  <c r="G16" i="21"/>
  <c r="C16" i="21"/>
  <c r="P35" i="21"/>
  <c r="O16" i="21"/>
  <c r="O54" i="21"/>
  <c r="K52" i="20"/>
  <c r="O52" i="20"/>
  <c r="U16" i="20"/>
  <c r="J35" i="20"/>
  <c r="J34" i="20"/>
  <c r="W53" i="20"/>
  <c r="V53" i="20"/>
  <c r="R52" i="20"/>
  <c r="N53" i="20"/>
  <c r="J52" i="20"/>
  <c r="F53" i="20"/>
  <c r="Y53" i="20"/>
  <c r="R34" i="20"/>
  <c r="Q17" i="20"/>
  <c r="Y35" i="21"/>
  <c r="Y36" i="21"/>
  <c r="U35" i="21"/>
  <c r="U36" i="21"/>
  <c r="M35" i="21"/>
  <c r="M36" i="21"/>
  <c r="I35" i="21"/>
  <c r="I36" i="21"/>
  <c r="E35" i="21"/>
  <c r="E36" i="21"/>
  <c r="M16" i="20"/>
  <c r="M17" i="20"/>
  <c r="S53" i="20"/>
  <c r="N35" i="20"/>
  <c r="I17" i="20"/>
  <c r="Q36" i="21"/>
  <c r="X35" i="20"/>
  <c r="T35" i="20"/>
  <c r="P35" i="20"/>
  <c r="L35" i="20"/>
  <c r="H35" i="20"/>
  <c r="D35" i="20"/>
  <c r="W34" i="20"/>
  <c r="S34" i="20"/>
  <c r="O34" i="20"/>
  <c r="K34" i="20"/>
  <c r="G34" i="20"/>
  <c r="C34" i="20"/>
  <c r="X36" i="21"/>
  <c r="T36" i="21"/>
  <c r="P36" i="21"/>
  <c r="L36" i="21"/>
  <c r="H36" i="21"/>
  <c r="D36" i="21"/>
  <c r="W35" i="21"/>
  <c r="S35" i="21"/>
  <c r="O35" i="21"/>
  <c r="K35" i="21"/>
  <c r="G35" i="21"/>
  <c r="C35" i="21"/>
  <c r="V35" i="21"/>
  <c r="R35" i="21"/>
  <c r="N35" i="21"/>
  <c r="J35" i="21"/>
  <c r="F35" i="21"/>
  <c r="Q53" i="20"/>
  <c r="I53" i="20"/>
  <c r="X52" i="20"/>
  <c r="P52" i="20"/>
  <c r="H52" i="20"/>
  <c r="Y55" i="21"/>
  <c r="U55" i="21"/>
  <c r="Q55" i="21"/>
  <c r="M55" i="21"/>
  <c r="I55" i="21"/>
  <c r="E55" i="21"/>
  <c r="X54" i="21"/>
  <c r="T54" i="21"/>
  <c r="P54" i="21"/>
  <c r="L54" i="21"/>
  <c r="H54" i="21"/>
  <c r="D54" i="21"/>
  <c r="W17" i="21"/>
  <c r="S17" i="21"/>
  <c r="O17" i="21"/>
  <c r="K17" i="21"/>
  <c r="G17" i="21"/>
  <c r="V16" i="21"/>
  <c r="R16" i="21"/>
  <c r="N16" i="21"/>
  <c r="J16" i="21"/>
  <c r="F16" i="21"/>
  <c r="U53" i="20"/>
  <c r="M53" i="20"/>
  <c r="E53" i="20"/>
  <c r="T52" i="20"/>
  <c r="L52" i="20"/>
  <c r="D52" i="20"/>
  <c r="T53" i="20"/>
  <c r="L53" i="20"/>
  <c r="D53" i="20"/>
  <c r="X17" i="20"/>
  <c r="T17" i="20"/>
  <c r="P17" i="20"/>
  <c r="L17" i="20"/>
  <c r="H17" i="20"/>
  <c r="D17" i="20"/>
  <c r="W17" i="20"/>
  <c r="S17" i="20"/>
  <c r="O17" i="20"/>
  <c r="K17" i="20"/>
  <c r="G17" i="20"/>
  <c r="C17" i="20"/>
  <c r="V16" i="20"/>
  <c r="R16" i="20"/>
  <c r="N16" i="20"/>
  <c r="J16" i="20"/>
  <c r="F16" i="20"/>
  <c r="W55" i="21"/>
  <c r="S55" i="21"/>
  <c r="O55" i="21"/>
  <c r="K55" i="21"/>
  <c r="G55" i="21"/>
  <c r="C55" i="21"/>
  <c r="V54" i="21"/>
  <c r="R54" i="21"/>
  <c r="N54" i="21"/>
  <c r="J54" i="21"/>
  <c r="F54" i="21"/>
  <c r="Y17" i="21"/>
  <c r="U17" i="21"/>
  <c r="Q17" i="21"/>
  <c r="M17" i="21"/>
  <c r="I17" i="21"/>
  <c r="E17" i="21"/>
  <c r="X16" i="21"/>
  <c r="T16" i="21"/>
  <c r="P16" i="21"/>
  <c r="L16" i="21"/>
  <c r="H16" i="21"/>
  <c r="D16" i="21"/>
  <c r="X55" i="21"/>
  <c r="T55" i="21"/>
  <c r="P55" i="21"/>
  <c r="L55" i="21"/>
  <c r="H55" i="21"/>
  <c r="D55" i="21"/>
  <c r="W36" i="21"/>
  <c r="S36" i="21"/>
  <c r="O36" i="21"/>
  <c r="K36" i="21"/>
  <c r="G36" i="21"/>
  <c r="C36" i="21"/>
  <c r="V17" i="21"/>
  <c r="R17" i="21"/>
  <c r="N17" i="21"/>
  <c r="J17" i="21"/>
  <c r="F17" i="21"/>
  <c r="V52" i="20"/>
  <c r="N52" i="20"/>
  <c r="F52" i="20"/>
  <c r="Y34" i="20"/>
  <c r="U34" i="20"/>
  <c r="Q34" i="20"/>
  <c r="M34" i="20"/>
  <c r="I34" i="20"/>
  <c r="E34" i="20"/>
  <c r="X16" i="20"/>
  <c r="T16" i="20"/>
  <c r="P16" i="20"/>
  <c r="L16" i="20"/>
  <c r="H16" i="20"/>
  <c r="D16" i="20"/>
  <c r="R53" i="20"/>
  <c r="J53" i="20"/>
  <c r="Y52" i="20"/>
  <c r="U52" i="20"/>
  <c r="Q52" i="20"/>
  <c r="M52" i="20"/>
  <c r="I52" i="20"/>
  <c r="E52" i="20"/>
  <c r="X34" i="20"/>
  <c r="T34" i="20"/>
  <c r="P34" i="20"/>
  <c r="L34" i="20"/>
  <c r="H34" i="20"/>
  <c r="D34" i="20"/>
  <c r="W16" i="20"/>
  <c r="S16" i="20"/>
  <c r="O16" i="20"/>
  <c r="K16" i="20"/>
  <c r="G16" i="20"/>
  <c r="C16" i="20"/>
  <c r="D11" i="6" l="1"/>
  <c r="E11" i="6"/>
  <c r="F11" i="6"/>
  <c r="G11" i="6"/>
  <c r="H11" i="6"/>
  <c r="I11" i="6"/>
  <c r="J11" i="6"/>
  <c r="J15" i="6" s="1"/>
  <c r="K11" i="6"/>
  <c r="L11" i="6"/>
  <c r="M11" i="6"/>
  <c r="N11" i="6"/>
  <c r="O11" i="6"/>
  <c r="P11" i="6"/>
  <c r="Q11" i="6"/>
  <c r="R11" i="6"/>
  <c r="S11" i="6"/>
  <c r="T11" i="6"/>
  <c r="U11" i="6"/>
  <c r="V11" i="6"/>
  <c r="W11" i="6"/>
  <c r="X11" i="6"/>
  <c r="Y11" i="6"/>
  <c r="D12" i="6"/>
  <c r="D15" i="6" s="1"/>
  <c r="E12" i="6"/>
  <c r="F12" i="6"/>
  <c r="G12" i="6"/>
  <c r="H12" i="6"/>
  <c r="H14" i="6" s="1"/>
  <c r="I12" i="6"/>
  <c r="I15" i="6" s="1"/>
  <c r="J12" i="6"/>
  <c r="K12" i="6"/>
  <c r="L12" i="6"/>
  <c r="L14" i="6" s="1"/>
  <c r="M12" i="6"/>
  <c r="N12" i="6"/>
  <c r="O12" i="6"/>
  <c r="P12" i="6"/>
  <c r="P15" i="6" s="1"/>
  <c r="Q12" i="6"/>
  <c r="R12" i="6"/>
  <c r="S12" i="6"/>
  <c r="T12" i="6"/>
  <c r="T14" i="6" s="1"/>
  <c r="U12" i="6"/>
  <c r="U15" i="6" s="1"/>
  <c r="V12" i="6"/>
  <c r="W12" i="6"/>
  <c r="X12" i="6"/>
  <c r="X14" i="6" s="1"/>
  <c r="Y12" i="6"/>
  <c r="Y15" i="6" s="1"/>
  <c r="D13" i="6"/>
  <c r="E13" i="6"/>
  <c r="F13" i="6"/>
  <c r="G13" i="6"/>
  <c r="H13" i="6"/>
  <c r="I13" i="6"/>
  <c r="J13" i="6"/>
  <c r="K13" i="6"/>
  <c r="L13" i="6"/>
  <c r="M13" i="6"/>
  <c r="N13" i="6"/>
  <c r="O13" i="6"/>
  <c r="P13" i="6"/>
  <c r="Q13" i="6"/>
  <c r="R13" i="6"/>
  <c r="S13" i="6"/>
  <c r="T13" i="6"/>
  <c r="U13" i="6"/>
  <c r="V13" i="6"/>
  <c r="V15" i="6" s="1"/>
  <c r="W13" i="6"/>
  <c r="W14" i="6" s="1"/>
  <c r="X13" i="6"/>
  <c r="Y13" i="6"/>
  <c r="C13" i="6"/>
  <c r="C12" i="6"/>
  <c r="C11" i="6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Y11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Y12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Y13" i="5"/>
  <c r="C13" i="5"/>
  <c r="C12" i="5"/>
  <c r="C11" i="5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S11" i="4"/>
  <c r="T11" i="4"/>
  <c r="U11" i="4"/>
  <c r="V11" i="4"/>
  <c r="W11" i="4"/>
  <c r="X11" i="4"/>
  <c r="Y11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U12" i="4"/>
  <c r="V12" i="4"/>
  <c r="W12" i="4"/>
  <c r="X12" i="4"/>
  <c r="Y12" i="4"/>
  <c r="E13" i="4"/>
  <c r="E15" i="4" s="1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T13" i="4"/>
  <c r="U13" i="4"/>
  <c r="U15" i="4" s="1"/>
  <c r="V13" i="4"/>
  <c r="W13" i="4"/>
  <c r="X13" i="4"/>
  <c r="Y13" i="4"/>
  <c r="V14" i="6" l="1"/>
  <c r="Q15" i="6"/>
  <c r="G14" i="6"/>
  <c r="F14" i="6"/>
  <c r="F15" i="6"/>
  <c r="O15" i="5"/>
  <c r="E14" i="5"/>
  <c r="R14" i="6"/>
  <c r="M15" i="6"/>
  <c r="U14" i="5"/>
  <c r="G15" i="5"/>
  <c r="K14" i="4"/>
  <c r="T14" i="4"/>
  <c r="N15" i="4"/>
  <c r="D14" i="4"/>
  <c r="M14" i="5"/>
  <c r="L15" i="6"/>
  <c r="E15" i="6"/>
  <c r="S14" i="6"/>
  <c r="O14" i="6"/>
  <c r="K14" i="6"/>
  <c r="R15" i="6"/>
  <c r="N14" i="6"/>
  <c r="J14" i="6"/>
  <c r="M15" i="4"/>
  <c r="S14" i="4"/>
  <c r="P14" i="6"/>
  <c r="X15" i="4"/>
  <c r="T15" i="4"/>
  <c r="P15" i="4"/>
  <c r="L15" i="4"/>
  <c r="H15" i="4"/>
  <c r="D15" i="4"/>
  <c r="V15" i="4"/>
  <c r="F15" i="4"/>
  <c r="X14" i="5"/>
  <c r="P14" i="5"/>
  <c r="H14" i="5"/>
  <c r="R15" i="5"/>
  <c r="J15" i="5"/>
  <c r="S15" i="4"/>
  <c r="K15" i="4"/>
  <c r="G15" i="4"/>
  <c r="Q15" i="4"/>
  <c r="I15" i="4"/>
  <c r="V15" i="5"/>
  <c r="N15" i="5"/>
  <c r="F15" i="5"/>
  <c r="T14" i="5"/>
  <c r="L14" i="5"/>
  <c r="D14" i="5"/>
  <c r="T15" i="6"/>
  <c r="N15" i="6"/>
  <c r="W15" i="6"/>
  <c r="S15" i="6"/>
  <c r="O15" i="6"/>
  <c r="K15" i="6"/>
  <c r="G15" i="6"/>
  <c r="Y14" i="6"/>
  <c r="U14" i="6"/>
  <c r="Q14" i="6"/>
  <c r="M14" i="6"/>
  <c r="I14" i="6"/>
  <c r="E14" i="6"/>
  <c r="J15" i="4"/>
  <c r="C15" i="4"/>
  <c r="W15" i="4"/>
  <c r="O15" i="4"/>
  <c r="L14" i="4"/>
  <c r="W15" i="5"/>
  <c r="K15" i="5"/>
  <c r="Y15" i="5"/>
  <c r="U15" i="5"/>
  <c r="Q15" i="5"/>
  <c r="M15" i="5"/>
  <c r="I15" i="5"/>
  <c r="E15" i="5"/>
  <c r="X15" i="6"/>
  <c r="H15" i="6"/>
  <c r="D14" i="6"/>
  <c r="R14" i="4"/>
  <c r="F14" i="4"/>
  <c r="P14" i="4"/>
  <c r="X15" i="5"/>
  <c r="T15" i="5"/>
  <c r="P15" i="5"/>
  <c r="L15" i="5"/>
  <c r="H15" i="5"/>
  <c r="D15" i="5"/>
  <c r="V14" i="5"/>
  <c r="R14" i="5"/>
  <c r="N14" i="5"/>
  <c r="J14" i="5"/>
  <c r="F14" i="5"/>
  <c r="V14" i="4"/>
  <c r="J14" i="4"/>
  <c r="C14" i="4"/>
  <c r="Y14" i="4"/>
  <c r="R15" i="4"/>
  <c r="X14" i="4"/>
  <c r="H14" i="4"/>
  <c r="Y15" i="4"/>
  <c r="W14" i="4"/>
  <c r="O14" i="4"/>
  <c r="G14" i="4"/>
  <c r="Y14" i="5"/>
  <c r="Q14" i="5"/>
  <c r="I14" i="5"/>
  <c r="N14" i="4"/>
  <c r="U14" i="4"/>
  <c r="Q14" i="4"/>
  <c r="M14" i="4"/>
  <c r="I14" i="4"/>
  <c r="E14" i="4"/>
  <c r="W14" i="5"/>
  <c r="S15" i="5"/>
  <c r="O14" i="5"/>
  <c r="K14" i="5"/>
  <c r="G14" i="5"/>
  <c r="C15" i="6"/>
  <c r="C14" i="6"/>
  <c r="S14" i="5"/>
  <c r="C15" i="5"/>
  <c r="C14" i="5"/>
  <c r="Y48" i="3" l="1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Y46" i="3"/>
  <c r="X46" i="3"/>
  <c r="W46" i="3"/>
  <c r="V46" i="3"/>
  <c r="U46" i="3"/>
  <c r="T46" i="3"/>
  <c r="T49" i="3" s="1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D49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3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E16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Y46" i="2"/>
  <c r="X46" i="2"/>
  <c r="W46" i="2"/>
  <c r="V46" i="2"/>
  <c r="U46" i="2"/>
  <c r="T46" i="2"/>
  <c r="S46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Y45" i="2"/>
  <c r="X45" i="2"/>
  <c r="W45" i="2"/>
  <c r="V45" i="2"/>
  <c r="U45" i="2"/>
  <c r="T45" i="2"/>
  <c r="S45" i="2"/>
  <c r="R45" i="2"/>
  <c r="Q45" i="2"/>
  <c r="P45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Y30" i="2"/>
  <c r="X30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C13" i="2"/>
  <c r="C12" i="2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C46" i="1"/>
  <c r="Y11" i="1"/>
  <c r="Y12" i="1"/>
  <c r="Y13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C12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C29" i="1"/>
  <c r="C47" i="1"/>
  <c r="F48" i="1"/>
  <c r="C45" i="1"/>
  <c r="C30" i="1"/>
  <c r="C28" i="1"/>
  <c r="C13" i="1"/>
  <c r="C11" i="1"/>
  <c r="L49" i="3" l="1"/>
  <c r="H49" i="3"/>
  <c r="P49" i="3"/>
  <c r="X49" i="3"/>
  <c r="L31" i="1"/>
  <c r="H16" i="3"/>
  <c r="I16" i="3"/>
  <c r="X16" i="3"/>
  <c r="U14" i="1"/>
  <c r="W15" i="1"/>
  <c r="H15" i="3"/>
  <c r="M32" i="3"/>
  <c r="Q32" i="3"/>
  <c r="U32" i="3"/>
  <c r="Y32" i="3"/>
  <c r="U16" i="3"/>
  <c r="Q16" i="3"/>
  <c r="M16" i="3"/>
  <c r="W16" i="3"/>
  <c r="S16" i="3"/>
  <c r="O16" i="3"/>
  <c r="K16" i="3"/>
  <c r="G16" i="3"/>
  <c r="V16" i="3"/>
  <c r="F15" i="3"/>
  <c r="T15" i="3"/>
  <c r="L15" i="3"/>
  <c r="R16" i="3"/>
  <c r="N16" i="3"/>
  <c r="J16" i="3"/>
  <c r="F16" i="3"/>
  <c r="X15" i="3"/>
  <c r="L16" i="3"/>
  <c r="D15" i="3"/>
  <c r="R15" i="3"/>
  <c r="V15" i="3"/>
  <c r="P15" i="3"/>
  <c r="I32" i="3"/>
  <c r="P16" i="3"/>
  <c r="J15" i="3"/>
  <c r="Y16" i="3"/>
  <c r="J31" i="1"/>
  <c r="M14" i="1"/>
  <c r="V48" i="1"/>
  <c r="J48" i="1"/>
  <c r="D48" i="2"/>
  <c r="H48" i="2"/>
  <c r="L48" i="2"/>
  <c r="P48" i="2"/>
  <c r="T48" i="2"/>
  <c r="X48" i="2"/>
  <c r="C16" i="3"/>
  <c r="O15" i="1"/>
  <c r="G15" i="1"/>
  <c r="E14" i="1"/>
  <c r="T15" i="2"/>
  <c r="L15" i="2"/>
  <c r="D15" i="2"/>
  <c r="V15" i="2"/>
  <c r="R15" i="2"/>
  <c r="N15" i="2"/>
  <c r="J15" i="2"/>
  <c r="F15" i="2"/>
  <c r="D16" i="3"/>
  <c r="D33" i="3"/>
  <c r="H33" i="3"/>
  <c r="L33" i="3"/>
  <c r="P33" i="3"/>
  <c r="T33" i="3"/>
  <c r="X33" i="3"/>
  <c r="C50" i="3"/>
  <c r="G50" i="3"/>
  <c r="K50" i="3"/>
  <c r="O50" i="3"/>
  <c r="S50" i="3"/>
  <c r="W50" i="3"/>
  <c r="F32" i="2"/>
  <c r="N32" i="2"/>
  <c r="V32" i="2"/>
  <c r="O15" i="3"/>
  <c r="G15" i="3"/>
  <c r="F33" i="3"/>
  <c r="J33" i="3"/>
  <c r="N33" i="3"/>
  <c r="R33" i="3"/>
  <c r="V33" i="3"/>
  <c r="E50" i="3"/>
  <c r="I50" i="3"/>
  <c r="M50" i="3"/>
  <c r="Q50" i="3"/>
  <c r="U50" i="3"/>
  <c r="Y50" i="3"/>
  <c r="J32" i="2"/>
  <c r="R32" i="2"/>
  <c r="P31" i="1"/>
  <c r="T16" i="3"/>
  <c r="C32" i="3"/>
  <c r="G32" i="3"/>
  <c r="K32" i="3"/>
  <c r="O32" i="3"/>
  <c r="S32" i="3"/>
  <c r="W32" i="3"/>
  <c r="F49" i="3"/>
  <c r="J49" i="3"/>
  <c r="N49" i="3"/>
  <c r="R49" i="3"/>
  <c r="V49" i="3"/>
  <c r="Y32" i="1"/>
  <c r="U32" i="1"/>
  <c r="Q32" i="1"/>
  <c r="M32" i="1"/>
  <c r="I32" i="1"/>
  <c r="E32" i="1"/>
  <c r="U15" i="1"/>
  <c r="M15" i="1"/>
  <c r="E15" i="1"/>
  <c r="W48" i="1"/>
  <c r="S49" i="1"/>
  <c r="O48" i="1"/>
  <c r="C14" i="1"/>
  <c r="X15" i="2"/>
  <c r="P15" i="2"/>
  <c r="H15" i="2"/>
  <c r="Y15" i="3"/>
  <c r="U15" i="3"/>
  <c r="Q15" i="3"/>
  <c r="M15" i="3"/>
  <c r="I15" i="3"/>
  <c r="E15" i="3"/>
  <c r="F32" i="3"/>
  <c r="J32" i="3"/>
  <c r="N32" i="3"/>
  <c r="R32" i="3"/>
  <c r="V32" i="3"/>
  <c r="H32" i="3"/>
  <c r="X32" i="3"/>
  <c r="C49" i="3"/>
  <c r="G49" i="3"/>
  <c r="K49" i="3"/>
  <c r="O49" i="3"/>
  <c r="S49" i="3"/>
  <c r="W49" i="3"/>
  <c r="M49" i="3"/>
  <c r="C48" i="1"/>
  <c r="V14" i="1"/>
  <c r="R14" i="1"/>
  <c r="N14" i="1"/>
  <c r="J14" i="1"/>
  <c r="F14" i="1"/>
  <c r="W14" i="1"/>
  <c r="S15" i="1"/>
  <c r="O14" i="1"/>
  <c r="K15" i="1"/>
  <c r="G14" i="1"/>
  <c r="K49" i="1"/>
  <c r="G48" i="1"/>
  <c r="Y15" i="2"/>
  <c r="U15" i="2"/>
  <c r="Q15" i="2"/>
  <c r="M15" i="2"/>
  <c r="I15" i="2"/>
  <c r="E15" i="2"/>
  <c r="S15" i="3"/>
  <c r="L32" i="3"/>
  <c r="Q49" i="3"/>
  <c r="X31" i="1"/>
  <c r="T31" i="1"/>
  <c r="H31" i="1"/>
  <c r="D31" i="1"/>
  <c r="Q14" i="1"/>
  <c r="I14" i="1"/>
  <c r="Y14" i="1"/>
  <c r="R48" i="1"/>
  <c r="N48" i="1"/>
  <c r="V14" i="2"/>
  <c r="C15" i="3"/>
  <c r="W15" i="3"/>
  <c r="K15" i="3"/>
  <c r="P32" i="3"/>
  <c r="E49" i="3"/>
  <c r="U49" i="3"/>
  <c r="Q15" i="1"/>
  <c r="I15" i="1"/>
  <c r="Y15" i="1"/>
  <c r="S48" i="1"/>
  <c r="N15" i="3"/>
  <c r="D32" i="3"/>
  <c r="T32" i="3"/>
  <c r="I49" i="3"/>
  <c r="Y49" i="3"/>
  <c r="W31" i="1"/>
  <c r="S31" i="1"/>
  <c r="O32" i="1"/>
  <c r="K31" i="1"/>
  <c r="G31" i="1"/>
  <c r="C15" i="1"/>
  <c r="Y48" i="1"/>
  <c r="U49" i="1"/>
  <c r="Q48" i="1"/>
  <c r="M49" i="1"/>
  <c r="I48" i="1"/>
  <c r="E49" i="1"/>
  <c r="S14" i="1"/>
  <c r="K14" i="1"/>
  <c r="C31" i="1"/>
  <c r="V31" i="1"/>
  <c r="R31" i="1"/>
  <c r="N32" i="1"/>
  <c r="J32" i="1"/>
  <c r="F31" i="1"/>
  <c r="X48" i="1"/>
  <c r="T48" i="1"/>
  <c r="P48" i="1"/>
  <c r="L48" i="1"/>
  <c r="H48" i="1"/>
  <c r="D48" i="1"/>
  <c r="N31" i="1"/>
  <c r="K48" i="1"/>
  <c r="X15" i="1"/>
  <c r="T15" i="1"/>
  <c r="P15" i="1"/>
  <c r="L15" i="1"/>
  <c r="H15" i="1"/>
  <c r="D15" i="1"/>
  <c r="C49" i="1"/>
  <c r="C31" i="2"/>
  <c r="C14" i="2"/>
  <c r="F14" i="2"/>
  <c r="R31" i="2"/>
  <c r="G31" i="2"/>
  <c r="N14" i="2"/>
  <c r="S15" i="2"/>
  <c r="O15" i="2"/>
  <c r="K31" i="2"/>
  <c r="O32" i="2"/>
  <c r="S31" i="2"/>
  <c r="W31" i="2"/>
  <c r="E49" i="2"/>
  <c r="I49" i="2"/>
  <c r="M49" i="2"/>
  <c r="Q49" i="2"/>
  <c r="U49" i="2"/>
  <c r="Y49" i="2"/>
  <c r="W14" i="2"/>
  <c r="K14" i="2"/>
  <c r="C15" i="2"/>
  <c r="K15" i="2"/>
  <c r="Y14" i="2"/>
  <c r="Q14" i="2"/>
  <c r="I14" i="2"/>
  <c r="X14" i="2"/>
  <c r="T14" i="2"/>
  <c r="P14" i="2"/>
  <c r="L14" i="2"/>
  <c r="H14" i="2"/>
  <c r="D14" i="2"/>
  <c r="N31" i="2"/>
  <c r="E48" i="2"/>
  <c r="U48" i="2"/>
  <c r="S14" i="2"/>
  <c r="G14" i="2"/>
  <c r="Y48" i="2"/>
  <c r="W15" i="2"/>
  <c r="G15" i="2"/>
  <c r="U14" i="2"/>
  <c r="M14" i="2"/>
  <c r="E14" i="2"/>
  <c r="D31" i="2"/>
  <c r="H31" i="2"/>
  <c r="L31" i="2"/>
  <c r="P31" i="2"/>
  <c r="T31" i="2"/>
  <c r="X31" i="2"/>
  <c r="F31" i="2"/>
  <c r="V31" i="2"/>
  <c r="F48" i="2"/>
  <c r="J48" i="2"/>
  <c r="N48" i="2"/>
  <c r="R48" i="2"/>
  <c r="V48" i="2"/>
  <c r="M48" i="2"/>
  <c r="O14" i="2"/>
  <c r="I48" i="2"/>
  <c r="R14" i="2"/>
  <c r="J14" i="2"/>
  <c r="E32" i="2"/>
  <c r="I32" i="2"/>
  <c r="M32" i="2"/>
  <c r="Q32" i="2"/>
  <c r="U32" i="2"/>
  <c r="Y32" i="2"/>
  <c r="J31" i="2"/>
  <c r="C48" i="2"/>
  <c r="G48" i="2"/>
  <c r="K48" i="2"/>
  <c r="O48" i="2"/>
  <c r="S48" i="2"/>
  <c r="W48" i="2"/>
  <c r="Q48" i="2"/>
  <c r="F50" i="3"/>
  <c r="J50" i="3"/>
  <c r="N50" i="3"/>
  <c r="R50" i="3"/>
  <c r="V50" i="3"/>
  <c r="D50" i="3"/>
  <c r="H50" i="3"/>
  <c r="L50" i="3"/>
  <c r="P50" i="3"/>
  <c r="T50" i="3"/>
  <c r="X50" i="3"/>
  <c r="E33" i="3"/>
  <c r="I33" i="3"/>
  <c r="M33" i="3"/>
  <c r="Q33" i="3"/>
  <c r="U33" i="3"/>
  <c r="Y33" i="3"/>
  <c r="C33" i="3"/>
  <c r="G33" i="3"/>
  <c r="K33" i="3"/>
  <c r="O33" i="3"/>
  <c r="S33" i="3"/>
  <c r="W33" i="3"/>
  <c r="F49" i="2"/>
  <c r="J49" i="2"/>
  <c r="N49" i="2"/>
  <c r="R49" i="2"/>
  <c r="V49" i="2"/>
  <c r="C49" i="2"/>
  <c r="G49" i="2"/>
  <c r="K49" i="2"/>
  <c r="O49" i="2"/>
  <c r="S49" i="2"/>
  <c r="W49" i="2"/>
  <c r="D49" i="2"/>
  <c r="H49" i="2"/>
  <c r="L49" i="2"/>
  <c r="P49" i="2"/>
  <c r="T49" i="2"/>
  <c r="X49" i="2"/>
  <c r="S32" i="2"/>
  <c r="E31" i="2"/>
  <c r="I31" i="2"/>
  <c r="M31" i="2"/>
  <c r="Q31" i="2"/>
  <c r="U31" i="2"/>
  <c r="Y31" i="2"/>
  <c r="C32" i="2"/>
  <c r="G32" i="2"/>
  <c r="K32" i="2"/>
  <c r="W32" i="2"/>
  <c r="O31" i="2"/>
  <c r="D32" i="2"/>
  <c r="H32" i="2"/>
  <c r="L32" i="2"/>
  <c r="P32" i="2"/>
  <c r="T32" i="2"/>
  <c r="X32" i="2"/>
  <c r="G49" i="1"/>
  <c r="O49" i="1"/>
  <c r="W49" i="1"/>
  <c r="E48" i="1"/>
  <c r="M48" i="1"/>
  <c r="U48" i="1"/>
  <c r="I49" i="1"/>
  <c r="Q49" i="1"/>
  <c r="Y49" i="1"/>
  <c r="V15" i="1"/>
  <c r="R15" i="1"/>
  <c r="N15" i="1"/>
  <c r="J15" i="1"/>
  <c r="F15" i="1"/>
  <c r="X14" i="1"/>
  <c r="T14" i="1"/>
  <c r="P14" i="1"/>
  <c r="L14" i="1"/>
  <c r="H14" i="1"/>
  <c r="D14" i="1"/>
  <c r="F32" i="1"/>
  <c r="R32" i="1"/>
  <c r="V32" i="1"/>
  <c r="F49" i="1"/>
  <c r="J49" i="1"/>
  <c r="N49" i="1"/>
  <c r="R49" i="1"/>
  <c r="V49" i="1"/>
  <c r="X49" i="1"/>
  <c r="D49" i="1"/>
  <c r="H49" i="1"/>
  <c r="L49" i="1"/>
  <c r="P49" i="1"/>
  <c r="T49" i="1"/>
  <c r="S32" i="1"/>
  <c r="E31" i="1"/>
  <c r="I31" i="1"/>
  <c r="M31" i="1"/>
  <c r="Q31" i="1"/>
  <c r="U31" i="1"/>
  <c r="Y31" i="1"/>
  <c r="C32" i="1"/>
  <c r="G32" i="1"/>
  <c r="K32" i="1"/>
  <c r="W32" i="1"/>
  <c r="O31" i="1"/>
  <c r="D32" i="1"/>
  <c r="H32" i="1"/>
  <c r="L32" i="1"/>
  <c r="P32" i="1"/>
  <c r="T32" i="1"/>
  <c r="X32" i="1"/>
</calcChain>
</file>

<file path=xl/sharedStrings.xml><?xml version="1.0" encoding="utf-8"?>
<sst xmlns="http://schemas.openxmlformats.org/spreadsheetml/2006/main" count="1080" uniqueCount="133">
  <si>
    <r>
      <rPr>
        <sz val="11"/>
        <color theme="1"/>
        <rFont val="宋体"/>
        <family val="3"/>
        <charset val="134"/>
      </rPr>
      <t>﹣</t>
    </r>
    <r>
      <rPr>
        <sz val="11"/>
        <color theme="1"/>
        <rFont val="Times New Roman"/>
        <family val="1"/>
      </rPr>
      <t>5</t>
    </r>
    <r>
      <rPr>
        <sz val="11"/>
        <color theme="1"/>
        <rFont val="宋体"/>
        <family val="3"/>
        <charset val="134"/>
      </rPr>
      <t>℃</t>
    </r>
    <phoneticPr fontId="4" type="noConversion"/>
  </si>
  <si>
    <r>
      <rPr>
        <sz val="11"/>
        <color theme="1"/>
        <rFont val="宋体"/>
        <family val="3"/>
        <charset val="134"/>
      </rPr>
      <t>﹣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℃</t>
    </r>
    <phoneticPr fontId="5" type="noConversion"/>
  </si>
  <si>
    <r>
      <t>0</t>
    </r>
    <r>
      <rPr>
        <sz val="11"/>
        <color theme="1"/>
        <rFont val="宋体"/>
        <family val="3"/>
        <charset val="134"/>
      </rPr>
      <t>℃</t>
    </r>
    <phoneticPr fontId="4" type="noConversion"/>
  </si>
  <si>
    <r>
      <t>3</t>
    </r>
    <r>
      <rPr>
        <sz val="11"/>
        <color theme="1"/>
        <rFont val="宋体"/>
        <family val="3"/>
        <charset val="134"/>
      </rPr>
      <t>℃</t>
    </r>
    <phoneticPr fontId="4" type="noConversion"/>
  </si>
  <si>
    <r>
      <t>5</t>
    </r>
    <r>
      <rPr>
        <sz val="11"/>
        <color theme="1"/>
        <rFont val="宋体"/>
        <family val="3"/>
        <charset val="134"/>
      </rPr>
      <t>℃</t>
    </r>
    <phoneticPr fontId="4" type="noConversion"/>
  </si>
  <si>
    <t>25d</t>
    <phoneticPr fontId="4" type="noConversion"/>
  </si>
  <si>
    <t>50d</t>
    <phoneticPr fontId="4" type="noConversion"/>
  </si>
  <si>
    <t>81d</t>
    <phoneticPr fontId="4" type="noConversion"/>
  </si>
  <si>
    <t>104d</t>
    <phoneticPr fontId="4" type="noConversion"/>
  </si>
  <si>
    <t>125d</t>
    <phoneticPr fontId="4" type="noConversion"/>
  </si>
  <si>
    <t>14d</t>
    <phoneticPr fontId="5" type="noConversion"/>
  </si>
  <si>
    <t>21d</t>
    <phoneticPr fontId="5" type="noConversion"/>
  </si>
  <si>
    <t>25d</t>
    <phoneticPr fontId="5" type="noConversion"/>
  </si>
  <si>
    <t>30d</t>
    <phoneticPr fontId="5" type="noConversion"/>
  </si>
  <si>
    <t>45d</t>
    <phoneticPr fontId="5" type="noConversion"/>
  </si>
  <si>
    <t>CK</t>
    <phoneticPr fontId="4" type="noConversion"/>
  </si>
  <si>
    <t>45d</t>
  </si>
  <si>
    <t>30d</t>
  </si>
  <si>
    <t>21d</t>
  </si>
  <si>
    <t>104d</t>
  </si>
  <si>
    <t>70d</t>
  </si>
  <si>
    <t xml:space="preserve"> </t>
    <phoneticPr fontId="4" type="noConversion"/>
  </si>
  <si>
    <t xml:space="preserve">                                         </t>
    <phoneticPr fontId="4" type="noConversion"/>
  </si>
  <si>
    <t>Volumn (mL)</t>
    <phoneticPr fontId="5" type="noConversion"/>
  </si>
  <si>
    <t>Weight (g)</t>
    <phoneticPr fontId="5" type="noConversion"/>
  </si>
  <si>
    <t>Repetition</t>
    <phoneticPr fontId="5" type="noConversion"/>
  </si>
  <si>
    <r>
      <rPr>
        <sz val="11"/>
        <color theme="1"/>
        <rFont val="Malgun Gothic"/>
        <family val="2"/>
        <charset val="129"/>
      </rPr>
      <t>Ⅰ</t>
    </r>
    <phoneticPr fontId="5" type="noConversion"/>
  </si>
  <si>
    <t>Dilution Ratio</t>
    <phoneticPr fontId="5" type="noConversion"/>
  </si>
  <si>
    <t xml:space="preserve">Root activity (µg·g-1·h-1 FW) </t>
    <phoneticPr fontId="5" type="noConversion"/>
  </si>
  <si>
    <t>Large</t>
    <phoneticPr fontId="5" type="noConversion"/>
  </si>
  <si>
    <t>Mean</t>
    <phoneticPr fontId="5" type="noConversion"/>
  </si>
  <si>
    <t>Absorbance</t>
  </si>
  <si>
    <t>Absorbance</t>
    <phoneticPr fontId="5" type="noConversion"/>
  </si>
  <si>
    <t>Standard</t>
    <phoneticPr fontId="5" type="noConversion"/>
  </si>
  <si>
    <t>Medium</t>
    <phoneticPr fontId="5" type="noConversion"/>
  </si>
  <si>
    <t>Small</t>
    <phoneticPr fontId="5" type="noConversion"/>
  </si>
  <si>
    <t xml:space="preserve">Root activity (µg·g-1·h-1 FW) </t>
    <phoneticPr fontId="5" type="noConversion"/>
  </si>
  <si>
    <r>
      <rPr>
        <sz val="11"/>
        <color theme="1"/>
        <rFont val="Malgun Gothic"/>
        <family val="2"/>
        <charset val="129"/>
      </rPr>
      <t>Ⅱ</t>
    </r>
    <phoneticPr fontId="5" type="noConversion"/>
  </si>
  <si>
    <r>
      <rPr>
        <sz val="11"/>
        <color theme="1"/>
        <rFont val="Malgun Gothic"/>
        <family val="2"/>
        <charset val="129"/>
      </rPr>
      <t>Ⅲ</t>
    </r>
    <phoneticPr fontId="5" type="noConversion"/>
  </si>
  <si>
    <t>Soluble sugar content ( mg/g DW)</t>
    <phoneticPr fontId="4" type="noConversion"/>
  </si>
  <si>
    <r>
      <rPr>
        <sz val="11"/>
        <color theme="1"/>
        <rFont val="宋体"/>
        <family val="3"/>
        <charset val="134"/>
      </rPr>
      <t>﹣</t>
    </r>
    <r>
      <rPr>
        <sz val="11"/>
        <color theme="1"/>
        <rFont val="Times New Roman"/>
        <family val="1"/>
      </rPr>
      <t>5</t>
    </r>
    <r>
      <rPr>
        <sz val="11"/>
        <color theme="1"/>
        <rFont val="宋体"/>
        <family val="3"/>
        <charset val="134"/>
      </rPr>
      <t>℃</t>
    </r>
    <phoneticPr fontId="4" type="noConversion"/>
  </si>
  <si>
    <r>
      <rPr>
        <sz val="11"/>
        <color theme="1"/>
        <rFont val="宋体"/>
        <family val="3"/>
        <charset val="134"/>
      </rPr>
      <t>﹣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℃</t>
    </r>
    <phoneticPr fontId="5" type="noConversion"/>
  </si>
  <si>
    <r>
      <t>0</t>
    </r>
    <r>
      <rPr>
        <sz val="11"/>
        <color theme="1"/>
        <rFont val="宋体"/>
        <family val="3"/>
        <charset val="134"/>
      </rPr>
      <t>℃</t>
    </r>
    <phoneticPr fontId="4" type="noConversion"/>
  </si>
  <si>
    <r>
      <t>3</t>
    </r>
    <r>
      <rPr>
        <sz val="11"/>
        <color theme="1"/>
        <rFont val="宋体"/>
        <family val="3"/>
        <charset val="134"/>
      </rPr>
      <t>℃</t>
    </r>
    <phoneticPr fontId="4" type="noConversion"/>
  </si>
  <si>
    <r>
      <t>5</t>
    </r>
    <r>
      <rPr>
        <sz val="11"/>
        <color theme="1"/>
        <rFont val="宋体"/>
        <family val="3"/>
        <charset val="134"/>
      </rPr>
      <t>℃</t>
    </r>
    <phoneticPr fontId="4" type="noConversion"/>
  </si>
  <si>
    <r>
      <rPr>
        <sz val="11"/>
        <color theme="1"/>
        <rFont val="Malgun Gothic"/>
        <family val="2"/>
        <charset val="129"/>
      </rPr>
      <t>Ⅰ</t>
    </r>
    <phoneticPr fontId="5" type="noConversion"/>
  </si>
  <si>
    <r>
      <rPr>
        <sz val="11"/>
        <color theme="1"/>
        <rFont val="Malgun Gothic"/>
        <family val="2"/>
        <charset val="129"/>
      </rPr>
      <t>Ⅱ</t>
    </r>
    <phoneticPr fontId="5" type="noConversion"/>
  </si>
  <si>
    <r>
      <rPr>
        <sz val="11"/>
        <color theme="1"/>
        <rFont val="Malgun Gothic"/>
        <family val="2"/>
        <charset val="129"/>
      </rPr>
      <t>Ⅲ</t>
    </r>
    <phoneticPr fontId="5" type="noConversion"/>
  </si>
  <si>
    <t>Starch content (mg/g DW)</t>
    <phoneticPr fontId="5" type="noConversion"/>
  </si>
  <si>
    <t>Add the sample volumn(µL)</t>
    <phoneticPr fontId="5" type="noConversion"/>
  </si>
  <si>
    <t>Starch content (mg/g DW)</t>
    <phoneticPr fontId="5" type="noConversion"/>
  </si>
  <si>
    <t>Soluble sugar content ( mg/g DW)</t>
    <phoneticPr fontId="4" type="noConversion"/>
  </si>
  <si>
    <t>Absorbance</t>
    <phoneticPr fontId="5" type="noConversion"/>
  </si>
  <si>
    <r>
      <rPr>
        <sz val="11"/>
        <color theme="1"/>
        <rFont val="宋体"/>
        <family val="3"/>
        <charset val="134"/>
      </rPr>
      <t>﹣</t>
    </r>
    <r>
      <rPr>
        <sz val="11"/>
        <color theme="1"/>
        <rFont val="Times New Roman"/>
        <family val="1"/>
      </rPr>
      <t>5</t>
    </r>
    <r>
      <rPr>
        <sz val="11"/>
        <color theme="1"/>
        <rFont val="宋体"/>
        <family val="3"/>
        <charset val="134"/>
      </rPr>
      <t>℃</t>
    </r>
    <phoneticPr fontId="4" type="noConversion"/>
  </si>
  <si>
    <r>
      <rPr>
        <sz val="11"/>
        <color theme="1"/>
        <rFont val="宋体"/>
        <family val="3"/>
        <charset val="134"/>
      </rPr>
      <t>﹣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℃</t>
    </r>
    <phoneticPr fontId="5" type="noConversion"/>
  </si>
  <si>
    <r>
      <t>0</t>
    </r>
    <r>
      <rPr>
        <sz val="11"/>
        <color theme="1"/>
        <rFont val="宋体"/>
        <family val="3"/>
        <charset val="134"/>
      </rPr>
      <t>℃</t>
    </r>
    <phoneticPr fontId="4" type="noConversion"/>
  </si>
  <si>
    <r>
      <t>3</t>
    </r>
    <r>
      <rPr>
        <sz val="11"/>
        <color theme="1"/>
        <rFont val="宋体"/>
        <family val="3"/>
        <charset val="134"/>
      </rPr>
      <t>℃</t>
    </r>
    <phoneticPr fontId="4" type="noConversion"/>
  </si>
  <si>
    <r>
      <t>5</t>
    </r>
    <r>
      <rPr>
        <sz val="11"/>
        <color theme="1"/>
        <rFont val="宋体"/>
        <family val="3"/>
        <charset val="134"/>
      </rPr>
      <t>℃</t>
    </r>
    <phoneticPr fontId="4" type="noConversion"/>
  </si>
  <si>
    <t>Protein content (mg/g DW)</t>
    <phoneticPr fontId="5" type="noConversion"/>
  </si>
  <si>
    <t>Protein content (mg/g DW)</t>
    <phoneticPr fontId="5" type="noConversion"/>
  </si>
  <si>
    <t>Large</t>
    <phoneticPr fontId="5" type="noConversion"/>
  </si>
  <si>
    <t>Amino acid content (mg/g DW)</t>
    <phoneticPr fontId="5" type="noConversion"/>
  </si>
  <si>
    <t>GA3 content (mg/g FW)</t>
  </si>
  <si>
    <t>Medium</t>
    <phoneticPr fontId="4" type="noConversion"/>
  </si>
  <si>
    <t>Peak area</t>
    <phoneticPr fontId="5" type="noConversion"/>
  </si>
  <si>
    <t>IAA content (mg/g FW)</t>
    <phoneticPr fontId="4" type="noConversion"/>
  </si>
  <si>
    <t>ABA content (mg/g FW)</t>
    <phoneticPr fontId="4" type="noConversion"/>
  </si>
  <si>
    <r>
      <rPr>
        <sz val="11"/>
        <color theme="1"/>
        <rFont val="宋体"/>
        <family val="3"/>
        <charset val="134"/>
      </rPr>
      <t>－</t>
    </r>
    <r>
      <rPr>
        <sz val="11"/>
        <color theme="1"/>
        <rFont val="Times New Roman"/>
        <family val="1"/>
      </rPr>
      <t>5</t>
    </r>
    <r>
      <rPr>
        <sz val="11"/>
        <color theme="1"/>
        <rFont val="Segoe UI Symbol"/>
        <family val="2"/>
      </rPr>
      <t>℃</t>
    </r>
    <phoneticPr fontId="5" type="noConversion"/>
  </si>
  <si>
    <r>
      <rPr>
        <sz val="11"/>
        <color theme="1"/>
        <rFont val="宋体"/>
        <family val="3"/>
        <charset val="134"/>
      </rPr>
      <t>－</t>
    </r>
    <r>
      <rPr>
        <sz val="11"/>
        <color theme="1"/>
        <rFont val="Times New Roman"/>
        <family val="1"/>
      </rPr>
      <t>5</t>
    </r>
    <r>
      <rPr>
        <sz val="11"/>
        <color theme="1"/>
        <rFont val="Segoe UI Symbol"/>
        <family val="2"/>
      </rPr>
      <t>℃</t>
    </r>
    <phoneticPr fontId="5" type="noConversion"/>
  </si>
  <si>
    <r>
      <rPr>
        <sz val="11"/>
        <color theme="1"/>
        <rFont val="宋体"/>
        <family val="3"/>
        <charset val="134"/>
      </rPr>
      <t>－</t>
    </r>
    <r>
      <rPr>
        <sz val="11"/>
        <color theme="1"/>
        <rFont val="Times New Roman"/>
        <family val="1"/>
      </rPr>
      <t>3</t>
    </r>
    <r>
      <rPr>
        <sz val="11"/>
        <color theme="1"/>
        <rFont val="Segoe UI Symbol"/>
        <family val="2"/>
      </rPr>
      <t>℃</t>
    </r>
    <phoneticPr fontId="5" type="noConversion"/>
  </si>
  <si>
    <r>
      <rPr>
        <sz val="11"/>
        <color theme="1"/>
        <rFont val="宋体"/>
        <family val="3"/>
        <charset val="134"/>
      </rPr>
      <t>－</t>
    </r>
    <r>
      <rPr>
        <sz val="11"/>
        <color theme="1"/>
        <rFont val="Times New Roman"/>
        <family val="1"/>
      </rPr>
      <t>3</t>
    </r>
    <r>
      <rPr>
        <sz val="11"/>
        <color theme="1"/>
        <rFont val="Segoe UI Symbol"/>
        <family val="2"/>
      </rPr>
      <t>℃</t>
    </r>
    <phoneticPr fontId="5" type="noConversion"/>
  </si>
  <si>
    <r>
      <t>0</t>
    </r>
    <r>
      <rPr>
        <sz val="11"/>
        <color theme="1"/>
        <rFont val="宋体"/>
        <family val="3"/>
        <charset val="134"/>
      </rPr>
      <t>℃</t>
    </r>
    <r>
      <rPr>
        <sz val="11"/>
        <color theme="1"/>
        <rFont val="Times New Roman"/>
        <family val="1"/>
      </rPr>
      <t xml:space="preserve"> </t>
    </r>
    <phoneticPr fontId="5" type="noConversion"/>
  </si>
  <si>
    <r>
      <t>0</t>
    </r>
    <r>
      <rPr>
        <sz val="11"/>
        <color theme="1"/>
        <rFont val="宋体"/>
        <family val="3"/>
        <charset val="134"/>
      </rPr>
      <t>℃</t>
    </r>
    <r>
      <rPr>
        <sz val="11"/>
        <color theme="1"/>
        <rFont val="Times New Roman"/>
        <family val="1"/>
      </rPr>
      <t xml:space="preserve"> </t>
    </r>
    <phoneticPr fontId="5" type="noConversion"/>
  </si>
  <si>
    <r>
      <t>3</t>
    </r>
    <r>
      <rPr>
        <sz val="11"/>
        <color theme="1"/>
        <rFont val="宋体"/>
        <family val="3"/>
        <charset val="134"/>
      </rPr>
      <t>℃</t>
    </r>
    <r>
      <rPr>
        <sz val="11"/>
        <color theme="1"/>
        <rFont val="Times New Roman"/>
        <family val="1"/>
      </rPr>
      <t xml:space="preserve"> </t>
    </r>
    <phoneticPr fontId="5" type="noConversion"/>
  </si>
  <si>
    <r>
      <t>5</t>
    </r>
    <r>
      <rPr>
        <sz val="11"/>
        <color theme="1"/>
        <rFont val="宋体"/>
        <family val="3"/>
        <charset val="134"/>
      </rPr>
      <t>℃</t>
    </r>
    <r>
      <rPr>
        <sz val="11"/>
        <color theme="1"/>
        <rFont val="Times New Roman"/>
        <family val="1"/>
      </rPr>
      <t xml:space="preserve"> </t>
    </r>
    <phoneticPr fontId="5" type="noConversion"/>
  </si>
  <si>
    <t>125d</t>
    <phoneticPr fontId="4" type="noConversion"/>
  </si>
  <si>
    <t>Mean</t>
    <phoneticPr fontId="4" type="noConversion"/>
  </si>
  <si>
    <t>Standard</t>
    <phoneticPr fontId="4" type="noConversion"/>
  </si>
  <si>
    <t xml:space="preserve">Large </t>
    <phoneticPr fontId="4" type="noConversion"/>
  </si>
  <si>
    <r>
      <rPr>
        <sz val="11"/>
        <color theme="1"/>
        <rFont val="宋体"/>
        <family val="3"/>
        <charset val="134"/>
      </rPr>
      <t>－</t>
    </r>
    <r>
      <rPr>
        <sz val="11"/>
        <color theme="1"/>
        <rFont val="Times New Roman"/>
        <family val="1"/>
      </rPr>
      <t>5</t>
    </r>
    <r>
      <rPr>
        <sz val="11"/>
        <color theme="1"/>
        <rFont val="Segoe UI Symbol"/>
        <family val="2"/>
      </rPr>
      <t>℃</t>
    </r>
    <phoneticPr fontId="5" type="noConversion"/>
  </si>
  <si>
    <r>
      <rPr>
        <sz val="11"/>
        <color theme="1"/>
        <rFont val="宋体"/>
        <family val="3"/>
        <charset val="134"/>
      </rPr>
      <t>－</t>
    </r>
    <r>
      <rPr>
        <sz val="11"/>
        <color theme="1"/>
        <rFont val="Times New Roman"/>
        <family val="1"/>
      </rPr>
      <t>3</t>
    </r>
    <r>
      <rPr>
        <sz val="11"/>
        <color theme="1"/>
        <rFont val="Segoe UI Symbol"/>
        <family val="2"/>
      </rPr>
      <t>℃</t>
    </r>
    <phoneticPr fontId="5" type="noConversion"/>
  </si>
  <si>
    <r>
      <t>0</t>
    </r>
    <r>
      <rPr>
        <sz val="11"/>
        <color theme="1"/>
        <rFont val="宋体"/>
        <family val="3"/>
        <charset val="134"/>
      </rPr>
      <t>℃</t>
    </r>
    <r>
      <rPr>
        <sz val="11"/>
        <color theme="1"/>
        <rFont val="Times New Roman"/>
        <family val="1"/>
      </rPr>
      <t xml:space="preserve"> </t>
    </r>
    <phoneticPr fontId="5" type="noConversion"/>
  </si>
  <si>
    <r>
      <t>3</t>
    </r>
    <r>
      <rPr>
        <sz val="11"/>
        <color theme="1"/>
        <rFont val="宋体"/>
        <family val="3"/>
        <charset val="134"/>
      </rPr>
      <t>℃</t>
    </r>
    <r>
      <rPr>
        <sz val="11"/>
        <color theme="1"/>
        <rFont val="Times New Roman"/>
        <family val="1"/>
      </rPr>
      <t xml:space="preserve"> </t>
    </r>
    <phoneticPr fontId="5" type="noConversion"/>
  </si>
  <si>
    <r>
      <t>5</t>
    </r>
    <r>
      <rPr>
        <sz val="11"/>
        <color theme="1"/>
        <rFont val="宋体"/>
        <family val="3"/>
        <charset val="134"/>
      </rPr>
      <t>℃</t>
    </r>
    <r>
      <rPr>
        <sz val="11"/>
        <color theme="1"/>
        <rFont val="Times New Roman"/>
        <family val="1"/>
      </rPr>
      <t xml:space="preserve"> </t>
    </r>
    <phoneticPr fontId="5" type="noConversion"/>
  </si>
  <si>
    <t>125d</t>
    <phoneticPr fontId="4" type="noConversion"/>
  </si>
  <si>
    <t>Mean</t>
    <phoneticPr fontId="4" type="noConversion"/>
  </si>
  <si>
    <t>Medium</t>
    <phoneticPr fontId="4" type="noConversion"/>
  </si>
  <si>
    <r>
      <t>3</t>
    </r>
    <r>
      <rPr>
        <sz val="11"/>
        <color theme="1"/>
        <rFont val="宋体"/>
        <family val="3"/>
        <charset val="134"/>
      </rPr>
      <t>℃</t>
    </r>
    <r>
      <rPr>
        <sz val="11"/>
        <color theme="1"/>
        <rFont val="Times New Roman"/>
        <family val="1"/>
      </rPr>
      <t xml:space="preserve"> </t>
    </r>
    <phoneticPr fontId="5" type="noConversion"/>
  </si>
  <si>
    <r>
      <t>5</t>
    </r>
    <r>
      <rPr>
        <sz val="11"/>
        <color theme="1"/>
        <rFont val="宋体"/>
        <family val="3"/>
        <charset val="134"/>
      </rPr>
      <t>℃</t>
    </r>
    <r>
      <rPr>
        <sz val="11"/>
        <color theme="1"/>
        <rFont val="Times New Roman"/>
        <family val="1"/>
      </rPr>
      <t xml:space="preserve"> </t>
    </r>
    <phoneticPr fontId="5" type="noConversion"/>
  </si>
  <si>
    <t>Small</t>
    <phoneticPr fontId="4" type="noConversion"/>
  </si>
  <si>
    <t>Large</t>
    <phoneticPr fontId="4" type="noConversion"/>
  </si>
  <si>
    <r>
      <rPr>
        <sz val="11"/>
        <color theme="1"/>
        <rFont val="宋体"/>
        <family val="3"/>
        <charset val="134"/>
      </rPr>
      <t>－</t>
    </r>
    <r>
      <rPr>
        <sz val="11"/>
        <color theme="1"/>
        <rFont val="Times New Roman"/>
        <family val="1"/>
      </rPr>
      <t>5</t>
    </r>
    <r>
      <rPr>
        <sz val="11"/>
        <color theme="1"/>
        <rFont val="Segoe UI Symbol"/>
        <family val="2"/>
      </rPr>
      <t>℃</t>
    </r>
    <phoneticPr fontId="5" type="noConversion"/>
  </si>
  <si>
    <r>
      <rPr>
        <sz val="11"/>
        <color theme="1"/>
        <rFont val="宋体"/>
        <family val="3"/>
        <charset val="134"/>
      </rPr>
      <t>－</t>
    </r>
    <r>
      <rPr>
        <sz val="11"/>
        <color theme="1"/>
        <rFont val="Times New Roman"/>
        <family val="1"/>
      </rPr>
      <t>3</t>
    </r>
    <r>
      <rPr>
        <sz val="11"/>
        <color theme="1"/>
        <rFont val="Segoe UI Symbol"/>
        <family val="2"/>
      </rPr>
      <t>℃</t>
    </r>
    <phoneticPr fontId="5" type="noConversion"/>
  </si>
  <si>
    <r>
      <t>0</t>
    </r>
    <r>
      <rPr>
        <sz val="11"/>
        <color theme="1"/>
        <rFont val="宋体"/>
        <family val="3"/>
        <charset val="134"/>
      </rPr>
      <t>℃</t>
    </r>
    <r>
      <rPr>
        <sz val="11"/>
        <color theme="1"/>
        <rFont val="Times New Roman"/>
        <family val="1"/>
      </rPr>
      <t xml:space="preserve"> </t>
    </r>
    <phoneticPr fontId="5" type="noConversion"/>
  </si>
  <si>
    <r>
      <t>3</t>
    </r>
    <r>
      <rPr>
        <sz val="11"/>
        <color theme="1"/>
        <rFont val="宋体"/>
        <family val="3"/>
        <charset val="134"/>
      </rPr>
      <t>℃</t>
    </r>
    <r>
      <rPr>
        <sz val="11"/>
        <color theme="1"/>
        <rFont val="Times New Roman"/>
        <family val="1"/>
      </rPr>
      <t xml:space="preserve"> </t>
    </r>
    <phoneticPr fontId="5" type="noConversion"/>
  </si>
  <si>
    <r>
      <t>5</t>
    </r>
    <r>
      <rPr>
        <sz val="11"/>
        <color theme="1"/>
        <rFont val="宋体"/>
        <family val="3"/>
        <charset val="134"/>
      </rPr>
      <t>℃</t>
    </r>
    <r>
      <rPr>
        <sz val="11"/>
        <color theme="1"/>
        <rFont val="Times New Roman"/>
        <family val="1"/>
      </rPr>
      <t xml:space="preserve"> </t>
    </r>
    <phoneticPr fontId="5" type="noConversion"/>
  </si>
  <si>
    <t>125d</t>
    <phoneticPr fontId="4" type="noConversion"/>
  </si>
  <si>
    <t>number of transplant</t>
    <phoneticPr fontId="4" type="noConversion"/>
  </si>
  <si>
    <t>number of transplant</t>
    <phoneticPr fontId="4" type="noConversion"/>
  </si>
  <si>
    <t>number of germination</t>
    <phoneticPr fontId="4" type="noConversion"/>
  </si>
  <si>
    <r>
      <t>number of death</t>
    </r>
    <r>
      <rPr>
        <sz val="11"/>
        <color theme="1"/>
        <rFont val="宋体"/>
        <family val="3"/>
        <charset val="134"/>
      </rPr>
      <t/>
    </r>
    <phoneticPr fontId="4" type="noConversion"/>
  </si>
  <si>
    <t>number of survival</t>
    <phoneticPr fontId="4" type="noConversion"/>
  </si>
  <si>
    <t>number of EBF</t>
    <phoneticPr fontId="4" type="noConversion"/>
  </si>
  <si>
    <t>EBF rate (%)</t>
    <phoneticPr fontId="4" type="noConversion"/>
  </si>
  <si>
    <t>Mean</t>
    <phoneticPr fontId="4" type="noConversion"/>
  </si>
  <si>
    <t>Standard</t>
    <phoneticPr fontId="4" type="noConversion"/>
  </si>
  <si>
    <t>Medium</t>
    <phoneticPr fontId="4" type="noConversion"/>
  </si>
  <si>
    <r>
      <rPr>
        <sz val="11"/>
        <color theme="1"/>
        <rFont val="宋体"/>
        <family val="3"/>
        <charset val="134"/>
      </rPr>
      <t>－</t>
    </r>
    <r>
      <rPr>
        <sz val="11"/>
        <color theme="1"/>
        <rFont val="Times New Roman"/>
        <family val="1"/>
      </rPr>
      <t>5</t>
    </r>
    <r>
      <rPr>
        <sz val="11"/>
        <color theme="1"/>
        <rFont val="Segoe UI Symbol"/>
        <family val="2"/>
      </rPr>
      <t>℃</t>
    </r>
    <phoneticPr fontId="5" type="noConversion"/>
  </si>
  <si>
    <r>
      <rPr>
        <sz val="11"/>
        <color theme="1"/>
        <rFont val="宋体"/>
        <family val="3"/>
        <charset val="134"/>
      </rPr>
      <t>－</t>
    </r>
    <r>
      <rPr>
        <sz val="11"/>
        <color theme="1"/>
        <rFont val="Times New Roman"/>
        <family val="1"/>
      </rPr>
      <t>3</t>
    </r>
    <r>
      <rPr>
        <sz val="11"/>
        <color theme="1"/>
        <rFont val="Segoe UI Symbol"/>
        <family val="2"/>
      </rPr>
      <t>℃</t>
    </r>
    <phoneticPr fontId="5" type="noConversion"/>
  </si>
  <si>
    <r>
      <t>0</t>
    </r>
    <r>
      <rPr>
        <sz val="11"/>
        <color theme="1"/>
        <rFont val="宋体"/>
        <family val="3"/>
        <charset val="134"/>
      </rPr>
      <t>℃</t>
    </r>
    <r>
      <rPr>
        <sz val="11"/>
        <color theme="1"/>
        <rFont val="Times New Roman"/>
        <family val="1"/>
      </rPr>
      <t xml:space="preserve"> </t>
    </r>
    <phoneticPr fontId="5" type="noConversion"/>
  </si>
  <si>
    <r>
      <t>3</t>
    </r>
    <r>
      <rPr>
        <sz val="11"/>
        <color theme="1"/>
        <rFont val="宋体"/>
        <family val="3"/>
        <charset val="134"/>
      </rPr>
      <t>℃</t>
    </r>
    <r>
      <rPr>
        <sz val="11"/>
        <color theme="1"/>
        <rFont val="Times New Roman"/>
        <family val="1"/>
      </rPr>
      <t xml:space="preserve"> </t>
    </r>
    <phoneticPr fontId="5" type="noConversion"/>
  </si>
  <si>
    <r>
      <t>5</t>
    </r>
    <r>
      <rPr>
        <sz val="11"/>
        <color theme="1"/>
        <rFont val="宋体"/>
        <family val="3"/>
        <charset val="134"/>
      </rPr>
      <t>℃</t>
    </r>
    <r>
      <rPr>
        <sz val="11"/>
        <color theme="1"/>
        <rFont val="Times New Roman"/>
        <family val="1"/>
      </rPr>
      <t xml:space="preserve"> </t>
    </r>
    <phoneticPr fontId="5" type="noConversion"/>
  </si>
  <si>
    <t>125d</t>
    <phoneticPr fontId="4" type="noConversion"/>
  </si>
  <si>
    <t>number of transplant</t>
    <phoneticPr fontId="4" type="noConversion"/>
  </si>
  <si>
    <t>number of germination</t>
    <phoneticPr fontId="4" type="noConversion"/>
  </si>
  <si>
    <r>
      <t>number of death</t>
    </r>
    <r>
      <rPr>
        <sz val="11"/>
        <color theme="1"/>
        <rFont val="宋体"/>
        <family val="3"/>
        <charset val="134"/>
      </rPr>
      <t/>
    </r>
    <phoneticPr fontId="4" type="noConversion"/>
  </si>
  <si>
    <t>number of survival</t>
    <phoneticPr fontId="4" type="noConversion"/>
  </si>
  <si>
    <t>number of EBF</t>
    <phoneticPr fontId="4" type="noConversion"/>
  </si>
  <si>
    <t>EBF rate (%)</t>
    <phoneticPr fontId="4" type="noConversion"/>
  </si>
  <si>
    <t>Mean</t>
    <phoneticPr fontId="4" type="noConversion"/>
  </si>
  <si>
    <t>Small</t>
    <phoneticPr fontId="4" type="noConversion"/>
  </si>
  <si>
    <t>number of rotten/ frozen injury</t>
    <phoneticPr fontId="4" type="noConversion"/>
  </si>
  <si>
    <t>RR/FIR</t>
    <phoneticPr fontId="4" type="noConversion"/>
  </si>
  <si>
    <t>number of germination</t>
    <phoneticPr fontId="4" type="noConversion"/>
  </si>
  <si>
    <t>GR</t>
    <phoneticPr fontId="4" type="noConversion"/>
  </si>
  <si>
    <t>number of germination</t>
    <phoneticPr fontId="4" type="noConversion"/>
  </si>
  <si>
    <t>number of EBF</t>
    <phoneticPr fontId="4" type="noConversion"/>
  </si>
  <si>
    <t>Weight (g)</t>
    <phoneticPr fontId="5" type="noConversion"/>
  </si>
  <si>
    <t>Volumn (mL)</t>
    <phoneticPr fontId="5" type="noConversion"/>
  </si>
  <si>
    <t>Dilution Ratio</t>
    <phoneticPr fontId="5" type="noConversion"/>
  </si>
  <si>
    <t>Absorbance</t>
    <phoneticPr fontId="5" type="noConversion"/>
  </si>
  <si>
    <t>number of survival</t>
    <phoneticPr fontId="4" type="noConversion"/>
  </si>
  <si>
    <t>Add the sample volumn(µL)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</si>
</sst>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0.000_);[Red]\(0.000\)"/>
    <numFmt numFmtId="165" formatCode="0.0000_ "/>
    <numFmt numFmtId="166" formatCode="0.000_ "/>
    <numFmt numFmtId="167" formatCode="0.00_);[Red]\(0.00\)"/>
    <numFmt numFmtId="168" formatCode="0.00_ "/>
    <numFmt numFmtId="169" formatCode="0_ "/>
    <numFmt numFmtId="170" formatCode="0.0000_);[Red]\(0.0000\)"/>
    <numFmt numFmtId="171" formatCode="0.00000_);[Red]\(0.00000\)"/>
    <numFmt numFmtId="172" formatCode="0.00000_ "/>
  </numFmts>
  <fonts count="17">
    <font>
      <sz val="11"/>
      <color theme="1"/>
      <name val="Calibri"/>
      <family val="2"/>
      <scheme val="minor"/>
    </font>
    <font>
      <sz val="11"/>
      <color theme="1"/>
      <name val="Times New Roman"/>
      <family val="3"/>
      <charset val="134"/>
    </font>
    <font>
      <sz val="11"/>
      <color theme="1"/>
      <name val="宋体"/>
      <family val="3"/>
      <charset val="134"/>
    </font>
    <font>
      <sz val="11"/>
      <color theme="1"/>
      <name val="Times New Roman"/>
      <family val="1"/>
    </font>
    <font>
      <sz val="9"/>
      <name val="Calibri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sz val="11"/>
      <color rgb="FF000000"/>
      <name val="Times New Roman"/>
      <family val="1"/>
    </font>
    <font>
      <sz val="11"/>
      <color theme="1"/>
      <name val="Calibri"/>
      <family val="3"/>
      <charset val="134"/>
      <scheme val="minor"/>
    </font>
    <font>
      <sz val="11"/>
      <color indexed="8"/>
      <name val="Times New Roman"/>
      <family val="1"/>
    </font>
    <font>
      <sz val="10.5"/>
      <color theme="1"/>
      <name val="Times New Roman"/>
      <family val="1"/>
    </font>
    <font>
      <sz val="12"/>
      <name val="宋体"/>
      <family val="3"/>
      <charset val="134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Malgun Gothic"/>
      <family val="2"/>
      <charset val="129"/>
    </font>
    <font>
      <sz val="12"/>
      <color theme="1"/>
      <name val="Times New Roman"/>
      <family val="1"/>
    </font>
    <font>
      <sz val="11"/>
      <color theme="1"/>
      <name val="Segoe UI Symbo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6" fillId="0" borderId="0"/>
    <xf numFmtId="0" fontId="8" fillId="0" borderId="0">
      <alignment vertical="center"/>
    </xf>
    <xf numFmtId="0" fontId="6" fillId="0" borderId="0"/>
    <xf numFmtId="0" fontId="11" fillId="0" borderId="0"/>
    <xf numFmtId="0" fontId="11" fillId="0" borderId="0"/>
  </cellStyleXfs>
  <cellXfs count="76">
    <xf numFmtId="0" fontId="0" fillId="0" borderId="0" xfId="0"/>
    <xf numFmtId="164" fontId="3" fillId="0" borderId="0" xfId="0" applyNumberFormat="1" applyFont="1" applyFill="1" applyAlignment="1">
      <alignment horizontal="center"/>
    </xf>
    <xf numFmtId="165" fontId="3" fillId="0" borderId="0" xfId="0" applyNumberFormat="1" applyFont="1" applyFill="1" applyAlignment="1">
      <alignment horizontal="center"/>
    </xf>
    <xf numFmtId="0" fontId="3" fillId="0" borderId="0" xfId="2" applyFont="1" applyFill="1" applyAlignment="1">
      <alignment horizontal="center" vertical="center"/>
    </xf>
    <xf numFmtId="164" fontId="3" fillId="0" borderId="0" xfId="2" applyNumberFormat="1" applyFont="1" applyFill="1" applyAlignment="1">
      <alignment horizontal="center" vertical="center"/>
    </xf>
    <xf numFmtId="0" fontId="3" fillId="0" borderId="0" xfId="1" applyFont="1" applyFill="1" applyAlignment="1">
      <alignment horizontal="center"/>
    </xf>
    <xf numFmtId="165" fontId="7" fillId="0" borderId="0" xfId="1" applyNumberFormat="1" applyFont="1" applyFill="1" applyAlignment="1">
      <alignment horizontal="center"/>
    </xf>
    <xf numFmtId="0" fontId="3" fillId="0" borderId="0" xfId="2" applyFont="1" applyFill="1" applyAlignment="1">
      <alignment horizontal="center"/>
    </xf>
    <xf numFmtId="165" fontId="3" fillId="0" borderId="0" xfId="1" applyNumberFormat="1" applyFont="1" applyFill="1" applyAlignment="1">
      <alignment horizontal="center"/>
    </xf>
    <xf numFmtId="168" fontId="3" fillId="0" borderId="0" xfId="2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166" fontId="3" fillId="0" borderId="0" xfId="2" applyNumberFormat="1" applyFont="1" applyFill="1" applyAlignment="1">
      <alignment horizontal="center"/>
    </xf>
    <xf numFmtId="164" fontId="3" fillId="0" borderId="0" xfId="2" applyNumberFormat="1" applyFont="1" applyFill="1" applyAlignment="1">
      <alignment horizontal="center"/>
    </xf>
    <xf numFmtId="166" fontId="3" fillId="0" borderId="0" xfId="1" applyNumberFormat="1" applyFont="1" applyFill="1" applyAlignment="1">
      <alignment horizontal="center"/>
    </xf>
    <xf numFmtId="166" fontId="3" fillId="0" borderId="0" xfId="2" applyNumberFormat="1" applyFont="1" applyFill="1" applyAlignment="1">
      <alignment horizontal="center" vertical="center"/>
    </xf>
    <xf numFmtId="165" fontId="3" fillId="0" borderId="0" xfId="2" applyNumberFormat="1" applyFont="1" applyFill="1" applyAlignment="1">
      <alignment horizontal="center"/>
    </xf>
    <xf numFmtId="165" fontId="3" fillId="0" borderId="0" xfId="2" applyNumberFormat="1" applyFont="1" applyFill="1" applyAlignment="1">
      <alignment horizontal="center" vertical="center"/>
    </xf>
    <xf numFmtId="0" fontId="12" fillId="0" borderId="0" xfId="2" applyFont="1" applyFill="1" applyAlignment="1">
      <alignment horizontal="left" vertical="center"/>
    </xf>
    <xf numFmtId="0" fontId="3" fillId="0" borderId="0" xfId="1" applyFont="1" applyFill="1" applyAlignment="1">
      <alignment horizontal="center" vertical="center"/>
    </xf>
    <xf numFmtId="169" fontId="3" fillId="0" borderId="0" xfId="2" applyNumberFormat="1" applyFont="1" applyFill="1" applyAlignment="1">
      <alignment horizontal="center"/>
    </xf>
    <xf numFmtId="168" fontId="3" fillId="0" borderId="0" xfId="2" applyNumberFormat="1" applyFont="1" applyFill="1" applyAlignment="1">
      <alignment horizontal="center" vertical="center"/>
    </xf>
    <xf numFmtId="167" fontId="3" fillId="0" borderId="0" xfId="2" applyNumberFormat="1" applyFont="1" applyFill="1" applyAlignment="1">
      <alignment horizontal="center" vertical="center"/>
    </xf>
    <xf numFmtId="0" fontId="8" fillId="0" borderId="0" xfId="2" applyFont="1" applyFill="1">
      <alignment vertical="center"/>
    </xf>
    <xf numFmtId="0" fontId="3" fillId="0" borderId="0" xfId="1" applyFont="1" applyFill="1" applyAlignment="1">
      <alignment vertical="center"/>
    </xf>
    <xf numFmtId="0" fontId="6" fillId="0" borderId="0" xfId="1" applyFont="1" applyFill="1"/>
    <xf numFmtId="0" fontId="8" fillId="0" borderId="0" xfId="2" applyFont="1" applyFill="1" applyAlignment="1">
      <alignment vertical="center"/>
    </xf>
    <xf numFmtId="0" fontId="3" fillId="0" borderId="0" xfId="2" applyFont="1" applyFill="1" applyAlignment="1">
      <alignment vertical="center"/>
    </xf>
    <xf numFmtId="0" fontId="0" fillId="0" borderId="0" xfId="0" applyFill="1"/>
    <xf numFmtId="0" fontId="3" fillId="0" borderId="0" xfId="0" applyFont="1" applyFill="1" applyAlignment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168" fontId="3" fillId="0" borderId="0" xfId="0" applyNumberFormat="1" applyFont="1" applyFill="1" applyAlignment="1">
      <alignment horizontal="center"/>
    </xf>
    <xf numFmtId="166" fontId="3" fillId="0" borderId="0" xfId="0" applyNumberFormat="1" applyFont="1" applyFill="1" applyAlignment="1">
      <alignment horizontal="center"/>
    </xf>
    <xf numFmtId="0" fontId="13" fillId="0" borderId="0" xfId="0" applyFont="1" applyFill="1"/>
    <xf numFmtId="0" fontId="15" fillId="0" borderId="0" xfId="0" applyFont="1" applyFill="1" applyAlignment="1">
      <alignment horizontal="justify" vertical="center"/>
    </xf>
    <xf numFmtId="0" fontId="10" fillId="0" borderId="0" xfId="0" applyFont="1" applyFill="1" applyAlignment="1">
      <alignment horizontal="center" vertical="center" readingOrder="1"/>
    </xf>
    <xf numFmtId="0" fontId="3" fillId="0" borderId="0" xfId="1" applyFont="1" applyFill="1" applyAlignment="1">
      <alignment horizontal="left"/>
    </xf>
    <xf numFmtId="0" fontId="3" fillId="0" borderId="0" xfId="2" applyFont="1" applyFill="1" applyAlignment="1">
      <alignment horizontal="left" vertical="center"/>
    </xf>
    <xf numFmtId="168" fontId="3" fillId="0" borderId="0" xfId="1" applyNumberFormat="1" applyFont="1" applyFill="1" applyAlignment="1">
      <alignment horizontal="center"/>
    </xf>
    <xf numFmtId="0" fontId="0" fillId="0" borderId="0" xfId="0" applyFont="1" applyFill="1"/>
    <xf numFmtId="0" fontId="12" fillId="0" borderId="0" xfId="1" applyFont="1" applyFill="1" applyAlignment="1">
      <alignment horizontal="left"/>
    </xf>
    <xf numFmtId="0" fontId="12" fillId="0" borderId="0" xfId="0" applyFont="1" applyFill="1" applyAlignment="1">
      <alignment horizontal="center" vertical="center"/>
    </xf>
    <xf numFmtId="165" fontId="3" fillId="0" borderId="0" xfId="0" applyNumberFormat="1" applyFont="1" applyFill="1" applyAlignment="1">
      <alignment horizontal="center" vertical="center"/>
    </xf>
    <xf numFmtId="168" fontId="3" fillId="0" borderId="0" xfId="0" applyNumberFormat="1" applyFont="1" applyFill="1" applyAlignment="1">
      <alignment horizontal="center" vertical="center"/>
    </xf>
    <xf numFmtId="164" fontId="3" fillId="0" borderId="0" xfId="1" applyNumberFormat="1" applyFont="1" applyFill="1" applyAlignment="1">
      <alignment horizontal="center"/>
    </xf>
    <xf numFmtId="170" fontId="3" fillId="0" borderId="0" xfId="1" applyNumberFormat="1" applyFont="1" applyFill="1" applyAlignment="1">
      <alignment horizontal="center"/>
    </xf>
    <xf numFmtId="171" fontId="3" fillId="0" borderId="0" xfId="1" applyNumberFormat="1" applyFont="1" applyFill="1" applyAlignment="1">
      <alignment horizontal="center"/>
    </xf>
    <xf numFmtId="172" fontId="3" fillId="0" borderId="0" xfId="0" applyNumberFormat="1" applyFont="1" applyFill="1" applyAlignment="1">
      <alignment horizontal="center"/>
    </xf>
    <xf numFmtId="170" fontId="9" fillId="0" borderId="0" xfId="1" applyNumberFormat="1" applyFont="1" applyFill="1" applyAlignment="1"/>
    <xf numFmtId="170" fontId="3" fillId="0" borderId="0" xfId="1" applyNumberFormat="1" applyFont="1" applyFill="1" applyAlignment="1"/>
    <xf numFmtId="166" fontId="3" fillId="0" borderId="0" xfId="0" applyNumberFormat="1" applyFont="1" applyFill="1" applyAlignment="1">
      <alignment horizontal="center" vertical="center"/>
    </xf>
    <xf numFmtId="164" fontId="3" fillId="0" borderId="0" xfId="0" applyNumberFormat="1" applyFont="1" applyFill="1" applyAlignment="1">
      <alignment vertical="center"/>
    </xf>
    <xf numFmtId="164" fontId="3" fillId="0" borderId="0" xfId="1" applyNumberFormat="1" applyFont="1" applyFill="1" applyAlignment="1">
      <alignment horizontal="center" vertical="center"/>
    </xf>
    <xf numFmtId="0" fontId="12" fillId="0" borderId="0" xfId="0" applyFont="1" applyFill="1" applyAlignment="1">
      <alignment horizontal="center"/>
    </xf>
    <xf numFmtId="0" fontId="15" fillId="0" borderId="0" xfId="4" applyFont="1" applyFill="1" applyAlignment="1">
      <alignment horizontal="center" vertical="center"/>
    </xf>
    <xf numFmtId="0" fontId="15" fillId="0" borderId="0" xfId="5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167" fontId="3" fillId="0" borderId="0" xfId="0" applyNumberFormat="1" applyFont="1" applyFill="1" applyAlignment="1">
      <alignment horizontal="center" vertical="center"/>
    </xf>
    <xf numFmtId="167" fontId="3" fillId="0" borderId="0" xfId="0" applyNumberFormat="1" applyFont="1" applyFill="1" applyAlignment="1">
      <alignment horizontal="center"/>
    </xf>
    <xf numFmtId="169" fontId="15" fillId="0" borderId="0" xfId="5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168" fontId="3" fillId="0" borderId="0" xfId="0" applyNumberFormat="1" applyFont="1" applyFill="1" applyAlignment="1">
      <alignment horizontal="center" vertical="center"/>
    </xf>
    <xf numFmtId="0" fontId="3" fillId="0" borderId="0" xfId="2" applyFont="1" applyFill="1" applyAlignment="1">
      <alignment horizontal="left" vertical="center"/>
    </xf>
    <xf numFmtId="0" fontId="3" fillId="0" borderId="0" xfId="2" applyFont="1" applyFill="1" applyAlignment="1">
      <alignment horizontal="center" vertical="center"/>
    </xf>
    <xf numFmtId="164" fontId="3" fillId="0" borderId="0" xfId="2" applyNumberFormat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170" fontId="9" fillId="0" borderId="0" xfId="1" applyNumberFormat="1" applyFont="1" applyFill="1" applyAlignment="1">
      <alignment horizontal="center" vertical="center" wrapText="1"/>
    </xf>
    <xf numFmtId="170" fontId="3" fillId="0" borderId="0" xfId="1" applyNumberFormat="1" applyFont="1" applyFill="1" applyAlignment="1">
      <alignment horizontal="center" vertical="center" wrapText="1"/>
    </xf>
    <xf numFmtId="170" fontId="9" fillId="0" borderId="0" xfId="1" applyNumberFormat="1" applyFont="1" applyFill="1" applyAlignment="1">
      <alignment horizontal="left" wrapText="1"/>
    </xf>
    <xf numFmtId="170" fontId="3" fillId="0" borderId="0" xfId="1" applyNumberFormat="1" applyFont="1" applyFill="1" applyAlignment="1">
      <alignment horizontal="left" wrapText="1"/>
    </xf>
    <xf numFmtId="170" fontId="3" fillId="0" borderId="0" xfId="1" applyNumberFormat="1" applyFont="1" applyFill="1" applyAlignment="1">
      <alignment horizontal="left" vertical="center"/>
    </xf>
  </cellXfs>
  <cellStyles count="6">
    <cellStyle name="Normal" xfId="0" builtinId="0"/>
    <cellStyle name="常规 2" xfId="1" xr:uid="{00000000-0005-0000-0000-000001000000}"/>
    <cellStyle name="常规 3" xfId="2" xr:uid="{00000000-0005-0000-0000-000002000000}"/>
    <cellStyle name="常规 3 2" xfId="5" xr:uid="{00000000-0005-0000-0000-000003000000}"/>
    <cellStyle name="常规 4" xfId="3" xr:uid="{00000000-0005-0000-0000-000004000000}"/>
    <cellStyle name="常规 4 2" xfId="4" xr:uid="{00000000-0005-0000-0000-000005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398212722578439E-2"/>
          <c:y val="5.1400554097404488E-2"/>
          <c:w val="0.90686707869344185"/>
          <c:h val="0.805681576990620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'[1]GR  (2)'!$A$38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dk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'[1]GR  (2)'!$B$39:$P$39</c:f>
                <c:numCache>
                  <c:formatCode>General</c:formatCode>
                  <c:ptCount val="1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</c:numCache>
              </c:numRef>
            </c:plus>
            <c:minus>
              <c:numRef>
                <c:f>'[1]GR  (2)'!$B$39:$P$39</c:f>
                <c:numCache>
                  <c:formatCode>General</c:formatCode>
                  <c:ptCount val="1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</c:numCache>
              </c:numRef>
            </c:minus>
          </c:errBars>
          <c:cat>
            <c:multiLvlStrRef>
              <c:f>GR!$B$2:$P$3</c:f>
              <c:multiLvlStrCache>
                <c:ptCount val="15"/>
                <c:lvl>
                  <c:pt idx="0">
                    <c:v>70d</c:v>
                  </c:pt>
                  <c:pt idx="1">
                    <c:v>104d</c:v>
                  </c:pt>
                  <c:pt idx="2">
                    <c:v>125d</c:v>
                  </c:pt>
                  <c:pt idx="3">
                    <c:v>70d</c:v>
                  </c:pt>
                  <c:pt idx="4">
                    <c:v>104d</c:v>
                  </c:pt>
                  <c:pt idx="5">
                    <c:v>125d</c:v>
                  </c:pt>
                  <c:pt idx="6">
                    <c:v>21d</c:v>
                  </c:pt>
                  <c:pt idx="7">
                    <c:v>30d</c:v>
                  </c:pt>
                  <c:pt idx="8">
                    <c:v>45d</c:v>
                  </c:pt>
                  <c:pt idx="9">
                    <c:v>21d</c:v>
                  </c:pt>
                  <c:pt idx="10">
                    <c:v>30d</c:v>
                  </c:pt>
                  <c:pt idx="11">
                    <c:v>45d</c:v>
                  </c:pt>
                  <c:pt idx="12">
                    <c:v>21d</c:v>
                  </c:pt>
                  <c:pt idx="13">
                    <c:v>30d</c:v>
                  </c:pt>
                  <c:pt idx="14">
                    <c:v>45d</c:v>
                  </c:pt>
                </c:lvl>
                <c:lvl>
                  <c:pt idx="0">
                    <c:v>－5℃</c:v>
                  </c:pt>
                  <c:pt idx="3">
                    <c:v>－3℃</c:v>
                  </c:pt>
                  <c:pt idx="6">
                    <c:v>0℃ </c:v>
                  </c:pt>
                  <c:pt idx="9">
                    <c:v>3℃ </c:v>
                  </c:pt>
                  <c:pt idx="12">
                    <c:v>5℃ </c:v>
                  </c:pt>
                </c:lvl>
              </c:multiLvlStrCache>
            </c:multiLvlStrRef>
          </c:cat>
          <c:val>
            <c:numRef>
              <c:f>'[1]GR  (2)'!$B$38:$P$38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3F-44B6-B862-19A95E66461A}"/>
            </c:ext>
          </c:extLst>
        </c:ser>
        <c:ser>
          <c:idx val="1"/>
          <c:order val="1"/>
          <c:tx>
            <c:strRef>
              <c:f>'[1]GR  (2)'!$A$75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pct2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'[1]GR  (2)'!$B$76:$P$76</c:f>
                <c:numCache>
                  <c:formatCode>General</c:formatCode>
                  <c:ptCount val="1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</c:numCache>
              </c:numRef>
            </c:plus>
            <c:minus>
              <c:numRef>
                <c:f>'[1]GR  (2)'!$B$76:$P$76</c:f>
                <c:numCache>
                  <c:formatCode>General</c:formatCode>
                  <c:ptCount val="1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</c:numCache>
              </c:numRef>
            </c:minus>
          </c:errBars>
          <c:cat>
            <c:multiLvlStrRef>
              <c:f>GR!$B$2:$P$3</c:f>
              <c:multiLvlStrCache>
                <c:ptCount val="15"/>
                <c:lvl>
                  <c:pt idx="0">
                    <c:v>70d</c:v>
                  </c:pt>
                  <c:pt idx="1">
                    <c:v>104d</c:v>
                  </c:pt>
                  <c:pt idx="2">
                    <c:v>125d</c:v>
                  </c:pt>
                  <c:pt idx="3">
                    <c:v>70d</c:v>
                  </c:pt>
                  <c:pt idx="4">
                    <c:v>104d</c:v>
                  </c:pt>
                  <c:pt idx="5">
                    <c:v>125d</c:v>
                  </c:pt>
                  <c:pt idx="6">
                    <c:v>21d</c:v>
                  </c:pt>
                  <c:pt idx="7">
                    <c:v>30d</c:v>
                  </c:pt>
                  <c:pt idx="8">
                    <c:v>45d</c:v>
                  </c:pt>
                  <c:pt idx="9">
                    <c:v>21d</c:v>
                  </c:pt>
                  <c:pt idx="10">
                    <c:v>30d</c:v>
                  </c:pt>
                  <c:pt idx="11">
                    <c:v>45d</c:v>
                  </c:pt>
                  <c:pt idx="12">
                    <c:v>21d</c:v>
                  </c:pt>
                  <c:pt idx="13">
                    <c:v>30d</c:v>
                  </c:pt>
                  <c:pt idx="14">
                    <c:v>45d</c:v>
                  </c:pt>
                </c:lvl>
                <c:lvl>
                  <c:pt idx="0">
                    <c:v>－5℃</c:v>
                  </c:pt>
                  <c:pt idx="3">
                    <c:v>－3℃</c:v>
                  </c:pt>
                  <c:pt idx="6">
                    <c:v>0℃ </c:v>
                  </c:pt>
                  <c:pt idx="9">
                    <c:v>3℃ </c:v>
                  </c:pt>
                  <c:pt idx="12">
                    <c:v>5℃ </c:v>
                  </c:pt>
                </c:lvl>
              </c:multiLvlStrCache>
            </c:multiLvlStrRef>
          </c:cat>
          <c:val>
            <c:numRef>
              <c:f>'[1]GR  (2)'!$B$75:$P$75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3F-44B6-B862-19A95E66461A}"/>
            </c:ext>
          </c:extLst>
        </c:ser>
        <c:ser>
          <c:idx val="2"/>
          <c:order val="2"/>
          <c:tx>
            <c:strRef>
              <c:f>'[1]GR  (2)'!$A$112</c:f>
              <c:strCache>
                <c:ptCount val="1"/>
                <c:pt idx="0">
                  <c:v>#REF!</c:v>
                </c:pt>
              </c:strCache>
            </c:strRef>
          </c:tx>
          <c:spPr>
            <a:noFill/>
            <a:ln>
              <a:solidFill>
                <a:schemeClr val="tx1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'[1]GR  (2)'!$B$113:$P$113</c:f>
                <c:numCache>
                  <c:formatCode>General</c:formatCode>
                  <c:ptCount val="1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</c:numCache>
              </c:numRef>
            </c:plus>
            <c:minus>
              <c:numRef>
                <c:f>'[1]GR  (2)'!$B$113:$P$113</c:f>
                <c:numCache>
                  <c:formatCode>General</c:formatCode>
                  <c:ptCount val="1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</c:numCache>
              </c:numRef>
            </c:minus>
          </c:errBars>
          <c:cat>
            <c:multiLvlStrRef>
              <c:f>GR!$B$2:$P$3</c:f>
              <c:multiLvlStrCache>
                <c:ptCount val="15"/>
                <c:lvl>
                  <c:pt idx="0">
                    <c:v>70d</c:v>
                  </c:pt>
                  <c:pt idx="1">
                    <c:v>104d</c:v>
                  </c:pt>
                  <c:pt idx="2">
                    <c:v>125d</c:v>
                  </c:pt>
                  <c:pt idx="3">
                    <c:v>70d</c:v>
                  </c:pt>
                  <c:pt idx="4">
                    <c:v>104d</c:v>
                  </c:pt>
                  <c:pt idx="5">
                    <c:v>125d</c:v>
                  </c:pt>
                  <c:pt idx="6">
                    <c:v>21d</c:v>
                  </c:pt>
                  <c:pt idx="7">
                    <c:v>30d</c:v>
                  </c:pt>
                  <c:pt idx="8">
                    <c:v>45d</c:v>
                  </c:pt>
                  <c:pt idx="9">
                    <c:v>21d</c:v>
                  </c:pt>
                  <c:pt idx="10">
                    <c:v>30d</c:v>
                  </c:pt>
                  <c:pt idx="11">
                    <c:v>45d</c:v>
                  </c:pt>
                  <c:pt idx="12">
                    <c:v>21d</c:v>
                  </c:pt>
                  <c:pt idx="13">
                    <c:v>30d</c:v>
                  </c:pt>
                  <c:pt idx="14">
                    <c:v>45d</c:v>
                  </c:pt>
                </c:lvl>
                <c:lvl>
                  <c:pt idx="0">
                    <c:v>－5℃</c:v>
                  </c:pt>
                  <c:pt idx="3">
                    <c:v>－3℃</c:v>
                  </c:pt>
                  <c:pt idx="6">
                    <c:v>0℃ </c:v>
                  </c:pt>
                  <c:pt idx="9">
                    <c:v>3℃ </c:v>
                  </c:pt>
                  <c:pt idx="12">
                    <c:v>5℃ </c:v>
                  </c:pt>
                </c:lvl>
              </c:multiLvlStrCache>
            </c:multiLvlStrRef>
          </c:cat>
          <c:val>
            <c:numRef>
              <c:f>'[1]GR  (2)'!$B$112:$P$112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3F-44B6-B862-19A95E664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704832"/>
        <c:axId val="211731200"/>
      </c:barChart>
      <c:catAx>
        <c:axId val="2117048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en-US"/>
          </a:p>
        </c:txPr>
        <c:crossAx val="211731200"/>
        <c:crosses val="autoZero"/>
        <c:auto val="1"/>
        <c:lblAlgn val="ctr"/>
        <c:lblOffset val="100"/>
        <c:noMultiLvlLbl val="0"/>
      </c:catAx>
      <c:valAx>
        <c:axId val="211731200"/>
        <c:scaling>
          <c:orientation val="minMax"/>
          <c:max val="1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zh-CN" altLang="en-US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成活率</a:t>
                </a:r>
                <a:r>
                  <a:rPr lang="en-US" altLang="zh-CN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(%)</a:t>
                </a:r>
                <a:endParaRPr lang="zh-CN" altLang="en-US" b="1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8.9617955972920021E-3"/>
              <c:y val="0.31861578531714979"/>
            </c:manualLayout>
          </c:layout>
          <c:overlay val="0"/>
        </c:title>
        <c:numFmt formatCode="0_ 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en-US"/>
          </a:p>
        </c:txPr>
        <c:crossAx val="2117048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934982610130945"/>
          <c:y val="0"/>
          <c:w val="0.18672789146092053"/>
          <c:h val="6.0378369371492026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1180976</xdr:colOff>
      <xdr:row>103</xdr:row>
      <xdr:rowOff>11206</xdr:rowOff>
    </xdr:from>
    <xdr:to>
      <xdr:col>16</xdr:col>
      <xdr:colOff>475005</xdr:colOff>
      <xdr:row>121</xdr:row>
      <xdr:rowOff>177053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GR%20%20(2)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  (2)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6"/>
  <sheetViews>
    <sheetView tabSelected="1" topLeftCell="A10" zoomScale="90" zoomScaleNormal="90" workbookViewId="0">
      <selection activeCell="A25" sqref="A25"/>
    </sheetView>
  </sheetViews>
  <sheetFormatPr defaultColWidth="9" defaultRowHeight="14"/>
  <cols>
    <col min="1" max="1" width="27" style="10" customWidth="1"/>
    <col min="2" max="16384" width="9" style="10"/>
  </cols>
  <sheetData>
    <row r="1" spans="1:16">
      <c r="A1" s="52"/>
    </row>
    <row r="2" spans="1:16" ht="16.5">
      <c r="B2" s="60" t="s">
        <v>68</v>
      </c>
      <c r="C2" s="60"/>
      <c r="D2" s="60"/>
      <c r="E2" s="60" t="s">
        <v>70</v>
      </c>
      <c r="F2" s="60"/>
      <c r="G2" s="60"/>
      <c r="H2" s="61" t="s">
        <v>72</v>
      </c>
      <c r="I2" s="61"/>
      <c r="J2" s="61"/>
      <c r="K2" s="61" t="s">
        <v>73</v>
      </c>
      <c r="L2" s="61"/>
      <c r="M2" s="61"/>
      <c r="N2" s="61" t="s">
        <v>74</v>
      </c>
      <c r="O2" s="61"/>
      <c r="P2" s="61"/>
    </row>
    <row r="3" spans="1:16">
      <c r="B3" s="28" t="s">
        <v>20</v>
      </c>
      <c r="C3" s="28" t="s">
        <v>19</v>
      </c>
      <c r="D3" s="28" t="s">
        <v>75</v>
      </c>
      <c r="E3" s="28" t="s">
        <v>20</v>
      </c>
      <c r="F3" s="28" t="s">
        <v>19</v>
      </c>
      <c r="G3" s="28" t="s">
        <v>75</v>
      </c>
      <c r="H3" s="28" t="s">
        <v>18</v>
      </c>
      <c r="I3" s="28" t="s">
        <v>17</v>
      </c>
      <c r="J3" s="28" t="s">
        <v>16</v>
      </c>
      <c r="K3" s="28" t="s">
        <v>18</v>
      </c>
      <c r="L3" s="28" t="s">
        <v>17</v>
      </c>
      <c r="M3" s="28" t="s">
        <v>16</v>
      </c>
      <c r="N3" s="28" t="s">
        <v>18</v>
      </c>
      <c r="O3" s="28" t="s">
        <v>17</v>
      </c>
      <c r="P3" s="28" t="s">
        <v>16</v>
      </c>
    </row>
    <row r="4" spans="1:16" ht="15.5">
      <c r="A4" s="28" t="s">
        <v>121</v>
      </c>
      <c r="B4" s="10">
        <v>13</v>
      </c>
      <c r="C4" s="10">
        <v>27</v>
      </c>
      <c r="D4" s="10">
        <v>23</v>
      </c>
      <c r="E4" s="10">
        <v>13</v>
      </c>
      <c r="F4" s="10">
        <v>12</v>
      </c>
      <c r="G4" s="10">
        <v>19</v>
      </c>
      <c r="H4" s="53">
        <v>0</v>
      </c>
      <c r="I4" s="54">
        <v>0</v>
      </c>
      <c r="J4" s="54">
        <v>33</v>
      </c>
      <c r="K4" s="53">
        <v>0</v>
      </c>
      <c r="L4" s="54">
        <v>0</v>
      </c>
      <c r="M4" s="54">
        <v>47</v>
      </c>
      <c r="N4" s="53">
        <v>0</v>
      </c>
      <c r="O4" s="54">
        <v>0</v>
      </c>
      <c r="P4" s="54">
        <v>140</v>
      </c>
    </row>
    <row r="5" spans="1:16" ht="15.5">
      <c r="A5" s="28" t="s">
        <v>121</v>
      </c>
      <c r="B5" s="10">
        <v>16</v>
      </c>
      <c r="C5" s="10">
        <v>22</v>
      </c>
      <c r="D5" s="10">
        <v>27</v>
      </c>
      <c r="E5" s="10">
        <v>7</v>
      </c>
      <c r="F5" s="10">
        <v>18</v>
      </c>
      <c r="G5" s="10">
        <v>13</v>
      </c>
      <c r="H5" s="53">
        <v>0</v>
      </c>
      <c r="I5" s="54">
        <v>0</v>
      </c>
      <c r="J5" s="54">
        <v>27</v>
      </c>
      <c r="K5" s="53">
        <v>0</v>
      </c>
      <c r="L5" s="54">
        <v>0</v>
      </c>
      <c r="M5" s="54">
        <v>43</v>
      </c>
      <c r="N5" s="53">
        <v>0</v>
      </c>
      <c r="O5" s="54">
        <v>0</v>
      </c>
      <c r="P5" s="54">
        <v>155</v>
      </c>
    </row>
    <row r="6" spans="1:16">
      <c r="A6" s="28" t="s">
        <v>121</v>
      </c>
      <c r="B6" s="28">
        <v>15</v>
      </c>
      <c r="C6" s="28">
        <v>25</v>
      </c>
      <c r="D6" s="28">
        <v>25</v>
      </c>
      <c r="E6" s="28">
        <v>10</v>
      </c>
      <c r="F6" s="28">
        <v>15</v>
      </c>
      <c r="G6" s="28">
        <v>15</v>
      </c>
      <c r="H6" s="28">
        <v>0</v>
      </c>
      <c r="I6" s="28">
        <v>0</v>
      </c>
      <c r="J6" s="28">
        <v>30</v>
      </c>
      <c r="K6" s="28">
        <v>0</v>
      </c>
      <c r="L6" s="28">
        <v>0</v>
      </c>
      <c r="M6" s="28">
        <v>45</v>
      </c>
      <c r="N6" s="28">
        <v>0</v>
      </c>
      <c r="O6" s="28">
        <v>0</v>
      </c>
      <c r="P6" s="28">
        <v>150</v>
      </c>
    </row>
    <row r="7" spans="1:16">
      <c r="A7" s="28" t="s">
        <v>122</v>
      </c>
      <c r="B7" s="42">
        <f>B4/300*100</f>
        <v>4.3333333333333339</v>
      </c>
      <c r="C7" s="42">
        <f t="shared" ref="C7:P7" si="0">C4/300*100</f>
        <v>9</v>
      </c>
      <c r="D7" s="42">
        <f t="shared" si="0"/>
        <v>7.6666666666666661</v>
      </c>
      <c r="E7" s="42">
        <f t="shared" si="0"/>
        <v>4.3333333333333339</v>
      </c>
      <c r="F7" s="42">
        <f t="shared" si="0"/>
        <v>4</v>
      </c>
      <c r="G7" s="42">
        <f t="shared" si="0"/>
        <v>6.3333333333333339</v>
      </c>
      <c r="H7" s="42">
        <f t="shared" si="0"/>
        <v>0</v>
      </c>
      <c r="I7" s="42">
        <f t="shared" si="0"/>
        <v>0</v>
      </c>
      <c r="J7" s="42">
        <f t="shared" si="0"/>
        <v>11</v>
      </c>
      <c r="K7" s="42">
        <f t="shared" si="0"/>
        <v>0</v>
      </c>
      <c r="L7" s="42">
        <f t="shared" si="0"/>
        <v>0</v>
      </c>
      <c r="M7" s="42">
        <f t="shared" si="0"/>
        <v>15.666666666666668</v>
      </c>
      <c r="N7" s="42">
        <f t="shared" si="0"/>
        <v>0</v>
      </c>
      <c r="O7" s="42">
        <f t="shared" si="0"/>
        <v>0</v>
      </c>
      <c r="P7" s="42">
        <f t="shared" si="0"/>
        <v>46.666666666666664</v>
      </c>
    </row>
    <row r="8" spans="1:16">
      <c r="A8" s="28" t="s">
        <v>122</v>
      </c>
      <c r="B8" s="42">
        <f t="shared" ref="B8:P9" si="1">B5/300*100</f>
        <v>5.3333333333333339</v>
      </c>
      <c r="C8" s="42">
        <f t="shared" si="1"/>
        <v>7.333333333333333</v>
      </c>
      <c r="D8" s="42">
        <f t="shared" si="1"/>
        <v>9</v>
      </c>
      <c r="E8" s="42">
        <f t="shared" si="1"/>
        <v>2.3333333333333335</v>
      </c>
      <c r="F8" s="42">
        <f t="shared" si="1"/>
        <v>6</v>
      </c>
      <c r="G8" s="42">
        <f t="shared" si="1"/>
        <v>4.3333333333333339</v>
      </c>
      <c r="H8" s="42">
        <f t="shared" si="1"/>
        <v>0</v>
      </c>
      <c r="I8" s="42">
        <f t="shared" si="1"/>
        <v>0</v>
      </c>
      <c r="J8" s="42">
        <f t="shared" si="1"/>
        <v>9</v>
      </c>
      <c r="K8" s="42">
        <f t="shared" si="1"/>
        <v>0</v>
      </c>
      <c r="L8" s="42">
        <f t="shared" si="1"/>
        <v>0</v>
      </c>
      <c r="M8" s="42">
        <f t="shared" si="1"/>
        <v>14.333333333333334</v>
      </c>
      <c r="N8" s="42">
        <f t="shared" si="1"/>
        <v>0</v>
      </c>
      <c r="O8" s="42">
        <f t="shared" si="1"/>
        <v>0</v>
      </c>
      <c r="P8" s="42">
        <f t="shared" si="1"/>
        <v>51.666666666666671</v>
      </c>
    </row>
    <row r="9" spans="1:16">
      <c r="A9" s="28" t="s">
        <v>122</v>
      </c>
      <c r="B9" s="42">
        <f t="shared" si="1"/>
        <v>5</v>
      </c>
      <c r="C9" s="42">
        <f t="shared" si="1"/>
        <v>8.3333333333333321</v>
      </c>
      <c r="D9" s="42">
        <f t="shared" si="1"/>
        <v>8.3333333333333321</v>
      </c>
      <c r="E9" s="42">
        <f t="shared" si="1"/>
        <v>3.3333333333333335</v>
      </c>
      <c r="F9" s="42">
        <f t="shared" si="1"/>
        <v>5</v>
      </c>
      <c r="G9" s="42">
        <f t="shared" si="1"/>
        <v>5</v>
      </c>
      <c r="H9" s="42">
        <f t="shared" si="1"/>
        <v>0</v>
      </c>
      <c r="I9" s="42">
        <f t="shared" si="1"/>
        <v>0</v>
      </c>
      <c r="J9" s="42">
        <f t="shared" si="1"/>
        <v>10</v>
      </c>
      <c r="K9" s="42">
        <f t="shared" si="1"/>
        <v>0</v>
      </c>
      <c r="L9" s="42">
        <f t="shared" si="1"/>
        <v>0</v>
      </c>
      <c r="M9" s="42">
        <f t="shared" si="1"/>
        <v>15</v>
      </c>
      <c r="N9" s="42">
        <f t="shared" si="1"/>
        <v>0</v>
      </c>
      <c r="O9" s="42">
        <f t="shared" si="1"/>
        <v>0</v>
      </c>
      <c r="P9" s="42">
        <f t="shared" si="1"/>
        <v>50</v>
      </c>
    </row>
    <row r="10" spans="1:16">
      <c r="A10" s="10" t="s">
        <v>76</v>
      </c>
      <c r="B10" s="42">
        <f>AVERAGE(B7:B9)</f>
        <v>4.8888888888888893</v>
      </c>
      <c r="C10" s="42">
        <f t="shared" ref="C10:P10" si="2">AVERAGE(C7:C9)</f>
        <v>8.2222222222222214</v>
      </c>
      <c r="D10" s="42">
        <f t="shared" si="2"/>
        <v>8.3333333333333321</v>
      </c>
      <c r="E10" s="42">
        <f t="shared" si="2"/>
        <v>3.3333333333333339</v>
      </c>
      <c r="F10" s="42">
        <f t="shared" si="2"/>
        <v>5</v>
      </c>
      <c r="G10" s="42">
        <f t="shared" si="2"/>
        <v>5.2222222222222223</v>
      </c>
      <c r="H10" s="42">
        <f t="shared" si="2"/>
        <v>0</v>
      </c>
      <c r="I10" s="42">
        <f t="shared" si="2"/>
        <v>0</v>
      </c>
      <c r="J10" s="42">
        <f t="shared" si="2"/>
        <v>10</v>
      </c>
      <c r="K10" s="42">
        <f t="shared" si="2"/>
        <v>0</v>
      </c>
      <c r="L10" s="42">
        <f t="shared" si="2"/>
        <v>0</v>
      </c>
      <c r="M10" s="42">
        <f>AVERAGE(M7:M9)</f>
        <v>15</v>
      </c>
      <c r="N10" s="42">
        <f t="shared" si="2"/>
        <v>0</v>
      </c>
      <c r="O10" s="42">
        <f t="shared" si="2"/>
        <v>0</v>
      </c>
      <c r="P10" s="42">
        <f t="shared" si="2"/>
        <v>49.44444444444445</v>
      </c>
    </row>
    <row r="11" spans="1:16">
      <c r="A11" s="10" t="s">
        <v>77</v>
      </c>
      <c r="B11" s="42">
        <f>STDEV(B7:B9)</f>
        <v>0.50917507721731547</v>
      </c>
      <c r="C11" s="42">
        <f t="shared" ref="C11:P11" si="3">STDEV(C7:C9)</f>
        <v>0.83887049280786119</v>
      </c>
      <c r="D11" s="42">
        <f t="shared" si="3"/>
        <v>0.66666666666666696</v>
      </c>
      <c r="E11" s="42">
        <f t="shared" si="3"/>
        <v>1</v>
      </c>
      <c r="F11" s="42">
        <f t="shared" si="3"/>
        <v>1</v>
      </c>
      <c r="G11" s="42">
        <f t="shared" si="3"/>
        <v>1.0183501544346316</v>
      </c>
      <c r="H11" s="42">
        <f t="shared" si="3"/>
        <v>0</v>
      </c>
      <c r="I11" s="42">
        <f t="shared" si="3"/>
        <v>0</v>
      </c>
      <c r="J11" s="42">
        <f>STDEV(J7:J9)</f>
        <v>1</v>
      </c>
      <c r="K11" s="42">
        <f t="shared" si="3"/>
        <v>0</v>
      </c>
      <c r="L11" s="42">
        <f t="shared" si="3"/>
        <v>0</v>
      </c>
      <c r="M11" s="42">
        <f t="shared" si="3"/>
        <v>0.66666666666666696</v>
      </c>
      <c r="N11" s="42">
        <f t="shared" si="3"/>
        <v>0</v>
      </c>
      <c r="O11" s="42">
        <f t="shared" si="3"/>
        <v>0</v>
      </c>
      <c r="P11" s="42">
        <f t="shared" si="3"/>
        <v>2.545875386086581</v>
      </c>
    </row>
    <row r="12" spans="1:16" ht="14.5">
      <c r="A12" s="55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</row>
    <row r="13" spans="1:16">
      <c r="A13" s="52"/>
    </row>
    <row r="14" spans="1:16">
      <c r="B14" s="60"/>
      <c r="C14" s="60"/>
      <c r="D14" s="60"/>
      <c r="E14" s="60"/>
      <c r="F14" s="60"/>
      <c r="G14" s="60"/>
      <c r="H14" s="61"/>
      <c r="I14" s="61"/>
      <c r="J14" s="61"/>
      <c r="K14" s="61"/>
      <c r="L14" s="61"/>
      <c r="M14" s="61"/>
      <c r="N14" s="61"/>
      <c r="O14" s="61"/>
      <c r="P14" s="61"/>
    </row>
    <row r="15" spans="1:16"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</row>
    <row r="16" spans="1:16" ht="15.5">
      <c r="H16" s="53"/>
      <c r="I16" s="54"/>
      <c r="J16" s="54"/>
      <c r="K16" s="53"/>
      <c r="L16" s="54"/>
      <c r="M16" s="54"/>
      <c r="N16" s="53"/>
      <c r="O16" s="54"/>
      <c r="P16" s="54"/>
    </row>
  </sheetData>
  <mergeCells count="10">
    <mergeCell ref="B14:D14"/>
    <mergeCell ref="E14:G14"/>
    <mergeCell ref="H14:J14"/>
    <mergeCell ref="K14:M14"/>
    <mergeCell ref="N14:P14"/>
    <mergeCell ref="B2:D2"/>
    <mergeCell ref="E2:G2"/>
    <mergeCell ref="H2:J2"/>
    <mergeCell ref="K2:M2"/>
    <mergeCell ref="N2:P2"/>
  </mergeCells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4"/>
  <sheetViews>
    <sheetView topLeftCell="A5" zoomScale="90" zoomScaleNormal="90" workbookViewId="0">
      <selection activeCell="B13" sqref="B13"/>
    </sheetView>
  </sheetViews>
  <sheetFormatPr defaultColWidth="9" defaultRowHeight="14"/>
  <cols>
    <col min="1" max="1" width="19.6328125" style="28" customWidth="1"/>
    <col min="2" max="16384" width="9" style="10"/>
  </cols>
  <sheetData>
    <row r="1" spans="1:16">
      <c r="A1" s="40" t="s">
        <v>78</v>
      </c>
    </row>
    <row r="2" spans="1:16" ht="16.5">
      <c r="B2" s="60" t="s">
        <v>79</v>
      </c>
      <c r="C2" s="60"/>
      <c r="D2" s="60"/>
      <c r="E2" s="60" t="s">
        <v>80</v>
      </c>
      <c r="F2" s="60"/>
      <c r="G2" s="60"/>
      <c r="H2" s="61" t="s">
        <v>81</v>
      </c>
      <c r="I2" s="61"/>
      <c r="J2" s="61"/>
      <c r="K2" s="61" t="s">
        <v>82</v>
      </c>
      <c r="L2" s="61"/>
      <c r="M2" s="61"/>
      <c r="N2" s="61" t="s">
        <v>83</v>
      </c>
      <c r="O2" s="61"/>
      <c r="P2" s="61"/>
    </row>
    <row r="3" spans="1:16">
      <c r="B3" s="28" t="s">
        <v>20</v>
      </c>
      <c r="C3" s="28" t="s">
        <v>19</v>
      </c>
      <c r="D3" s="28" t="s">
        <v>84</v>
      </c>
      <c r="E3" s="28" t="s">
        <v>20</v>
      </c>
      <c r="F3" s="28" t="s">
        <v>19</v>
      </c>
      <c r="G3" s="28" t="s">
        <v>84</v>
      </c>
      <c r="H3" s="28" t="s">
        <v>18</v>
      </c>
      <c r="I3" s="28" t="s">
        <v>17</v>
      </c>
      <c r="J3" s="28" t="s">
        <v>16</v>
      </c>
      <c r="K3" s="28" t="s">
        <v>18</v>
      </c>
      <c r="L3" s="28" t="s">
        <v>17</v>
      </c>
      <c r="M3" s="28" t="s">
        <v>16</v>
      </c>
      <c r="N3" s="28" t="s">
        <v>18</v>
      </c>
      <c r="O3" s="28" t="s">
        <v>17</v>
      </c>
      <c r="P3" s="28" t="s">
        <v>16</v>
      </c>
    </row>
    <row r="4" spans="1:16" ht="15.5">
      <c r="A4" s="28" t="s">
        <v>97</v>
      </c>
      <c r="B4" s="10">
        <v>35</v>
      </c>
      <c r="C4" s="10">
        <v>54</v>
      </c>
      <c r="D4" s="10">
        <v>54</v>
      </c>
      <c r="E4" s="10">
        <v>35</v>
      </c>
      <c r="F4" s="10">
        <v>54</v>
      </c>
      <c r="G4" s="10">
        <v>54</v>
      </c>
      <c r="H4" s="53">
        <v>54</v>
      </c>
      <c r="I4" s="54">
        <v>54</v>
      </c>
      <c r="J4" s="54">
        <v>54</v>
      </c>
      <c r="K4" s="53">
        <v>54</v>
      </c>
      <c r="L4" s="54">
        <v>54</v>
      </c>
      <c r="M4" s="54">
        <v>54</v>
      </c>
      <c r="N4" s="53">
        <v>54</v>
      </c>
      <c r="O4" s="54">
        <v>54</v>
      </c>
      <c r="P4" s="54">
        <v>54</v>
      </c>
    </row>
    <row r="5" spans="1:16" ht="15.5">
      <c r="A5" s="28" t="s">
        <v>98</v>
      </c>
      <c r="B5" s="10">
        <v>35</v>
      </c>
      <c r="C5" s="10">
        <v>54</v>
      </c>
      <c r="D5" s="10">
        <v>54</v>
      </c>
      <c r="E5" s="10">
        <v>35</v>
      </c>
      <c r="F5" s="10">
        <v>54</v>
      </c>
      <c r="G5" s="10">
        <v>54</v>
      </c>
      <c r="H5" s="53">
        <v>54</v>
      </c>
      <c r="I5" s="54">
        <v>54</v>
      </c>
      <c r="J5" s="54">
        <v>54</v>
      </c>
      <c r="K5" s="53">
        <v>54</v>
      </c>
      <c r="L5" s="54">
        <v>54</v>
      </c>
      <c r="M5" s="54">
        <v>54</v>
      </c>
      <c r="N5" s="53">
        <v>54</v>
      </c>
      <c r="O5" s="54">
        <v>54</v>
      </c>
      <c r="P5" s="54">
        <v>54</v>
      </c>
    </row>
    <row r="6" spans="1:16" ht="15.5">
      <c r="A6" s="28" t="s">
        <v>98</v>
      </c>
      <c r="B6" s="10">
        <v>35</v>
      </c>
      <c r="C6" s="10">
        <v>54</v>
      </c>
      <c r="D6" s="10">
        <v>54</v>
      </c>
      <c r="E6" s="10">
        <v>35</v>
      </c>
      <c r="F6" s="10">
        <v>54</v>
      </c>
      <c r="G6" s="10">
        <v>54</v>
      </c>
      <c r="H6" s="53">
        <v>54</v>
      </c>
      <c r="I6" s="54">
        <v>54</v>
      </c>
      <c r="J6" s="54">
        <v>54</v>
      </c>
      <c r="K6" s="53">
        <v>54</v>
      </c>
      <c r="L6" s="54">
        <v>54</v>
      </c>
      <c r="M6" s="54">
        <v>54</v>
      </c>
      <c r="N6" s="53">
        <v>54</v>
      </c>
      <c r="O6" s="54">
        <v>54</v>
      </c>
      <c r="P6" s="54">
        <v>54</v>
      </c>
    </row>
    <row r="7" spans="1:16" ht="15.5">
      <c r="A7" s="28" t="s">
        <v>125</v>
      </c>
      <c r="B7" s="10">
        <v>31</v>
      </c>
      <c r="C7" s="10">
        <v>52</v>
      </c>
      <c r="D7" s="10">
        <v>53</v>
      </c>
      <c r="E7" s="10">
        <v>34</v>
      </c>
      <c r="F7" s="10">
        <v>53</v>
      </c>
      <c r="G7" s="10">
        <v>51</v>
      </c>
      <c r="H7" s="53">
        <v>41</v>
      </c>
      <c r="I7" s="54">
        <v>44</v>
      </c>
      <c r="J7" s="54">
        <v>48</v>
      </c>
      <c r="K7" s="53">
        <v>40</v>
      </c>
      <c r="L7" s="54">
        <v>43</v>
      </c>
      <c r="M7" s="54">
        <v>42</v>
      </c>
      <c r="N7" s="53">
        <v>37</v>
      </c>
      <c r="O7" s="54">
        <v>40</v>
      </c>
      <c r="P7" s="54">
        <v>40</v>
      </c>
    </row>
    <row r="8" spans="1:16" ht="15.5">
      <c r="A8" s="28" t="s">
        <v>123</v>
      </c>
      <c r="B8" s="10">
        <v>33</v>
      </c>
      <c r="C8" s="10">
        <v>54</v>
      </c>
      <c r="D8" s="10">
        <v>50</v>
      </c>
      <c r="E8" s="10">
        <v>33</v>
      </c>
      <c r="F8" s="10">
        <v>51</v>
      </c>
      <c r="G8" s="10">
        <v>54</v>
      </c>
      <c r="H8" s="53">
        <v>40</v>
      </c>
      <c r="I8" s="54">
        <v>43</v>
      </c>
      <c r="J8" s="54">
        <v>47</v>
      </c>
      <c r="K8" s="53">
        <v>41</v>
      </c>
      <c r="L8" s="54">
        <v>41</v>
      </c>
      <c r="M8" s="54">
        <v>43</v>
      </c>
      <c r="N8" s="53">
        <v>35</v>
      </c>
      <c r="O8" s="54">
        <v>37</v>
      </c>
      <c r="P8" s="54">
        <v>38</v>
      </c>
    </row>
    <row r="9" spans="1:16" ht="15.5">
      <c r="A9" s="28" t="s">
        <v>123</v>
      </c>
      <c r="B9" s="10">
        <v>32</v>
      </c>
      <c r="C9" s="10">
        <v>53</v>
      </c>
      <c r="D9" s="10">
        <v>51</v>
      </c>
      <c r="E9" s="10">
        <v>35</v>
      </c>
      <c r="F9" s="10">
        <v>54</v>
      </c>
      <c r="G9" s="10">
        <v>53</v>
      </c>
      <c r="H9" s="53">
        <v>42</v>
      </c>
      <c r="I9" s="53">
        <v>42</v>
      </c>
      <c r="J9" s="53">
        <v>46</v>
      </c>
      <c r="K9" s="53">
        <v>42</v>
      </c>
      <c r="L9" s="53">
        <v>42</v>
      </c>
      <c r="M9" s="53">
        <v>41</v>
      </c>
      <c r="N9" s="53">
        <v>39</v>
      </c>
      <c r="O9" s="53">
        <v>38</v>
      </c>
      <c r="P9" s="53">
        <v>39</v>
      </c>
    </row>
    <row r="10" spans="1:16">
      <c r="A10" s="28" t="s">
        <v>124</v>
      </c>
      <c r="B10" s="56">
        <f>B7/B4*100</f>
        <v>88.571428571428569</v>
      </c>
      <c r="C10" s="56">
        <f t="shared" ref="C10:P10" si="0">C7/C4*100</f>
        <v>96.296296296296291</v>
      </c>
      <c r="D10" s="56">
        <f t="shared" si="0"/>
        <v>98.148148148148152</v>
      </c>
      <c r="E10" s="56">
        <f t="shared" si="0"/>
        <v>97.142857142857139</v>
      </c>
      <c r="F10" s="56">
        <f t="shared" si="0"/>
        <v>98.148148148148152</v>
      </c>
      <c r="G10" s="56">
        <f t="shared" si="0"/>
        <v>94.444444444444443</v>
      </c>
      <c r="H10" s="56">
        <f t="shared" si="0"/>
        <v>75.925925925925924</v>
      </c>
      <c r="I10" s="56">
        <f t="shared" si="0"/>
        <v>81.481481481481481</v>
      </c>
      <c r="J10" s="56">
        <f t="shared" si="0"/>
        <v>88.888888888888886</v>
      </c>
      <c r="K10" s="56">
        <f t="shared" si="0"/>
        <v>74.074074074074076</v>
      </c>
      <c r="L10" s="56">
        <f t="shared" si="0"/>
        <v>79.629629629629633</v>
      </c>
      <c r="M10" s="56">
        <f t="shared" si="0"/>
        <v>77.777777777777786</v>
      </c>
      <c r="N10" s="56">
        <f t="shared" si="0"/>
        <v>68.518518518518519</v>
      </c>
      <c r="O10" s="56">
        <f t="shared" si="0"/>
        <v>74.074074074074076</v>
      </c>
      <c r="P10" s="56">
        <f t="shared" si="0"/>
        <v>74.074074074074076</v>
      </c>
    </row>
    <row r="11" spans="1:16">
      <c r="A11" s="28" t="s">
        <v>124</v>
      </c>
      <c r="B11" s="56">
        <f t="shared" ref="B11:P12" si="1">B8/B5*100</f>
        <v>94.285714285714278</v>
      </c>
      <c r="C11" s="56">
        <f t="shared" si="1"/>
        <v>100</v>
      </c>
      <c r="D11" s="56">
        <f t="shared" si="1"/>
        <v>92.592592592592595</v>
      </c>
      <c r="E11" s="56">
        <f t="shared" si="1"/>
        <v>94.285714285714278</v>
      </c>
      <c r="F11" s="56">
        <f t="shared" si="1"/>
        <v>94.444444444444443</v>
      </c>
      <c r="G11" s="56">
        <f t="shared" si="1"/>
        <v>100</v>
      </c>
      <c r="H11" s="56">
        <f t="shared" si="1"/>
        <v>74.074074074074076</v>
      </c>
      <c r="I11" s="56">
        <f t="shared" si="1"/>
        <v>79.629629629629633</v>
      </c>
      <c r="J11" s="56">
        <f t="shared" si="1"/>
        <v>87.037037037037038</v>
      </c>
      <c r="K11" s="56">
        <f t="shared" si="1"/>
        <v>75.925925925925924</v>
      </c>
      <c r="L11" s="56">
        <f t="shared" si="1"/>
        <v>75.925925925925924</v>
      </c>
      <c r="M11" s="56">
        <f t="shared" si="1"/>
        <v>79.629629629629633</v>
      </c>
      <c r="N11" s="56">
        <f t="shared" si="1"/>
        <v>64.81481481481481</v>
      </c>
      <c r="O11" s="56">
        <f t="shared" si="1"/>
        <v>68.518518518518519</v>
      </c>
      <c r="P11" s="56">
        <f t="shared" si="1"/>
        <v>70.370370370370367</v>
      </c>
    </row>
    <row r="12" spans="1:16">
      <c r="A12" s="28" t="s">
        <v>124</v>
      </c>
      <c r="B12" s="56">
        <f t="shared" si="1"/>
        <v>91.428571428571431</v>
      </c>
      <c r="C12" s="56">
        <f t="shared" si="1"/>
        <v>98.148148148148152</v>
      </c>
      <c r="D12" s="56">
        <f t="shared" si="1"/>
        <v>94.444444444444443</v>
      </c>
      <c r="E12" s="56">
        <f t="shared" si="1"/>
        <v>100</v>
      </c>
      <c r="F12" s="56">
        <f t="shared" si="1"/>
        <v>100</v>
      </c>
      <c r="G12" s="56">
        <f t="shared" si="1"/>
        <v>98.148148148148152</v>
      </c>
      <c r="H12" s="56">
        <f t="shared" si="1"/>
        <v>77.777777777777786</v>
      </c>
      <c r="I12" s="56">
        <f t="shared" si="1"/>
        <v>77.777777777777786</v>
      </c>
      <c r="J12" s="56">
        <f t="shared" si="1"/>
        <v>85.18518518518519</v>
      </c>
      <c r="K12" s="56">
        <f t="shared" si="1"/>
        <v>77.777777777777786</v>
      </c>
      <c r="L12" s="56">
        <f t="shared" si="1"/>
        <v>77.777777777777786</v>
      </c>
      <c r="M12" s="56">
        <f t="shared" si="1"/>
        <v>75.925925925925924</v>
      </c>
      <c r="N12" s="56">
        <f t="shared" si="1"/>
        <v>72.222222222222214</v>
      </c>
      <c r="O12" s="56">
        <f t="shared" si="1"/>
        <v>70.370370370370367</v>
      </c>
      <c r="P12" s="56">
        <f t="shared" si="1"/>
        <v>72.222222222222214</v>
      </c>
    </row>
    <row r="13" spans="1:16">
      <c r="A13" s="28" t="s">
        <v>85</v>
      </c>
      <c r="B13" s="42">
        <f>AVERAGE(B10:B12)</f>
        <v>91.428571428571431</v>
      </c>
      <c r="C13" s="42">
        <f t="shared" ref="C13:P13" si="2">AVERAGE(C10:C12)</f>
        <v>98.148148148148152</v>
      </c>
      <c r="D13" s="42">
        <f t="shared" si="2"/>
        <v>95.061728395061735</v>
      </c>
      <c r="E13" s="42">
        <f t="shared" si="2"/>
        <v>97.142857142857153</v>
      </c>
      <c r="F13" s="42">
        <f t="shared" si="2"/>
        <v>97.530864197530875</v>
      </c>
      <c r="G13" s="42">
        <f t="shared" si="2"/>
        <v>97.530864197530875</v>
      </c>
      <c r="H13" s="42">
        <f t="shared" si="2"/>
        <v>75.925925925925924</v>
      </c>
      <c r="I13" s="42">
        <f t="shared" si="2"/>
        <v>79.629629629629633</v>
      </c>
      <c r="J13" s="42">
        <f t="shared" si="2"/>
        <v>87.037037037037024</v>
      </c>
      <c r="K13" s="42">
        <f t="shared" si="2"/>
        <v>75.925925925925924</v>
      </c>
      <c r="L13" s="42">
        <f t="shared" si="2"/>
        <v>77.777777777777771</v>
      </c>
      <c r="M13" s="42">
        <f t="shared" si="2"/>
        <v>77.777777777777786</v>
      </c>
      <c r="N13" s="42">
        <f t="shared" si="2"/>
        <v>68.518518518518519</v>
      </c>
      <c r="O13" s="42">
        <f t="shared" si="2"/>
        <v>70.987654320987659</v>
      </c>
      <c r="P13" s="42">
        <f t="shared" si="2"/>
        <v>72.222222222222229</v>
      </c>
    </row>
    <row r="14" spans="1:16">
      <c r="A14" s="28" t="s">
        <v>77</v>
      </c>
      <c r="B14" s="42">
        <f>STDEV(B10:B12)</f>
        <v>2.8571428571428541</v>
      </c>
      <c r="C14" s="42">
        <f t="shared" ref="C14:P14" si="3">STDEV(C10:C12)</f>
        <v>1.8518518518518547</v>
      </c>
      <c r="D14" s="42">
        <f t="shared" si="3"/>
        <v>2.8287504289850878</v>
      </c>
      <c r="E14" s="42">
        <f t="shared" si="3"/>
        <v>2.8571428571428612</v>
      </c>
      <c r="F14" s="42">
        <f t="shared" si="3"/>
        <v>2.8287504289850878</v>
      </c>
      <c r="G14" s="42">
        <f t="shared" si="3"/>
        <v>2.8287504289850878</v>
      </c>
      <c r="H14" s="42">
        <f t="shared" si="3"/>
        <v>1.8518518518518547</v>
      </c>
      <c r="I14" s="42">
        <f t="shared" si="3"/>
        <v>1.8518518518518476</v>
      </c>
      <c r="J14" s="42">
        <f t="shared" si="3"/>
        <v>1.8518518518518476</v>
      </c>
      <c r="K14" s="42">
        <f t="shared" si="3"/>
        <v>1.8518518518518547</v>
      </c>
      <c r="L14" s="42">
        <f t="shared" si="3"/>
        <v>1.8518518518518547</v>
      </c>
      <c r="M14" s="42">
        <f t="shared" si="3"/>
        <v>1.8518518518518547</v>
      </c>
      <c r="N14" s="42">
        <f t="shared" si="3"/>
        <v>3.7037037037037024</v>
      </c>
      <c r="O14" s="42">
        <f t="shared" si="3"/>
        <v>2.8287504289850878</v>
      </c>
      <c r="P14" s="42">
        <f t="shared" si="3"/>
        <v>1.8518518518518547</v>
      </c>
    </row>
    <row r="15" spans="1:16"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</row>
    <row r="16" spans="1:16">
      <c r="A16" s="40" t="s">
        <v>86</v>
      </c>
    </row>
    <row r="17" spans="1:16" ht="16.5">
      <c r="B17" s="60" t="s">
        <v>67</v>
      </c>
      <c r="C17" s="60"/>
      <c r="D17" s="60"/>
      <c r="E17" s="60" t="s">
        <v>69</v>
      </c>
      <c r="F17" s="60"/>
      <c r="G17" s="60"/>
      <c r="H17" s="61" t="s">
        <v>71</v>
      </c>
      <c r="I17" s="61"/>
      <c r="J17" s="61"/>
      <c r="K17" s="61" t="s">
        <v>87</v>
      </c>
      <c r="L17" s="61"/>
      <c r="M17" s="61"/>
      <c r="N17" s="61" t="s">
        <v>88</v>
      </c>
      <c r="O17" s="61"/>
      <c r="P17" s="61"/>
    </row>
    <row r="18" spans="1:16">
      <c r="B18" s="28" t="s">
        <v>20</v>
      </c>
      <c r="C18" s="28" t="s">
        <v>19</v>
      </c>
      <c r="D18" s="28" t="s">
        <v>9</v>
      </c>
      <c r="E18" s="28" t="s">
        <v>20</v>
      </c>
      <c r="F18" s="28" t="s">
        <v>19</v>
      </c>
      <c r="G18" s="28" t="s">
        <v>9</v>
      </c>
      <c r="H18" s="28" t="s">
        <v>18</v>
      </c>
      <c r="I18" s="28" t="s">
        <v>17</v>
      </c>
      <c r="J18" s="28" t="s">
        <v>16</v>
      </c>
      <c r="K18" s="28" t="s">
        <v>18</v>
      </c>
      <c r="L18" s="28" t="s">
        <v>17</v>
      </c>
      <c r="M18" s="28" t="s">
        <v>16</v>
      </c>
      <c r="N18" s="28" t="s">
        <v>18</v>
      </c>
      <c r="O18" s="28" t="s">
        <v>17</v>
      </c>
      <c r="P18" s="28" t="s">
        <v>16</v>
      </c>
    </row>
    <row r="19" spans="1:16" ht="15.5">
      <c r="A19" s="28" t="s">
        <v>98</v>
      </c>
      <c r="B19" s="10">
        <v>35</v>
      </c>
      <c r="C19" s="10">
        <v>54</v>
      </c>
      <c r="D19" s="10">
        <v>54</v>
      </c>
      <c r="E19" s="10">
        <v>35</v>
      </c>
      <c r="F19" s="10">
        <v>54</v>
      </c>
      <c r="G19" s="10">
        <v>54</v>
      </c>
      <c r="H19" s="53">
        <v>54</v>
      </c>
      <c r="I19" s="54">
        <v>54</v>
      </c>
      <c r="J19" s="54">
        <v>54</v>
      </c>
      <c r="K19" s="53">
        <v>54</v>
      </c>
      <c r="L19" s="54">
        <v>54</v>
      </c>
      <c r="M19" s="54">
        <v>54</v>
      </c>
      <c r="N19" s="53">
        <v>54</v>
      </c>
      <c r="O19" s="54">
        <v>54</v>
      </c>
      <c r="P19" s="54">
        <v>54</v>
      </c>
    </row>
    <row r="20" spans="1:16" ht="15.5">
      <c r="A20" s="28" t="s">
        <v>98</v>
      </c>
      <c r="B20" s="10">
        <v>35</v>
      </c>
      <c r="C20" s="10">
        <v>54</v>
      </c>
      <c r="D20" s="10">
        <v>54</v>
      </c>
      <c r="E20" s="10">
        <v>35</v>
      </c>
      <c r="F20" s="10">
        <v>54</v>
      </c>
      <c r="G20" s="10">
        <v>54</v>
      </c>
      <c r="H20" s="53">
        <v>54</v>
      </c>
      <c r="I20" s="54">
        <v>54</v>
      </c>
      <c r="J20" s="54">
        <v>54</v>
      </c>
      <c r="K20" s="53">
        <v>54</v>
      </c>
      <c r="L20" s="54">
        <v>54</v>
      </c>
      <c r="M20" s="54">
        <v>54</v>
      </c>
      <c r="N20" s="53">
        <v>54</v>
      </c>
      <c r="O20" s="54">
        <v>54</v>
      </c>
      <c r="P20" s="54">
        <v>54</v>
      </c>
    </row>
    <row r="21" spans="1:16" ht="15.5">
      <c r="A21" s="28" t="s">
        <v>98</v>
      </c>
      <c r="B21" s="10">
        <v>35</v>
      </c>
      <c r="C21" s="10">
        <v>54</v>
      </c>
      <c r="D21" s="10">
        <v>54</v>
      </c>
      <c r="E21" s="10">
        <v>35</v>
      </c>
      <c r="F21" s="10">
        <v>54</v>
      </c>
      <c r="G21" s="10">
        <v>54</v>
      </c>
      <c r="H21" s="53">
        <v>54</v>
      </c>
      <c r="I21" s="54">
        <v>54</v>
      </c>
      <c r="J21" s="54">
        <v>54</v>
      </c>
      <c r="K21" s="53">
        <v>54</v>
      </c>
      <c r="L21" s="54">
        <v>54</v>
      </c>
      <c r="M21" s="54">
        <v>54</v>
      </c>
      <c r="N21" s="53">
        <v>54</v>
      </c>
      <c r="O21" s="54">
        <v>54</v>
      </c>
      <c r="P21" s="54">
        <v>54</v>
      </c>
    </row>
    <row r="22" spans="1:16" ht="15.5">
      <c r="A22" s="28" t="s">
        <v>123</v>
      </c>
      <c r="B22" s="10">
        <v>35</v>
      </c>
      <c r="C22" s="10">
        <v>50</v>
      </c>
      <c r="D22" s="10">
        <v>49</v>
      </c>
      <c r="E22" s="10">
        <v>34</v>
      </c>
      <c r="F22" s="10">
        <v>54</v>
      </c>
      <c r="G22" s="10">
        <v>53</v>
      </c>
      <c r="H22" s="53">
        <v>41</v>
      </c>
      <c r="I22" s="53">
        <v>43</v>
      </c>
      <c r="J22" s="53">
        <v>47</v>
      </c>
      <c r="K22" s="53">
        <v>43</v>
      </c>
      <c r="L22" s="53">
        <v>40</v>
      </c>
      <c r="M22" s="53">
        <v>43</v>
      </c>
      <c r="N22" s="53">
        <v>30</v>
      </c>
      <c r="O22" s="53">
        <v>37</v>
      </c>
      <c r="P22" s="53">
        <v>34</v>
      </c>
    </row>
    <row r="23" spans="1:16" ht="15.5">
      <c r="A23" s="28" t="s">
        <v>123</v>
      </c>
      <c r="B23" s="10">
        <v>34</v>
      </c>
      <c r="C23" s="10">
        <v>51</v>
      </c>
      <c r="D23" s="10">
        <v>50</v>
      </c>
      <c r="E23" s="10">
        <v>35</v>
      </c>
      <c r="F23" s="10">
        <v>51</v>
      </c>
      <c r="G23" s="10">
        <v>51</v>
      </c>
      <c r="H23" s="53">
        <v>44</v>
      </c>
      <c r="I23" s="54">
        <v>47</v>
      </c>
      <c r="J23" s="54">
        <v>49</v>
      </c>
      <c r="K23" s="53">
        <v>42</v>
      </c>
      <c r="L23" s="54">
        <v>44</v>
      </c>
      <c r="M23" s="54">
        <v>42</v>
      </c>
      <c r="N23" s="53">
        <v>27</v>
      </c>
      <c r="O23" s="54">
        <v>40</v>
      </c>
      <c r="P23" s="54">
        <v>30</v>
      </c>
    </row>
    <row r="24" spans="1:16" ht="15.5">
      <c r="A24" s="28" t="s">
        <v>123</v>
      </c>
      <c r="B24" s="10">
        <v>35</v>
      </c>
      <c r="C24" s="10">
        <v>49</v>
      </c>
      <c r="D24" s="10">
        <v>50</v>
      </c>
      <c r="E24" s="10">
        <v>34</v>
      </c>
      <c r="F24" s="10">
        <v>53</v>
      </c>
      <c r="G24" s="10">
        <v>52</v>
      </c>
      <c r="H24" s="53">
        <v>42</v>
      </c>
      <c r="I24" s="54">
        <v>39</v>
      </c>
      <c r="J24" s="54">
        <v>46</v>
      </c>
      <c r="K24" s="53">
        <v>41</v>
      </c>
      <c r="L24" s="54">
        <v>43</v>
      </c>
      <c r="M24" s="54">
        <v>44</v>
      </c>
      <c r="N24" s="53">
        <v>33</v>
      </c>
      <c r="O24" s="54">
        <v>34</v>
      </c>
      <c r="P24" s="54">
        <v>38</v>
      </c>
    </row>
    <row r="25" spans="1:16">
      <c r="A25" s="28" t="s">
        <v>124</v>
      </c>
      <c r="B25" s="30">
        <f>B22/B19*100</f>
        <v>100</v>
      </c>
      <c r="C25" s="30">
        <f t="shared" ref="C25:P25" si="4">C22/C19*100</f>
        <v>92.592592592592595</v>
      </c>
      <c r="D25" s="30">
        <f t="shared" si="4"/>
        <v>90.740740740740748</v>
      </c>
      <c r="E25" s="30">
        <f t="shared" si="4"/>
        <v>97.142857142857139</v>
      </c>
      <c r="F25" s="30">
        <f t="shared" si="4"/>
        <v>100</v>
      </c>
      <c r="G25" s="30">
        <f t="shared" si="4"/>
        <v>98.148148148148152</v>
      </c>
      <c r="H25" s="30">
        <f t="shared" si="4"/>
        <v>75.925925925925924</v>
      </c>
      <c r="I25" s="30">
        <f t="shared" si="4"/>
        <v>79.629629629629633</v>
      </c>
      <c r="J25" s="30">
        <f t="shared" si="4"/>
        <v>87.037037037037038</v>
      </c>
      <c r="K25" s="30">
        <f t="shared" si="4"/>
        <v>79.629629629629633</v>
      </c>
      <c r="L25" s="30">
        <f t="shared" si="4"/>
        <v>74.074074074074076</v>
      </c>
      <c r="M25" s="30">
        <f t="shared" si="4"/>
        <v>79.629629629629633</v>
      </c>
      <c r="N25" s="30">
        <f t="shared" si="4"/>
        <v>55.555555555555557</v>
      </c>
      <c r="O25" s="30">
        <f t="shared" si="4"/>
        <v>68.518518518518519</v>
      </c>
      <c r="P25" s="30">
        <f t="shared" si="4"/>
        <v>62.962962962962962</v>
      </c>
    </row>
    <row r="26" spans="1:16">
      <c r="A26" s="28" t="s">
        <v>124</v>
      </c>
      <c r="B26" s="30">
        <f>B23/B19*100</f>
        <v>97.142857142857139</v>
      </c>
      <c r="C26" s="30">
        <f t="shared" ref="C26:P26" si="5">C23/C19*100</f>
        <v>94.444444444444443</v>
      </c>
      <c r="D26" s="30">
        <f t="shared" si="5"/>
        <v>92.592592592592595</v>
      </c>
      <c r="E26" s="30">
        <f t="shared" si="5"/>
        <v>100</v>
      </c>
      <c r="F26" s="30">
        <f t="shared" si="5"/>
        <v>94.444444444444443</v>
      </c>
      <c r="G26" s="30">
        <f t="shared" si="5"/>
        <v>94.444444444444443</v>
      </c>
      <c r="H26" s="30">
        <f t="shared" si="5"/>
        <v>81.481481481481481</v>
      </c>
      <c r="I26" s="30">
        <f t="shared" si="5"/>
        <v>87.037037037037038</v>
      </c>
      <c r="J26" s="30">
        <f t="shared" si="5"/>
        <v>90.740740740740748</v>
      </c>
      <c r="K26" s="30">
        <f t="shared" si="5"/>
        <v>77.777777777777786</v>
      </c>
      <c r="L26" s="30">
        <f t="shared" si="5"/>
        <v>81.481481481481481</v>
      </c>
      <c r="M26" s="30">
        <f t="shared" si="5"/>
        <v>77.777777777777786</v>
      </c>
      <c r="N26" s="30">
        <f t="shared" si="5"/>
        <v>50</v>
      </c>
      <c r="O26" s="30">
        <f t="shared" si="5"/>
        <v>74.074074074074076</v>
      </c>
      <c r="P26" s="30">
        <f t="shared" si="5"/>
        <v>55.555555555555557</v>
      </c>
    </row>
    <row r="27" spans="1:16">
      <c r="A27" s="28" t="s">
        <v>124</v>
      </c>
      <c r="B27" s="30">
        <f>B23/B19*100</f>
        <v>97.142857142857139</v>
      </c>
      <c r="C27" s="30">
        <f t="shared" ref="C27:P27" si="6">C23/C19*100</f>
        <v>94.444444444444443</v>
      </c>
      <c r="D27" s="30">
        <f t="shared" si="6"/>
        <v>92.592592592592595</v>
      </c>
      <c r="E27" s="30">
        <f t="shared" si="6"/>
        <v>100</v>
      </c>
      <c r="F27" s="30">
        <f t="shared" si="6"/>
        <v>94.444444444444443</v>
      </c>
      <c r="G27" s="30">
        <f t="shared" si="6"/>
        <v>94.444444444444443</v>
      </c>
      <c r="H27" s="30">
        <f t="shared" si="6"/>
        <v>81.481481481481481</v>
      </c>
      <c r="I27" s="30">
        <f t="shared" si="6"/>
        <v>87.037037037037038</v>
      </c>
      <c r="J27" s="30">
        <f t="shared" si="6"/>
        <v>90.740740740740748</v>
      </c>
      <c r="K27" s="30">
        <f t="shared" si="6"/>
        <v>77.777777777777786</v>
      </c>
      <c r="L27" s="30">
        <f t="shared" si="6"/>
        <v>81.481481481481481</v>
      </c>
      <c r="M27" s="30">
        <f t="shared" si="6"/>
        <v>77.777777777777786</v>
      </c>
      <c r="N27" s="30">
        <f t="shared" si="6"/>
        <v>50</v>
      </c>
      <c r="O27" s="30">
        <f t="shared" si="6"/>
        <v>74.074074074074076</v>
      </c>
      <c r="P27" s="30">
        <f t="shared" si="6"/>
        <v>55.555555555555557</v>
      </c>
    </row>
    <row r="28" spans="1:16">
      <c r="A28" s="28" t="s">
        <v>85</v>
      </c>
      <c r="B28" s="57">
        <f>AVERAGE(B25:B27)</f>
        <v>98.095238095238088</v>
      </c>
      <c r="C28" s="57">
        <f t="shared" ref="C28:P28" si="7">AVERAGE(C25:C27)</f>
        <v>93.827160493827151</v>
      </c>
      <c r="D28" s="57">
        <f t="shared" si="7"/>
        <v>91.975308641975303</v>
      </c>
      <c r="E28" s="57">
        <f t="shared" si="7"/>
        <v>99.047619047619037</v>
      </c>
      <c r="F28" s="57">
        <f t="shared" si="7"/>
        <v>96.296296296296305</v>
      </c>
      <c r="G28" s="57">
        <f t="shared" si="7"/>
        <v>95.679012345679027</v>
      </c>
      <c r="H28" s="57">
        <f t="shared" si="7"/>
        <v>79.629629629629619</v>
      </c>
      <c r="I28" s="57">
        <f t="shared" si="7"/>
        <v>84.567901234567913</v>
      </c>
      <c r="J28" s="57">
        <f t="shared" si="7"/>
        <v>89.506172839506178</v>
      </c>
      <c r="K28" s="57">
        <f t="shared" si="7"/>
        <v>78.395061728395078</v>
      </c>
      <c r="L28" s="57">
        <f t="shared" si="7"/>
        <v>79.012345679012341</v>
      </c>
      <c r="M28" s="57">
        <f t="shared" si="7"/>
        <v>78.395061728395078</v>
      </c>
      <c r="N28" s="57">
        <f t="shared" si="7"/>
        <v>51.851851851851848</v>
      </c>
      <c r="O28" s="57">
        <f t="shared" si="7"/>
        <v>72.222222222222229</v>
      </c>
      <c r="P28" s="57">
        <f t="shared" si="7"/>
        <v>58.02469135802469</v>
      </c>
    </row>
    <row r="29" spans="1:16">
      <c r="A29" s="28" t="s">
        <v>77</v>
      </c>
      <c r="B29" s="57">
        <f>STDEV(B25:B27)</f>
        <v>1.6495721976846474</v>
      </c>
      <c r="C29" s="57">
        <f t="shared" ref="C29:P29" si="8">STDEV(C25:C27)</f>
        <v>1.0691671651659713</v>
      </c>
      <c r="D29" s="57">
        <f t="shared" si="8"/>
        <v>1.0691671651659713</v>
      </c>
      <c r="E29" s="57">
        <f t="shared" si="8"/>
        <v>1.6495721976846474</v>
      </c>
      <c r="F29" s="57">
        <f t="shared" si="8"/>
        <v>3.2075014954979215</v>
      </c>
      <c r="G29" s="57">
        <f t="shared" si="8"/>
        <v>2.1383343303319506</v>
      </c>
      <c r="H29" s="57">
        <f t="shared" si="8"/>
        <v>3.2075014954979215</v>
      </c>
      <c r="I29" s="57">
        <f t="shared" si="8"/>
        <v>4.2766686606638933</v>
      </c>
      <c r="J29" s="57">
        <f t="shared" si="8"/>
        <v>2.1383343303319506</v>
      </c>
      <c r="K29" s="57">
        <f t="shared" si="8"/>
        <v>1.0691671651659713</v>
      </c>
      <c r="L29" s="57">
        <f t="shared" si="8"/>
        <v>4.2766686606638933</v>
      </c>
      <c r="M29" s="57">
        <f t="shared" si="8"/>
        <v>1.0691671651659713</v>
      </c>
      <c r="N29" s="57">
        <f t="shared" si="8"/>
        <v>3.2075014954979215</v>
      </c>
      <c r="O29" s="57">
        <f t="shared" si="8"/>
        <v>3.2075014954979215</v>
      </c>
      <c r="P29" s="57">
        <f t="shared" si="8"/>
        <v>4.2766686606638933</v>
      </c>
    </row>
    <row r="30" spans="1:16" ht="15.5">
      <c r="H30" s="53"/>
      <c r="I30" s="54"/>
      <c r="J30" s="54"/>
      <c r="K30" s="53"/>
      <c r="L30" s="54"/>
      <c r="M30" s="54"/>
      <c r="N30" s="53"/>
      <c r="O30" s="54"/>
      <c r="P30" s="54"/>
    </row>
    <row r="31" spans="1:16" ht="15.5">
      <c r="A31" s="40" t="s">
        <v>89</v>
      </c>
      <c r="H31" s="53"/>
      <c r="I31" s="54"/>
      <c r="J31" s="54"/>
      <c r="K31" s="53"/>
      <c r="L31" s="54"/>
      <c r="M31" s="54"/>
      <c r="N31" s="53"/>
      <c r="O31" s="54"/>
      <c r="P31" s="54"/>
    </row>
    <row r="32" spans="1:16" ht="16.5">
      <c r="B32" s="60" t="s">
        <v>67</v>
      </c>
      <c r="C32" s="60"/>
      <c r="D32" s="60"/>
      <c r="E32" s="60" t="s">
        <v>69</v>
      </c>
      <c r="F32" s="60"/>
      <c r="G32" s="60"/>
      <c r="H32" s="61" t="s">
        <v>71</v>
      </c>
      <c r="I32" s="61"/>
      <c r="J32" s="61"/>
      <c r="K32" s="61" t="s">
        <v>87</v>
      </c>
      <c r="L32" s="61"/>
      <c r="M32" s="61"/>
      <c r="N32" s="61" t="s">
        <v>88</v>
      </c>
      <c r="O32" s="61"/>
      <c r="P32" s="61"/>
    </row>
    <row r="33" spans="1:16">
      <c r="B33" s="28" t="s">
        <v>20</v>
      </c>
      <c r="C33" s="28" t="s">
        <v>19</v>
      </c>
      <c r="D33" s="28" t="s">
        <v>9</v>
      </c>
      <c r="E33" s="28" t="s">
        <v>20</v>
      </c>
      <c r="F33" s="28" t="s">
        <v>19</v>
      </c>
      <c r="G33" s="28" t="s">
        <v>9</v>
      </c>
      <c r="H33" s="28" t="s">
        <v>18</v>
      </c>
      <c r="I33" s="28" t="s">
        <v>17</v>
      </c>
      <c r="J33" s="28" t="s">
        <v>16</v>
      </c>
      <c r="K33" s="28" t="s">
        <v>18</v>
      </c>
      <c r="L33" s="28" t="s">
        <v>17</v>
      </c>
      <c r="M33" s="28" t="s">
        <v>16</v>
      </c>
      <c r="N33" s="28" t="s">
        <v>18</v>
      </c>
      <c r="O33" s="28" t="s">
        <v>17</v>
      </c>
      <c r="P33" s="28" t="s">
        <v>16</v>
      </c>
    </row>
    <row r="34" spans="1:16" ht="15.5">
      <c r="A34" s="28" t="s">
        <v>98</v>
      </c>
      <c r="B34" s="10">
        <v>35</v>
      </c>
      <c r="C34" s="10">
        <v>54</v>
      </c>
      <c r="D34" s="10">
        <v>54</v>
      </c>
      <c r="E34" s="10">
        <v>35</v>
      </c>
      <c r="F34" s="10">
        <v>54</v>
      </c>
      <c r="G34" s="10">
        <v>54</v>
      </c>
      <c r="H34" s="53">
        <v>54</v>
      </c>
      <c r="I34" s="54">
        <v>54</v>
      </c>
      <c r="J34" s="54">
        <v>54</v>
      </c>
      <c r="K34" s="53">
        <v>54</v>
      </c>
      <c r="L34" s="54">
        <v>54</v>
      </c>
      <c r="M34" s="54">
        <v>54</v>
      </c>
      <c r="N34" s="53">
        <v>54</v>
      </c>
      <c r="O34" s="54">
        <v>54</v>
      </c>
      <c r="P34" s="54">
        <v>54</v>
      </c>
    </row>
    <row r="35" spans="1:16" ht="15.5">
      <c r="A35" s="28" t="s">
        <v>98</v>
      </c>
      <c r="B35" s="10">
        <v>35</v>
      </c>
      <c r="C35" s="10">
        <v>54</v>
      </c>
      <c r="D35" s="10">
        <v>54</v>
      </c>
      <c r="E35" s="10">
        <v>35</v>
      </c>
      <c r="F35" s="10">
        <v>54</v>
      </c>
      <c r="G35" s="10">
        <v>54</v>
      </c>
      <c r="H35" s="53">
        <v>54</v>
      </c>
      <c r="I35" s="54">
        <v>54</v>
      </c>
      <c r="J35" s="54">
        <v>54</v>
      </c>
      <c r="K35" s="53">
        <v>54</v>
      </c>
      <c r="L35" s="54">
        <v>54</v>
      </c>
      <c r="M35" s="54">
        <v>54</v>
      </c>
      <c r="N35" s="53">
        <v>54</v>
      </c>
      <c r="O35" s="54">
        <v>54</v>
      </c>
      <c r="P35" s="54">
        <v>54</v>
      </c>
    </row>
    <row r="36" spans="1:16" ht="15.5">
      <c r="A36" s="28" t="s">
        <v>98</v>
      </c>
      <c r="B36" s="10">
        <v>35</v>
      </c>
      <c r="C36" s="10">
        <v>54</v>
      </c>
      <c r="D36" s="10">
        <v>54</v>
      </c>
      <c r="E36" s="10">
        <v>35</v>
      </c>
      <c r="F36" s="10">
        <v>54</v>
      </c>
      <c r="G36" s="10">
        <v>54</v>
      </c>
      <c r="H36" s="53">
        <v>54</v>
      </c>
      <c r="I36" s="54">
        <v>54</v>
      </c>
      <c r="J36" s="54">
        <v>54</v>
      </c>
      <c r="K36" s="53">
        <v>54</v>
      </c>
      <c r="L36" s="54">
        <v>54</v>
      </c>
      <c r="M36" s="54">
        <v>54</v>
      </c>
      <c r="N36" s="53">
        <v>54</v>
      </c>
      <c r="O36" s="54">
        <v>54</v>
      </c>
      <c r="P36" s="54">
        <v>54</v>
      </c>
    </row>
    <row r="37" spans="1:16" ht="15.5">
      <c r="A37" s="28" t="s">
        <v>123</v>
      </c>
      <c r="B37" s="10">
        <v>34</v>
      </c>
      <c r="C37" s="10">
        <v>53</v>
      </c>
      <c r="D37" s="10">
        <v>52</v>
      </c>
      <c r="E37" s="10">
        <v>33</v>
      </c>
      <c r="F37" s="10">
        <v>54</v>
      </c>
      <c r="G37" s="10">
        <v>53</v>
      </c>
      <c r="H37" s="53">
        <v>45</v>
      </c>
      <c r="I37" s="54">
        <v>50</v>
      </c>
      <c r="J37" s="54">
        <v>50</v>
      </c>
      <c r="K37" s="53">
        <v>46</v>
      </c>
      <c r="L37" s="54">
        <v>47</v>
      </c>
      <c r="M37" s="54">
        <v>46</v>
      </c>
      <c r="N37" s="53">
        <v>40</v>
      </c>
      <c r="O37" s="54">
        <v>42</v>
      </c>
      <c r="P37" s="54">
        <v>44</v>
      </c>
    </row>
    <row r="38" spans="1:16" ht="15.5">
      <c r="A38" s="28" t="s">
        <v>123</v>
      </c>
      <c r="B38" s="10">
        <v>34</v>
      </c>
      <c r="C38" s="10">
        <v>53</v>
      </c>
      <c r="D38" s="10">
        <v>54</v>
      </c>
      <c r="E38" s="10">
        <v>35</v>
      </c>
      <c r="F38" s="10">
        <v>52</v>
      </c>
      <c r="G38" s="10">
        <v>52</v>
      </c>
      <c r="H38" s="53">
        <v>44</v>
      </c>
      <c r="I38" s="54">
        <v>46</v>
      </c>
      <c r="J38" s="54">
        <v>49</v>
      </c>
      <c r="K38" s="53">
        <v>44</v>
      </c>
      <c r="L38" s="54">
        <v>45</v>
      </c>
      <c r="M38" s="54">
        <v>43</v>
      </c>
      <c r="N38" s="53">
        <v>32</v>
      </c>
      <c r="O38" s="54">
        <v>38</v>
      </c>
      <c r="P38" s="54">
        <v>36</v>
      </c>
    </row>
    <row r="39" spans="1:16" ht="15.5">
      <c r="A39" s="28" t="s">
        <v>123</v>
      </c>
      <c r="B39" s="10">
        <v>35</v>
      </c>
      <c r="C39" s="10">
        <v>54</v>
      </c>
      <c r="D39" s="10">
        <v>50</v>
      </c>
      <c r="E39" s="10">
        <v>34</v>
      </c>
      <c r="F39" s="10">
        <v>53</v>
      </c>
      <c r="G39" s="10">
        <v>54</v>
      </c>
      <c r="H39" s="53">
        <v>42</v>
      </c>
      <c r="I39" s="53">
        <v>48</v>
      </c>
      <c r="J39" s="53">
        <v>48</v>
      </c>
      <c r="K39" s="53">
        <v>42</v>
      </c>
      <c r="L39" s="53">
        <v>43</v>
      </c>
      <c r="M39" s="53">
        <v>45</v>
      </c>
      <c r="N39" s="53">
        <v>36</v>
      </c>
      <c r="O39" s="53">
        <v>40</v>
      </c>
      <c r="P39" s="53">
        <v>40</v>
      </c>
    </row>
    <row r="40" spans="1:16">
      <c r="A40" s="28" t="s">
        <v>124</v>
      </c>
      <c r="B40" s="30">
        <f>B37/B34*100</f>
        <v>97.142857142857139</v>
      </c>
      <c r="C40" s="30">
        <f t="shared" ref="C40:P40" si="9">C37/C34*100</f>
        <v>98.148148148148152</v>
      </c>
      <c r="D40" s="30">
        <f t="shared" si="9"/>
        <v>96.296296296296291</v>
      </c>
      <c r="E40" s="30">
        <f t="shared" si="9"/>
        <v>94.285714285714278</v>
      </c>
      <c r="F40" s="30">
        <f t="shared" si="9"/>
        <v>100</v>
      </c>
      <c r="G40" s="30">
        <f t="shared" si="9"/>
        <v>98.148148148148152</v>
      </c>
      <c r="H40" s="30">
        <f t="shared" si="9"/>
        <v>83.333333333333343</v>
      </c>
      <c r="I40" s="30">
        <f t="shared" si="9"/>
        <v>92.592592592592595</v>
      </c>
      <c r="J40" s="30">
        <f t="shared" si="9"/>
        <v>92.592592592592595</v>
      </c>
      <c r="K40" s="30">
        <f t="shared" si="9"/>
        <v>85.18518518518519</v>
      </c>
      <c r="L40" s="30">
        <f t="shared" si="9"/>
        <v>87.037037037037038</v>
      </c>
      <c r="M40" s="30">
        <f t="shared" si="9"/>
        <v>85.18518518518519</v>
      </c>
      <c r="N40" s="30">
        <f t="shared" si="9"/>
        <v>74.074074074074076</v>
      </c>
      <c r="O40" s="30">
        <f t="shared" si="9"/>
        <v>77.777777777777786</v>
      </c>
      <c r="P40" s="30">
        <f t="shared" si="9"/>
        <v>81.481481481481481</v>
      </c>
    </row>
    <row r="41" spans="1:16">
      <c r="A41" s="28" t="s">
        <v>124</v>
      </c>
      <c r="B41" s="30">
        <f t="shared" ref="B41:B42" si="10">B38/B35*100</f>
        <v>97.142857142857139</v>
      </c>
      <c r="C41" s="30">
        <f t="shared" ref="C41:P41" si="11">C38/C35*100</f>
        <v>98.148148148148152</v>
      </c>
      <c r="D41" s="30">
        <f t="shared" si="11"/>
        <v>100</v>
      </c>
      <c r="E41" s="30">
        <f t="shared" si="11"/>
        <v>100</v>
      </c>
      <c r="F41" s="30">
        <f t="shared" si="11"/>
        <v>96.296296296296291</v>
      </c>
      <c r="G41" s="30">
        <f t="shared" si="11"/>
        <v>96.296296296296291</v>
      </c>
      <c r="H41" s="30">
        <f t="shared" si="11"/>
        <v>81.481481481481481</v>
      </c>
      <c r="I41" s="30">
        <f t="shared" si="11"/>
        <v>85.18518518518519</v>
      </c>
      <c r="J41" s="30">
        <f t="shared" si="11"/>
        <v>90.740740740740748</v>
      </c>
      <c r="K41" s="30">
        <f t="shared" si="11"/>
        <v>81.481481481481481</v>
      </c>
      <c r="L41" s="30">
        <f t="shared" si="11"/>
        <v>83.333333333333343</v>
      </c>
      <c r="M41" s="30">
        <f t="shared" si="11"/>
        <v>79.629629629629633</v>
      </c>
      <c r="N41" s="30">
        <f t="shared" si="11"/>
        <v>59.259259259259252</v>
      </c>
      <c r="O41" s="30">
        <f t="shared" si="11"/>
        <v>70.370370370370367</v>
      </c>
      <c r="P41" s="30">
        <f t="shared" si="11"/>
        <v>66.666666666666657</v>
      </c>
    </row>
    <row r="42" spans="1:16">
      <c r="A42" s="28" t="s">
        <v>124</v>
      </c>
      <c r="B42" s="30">
        <f t="shared" si="10"/>
        <v>100</v>
      </c>
      <c r="C42" s="30">
        <f t="shared" ref="C42:P42" si="12">C39/C36*100</f>
        <v>100</v>
      </c>
      <c r="D42" s="30">
        <f t="shared" si="12"/>
        <v>92.592592592592595</v>
      </c>
      <c r="E42" s="30">
        <f t="shared" si="12"/>
        <v>97.142857142857139</v>
      </c>
      <c r="F42" s="30">
        <f t="shared" si="12"/>
        <v>98.148148148148152</v>
      </c>
      <c r="G42" s="30">
        <f t="shared" si="12"/>
        <v>100</v>
      </c>
      <c r="H42" s="30">
        <f t="shared" si="12"/>
        <v>77.777777777777786</v>
      </c>
      <c r="I42" s="30">
        <f t="shared" si="12"/>
        <v>88.888888888888886</v>
      </c>
      <c r="J42" s="30">
        <f t="shared" si="12"/>
        <v>88.888888888888886</v>
      </c>
      <c r="K42" s="30">
        <f t="shared" si="12"/>
        <v>77.777777777777786</v>
      </c>
      <c r="L42" s="30">
        <f t="shared" si="12"/>
        <v>79.629629629629633</v>
      </c>
      <c r="M42" s="30">
        <f t="shared" si="12"/>
        <v>83.333333333333343</v>
      </c>
      <c r="N42" s="30">
        <f t="shared" si="12"/>
        <v>66.666666666666657</v>
      </c>
      <c r="O42" s="30">
        <f t="shared" si="12"/>
        <v>74.074074074074076</v>
      </c>
      <c r="P42" s="30">
        <f t="shared" si="12"/>
        <v>74.074074074074076</v>
      </c>
    </row>
    <row r="43" spans="1:16">
      <c r="A43" s="28" t="s">
        <v>85</v>
      </c>
      <c r="B43" s="30">
        <f>AVERAGE(B40:B42)</f>
        <v>98.095238095238088</v>
      </c>
      <c r="C43" s="30">
        <f t="shared" ref="C43:P43" si="13">AVERAGE(C40:C42)</f>
        <v>98.76543209876543</v>
      </c>
      <c r="D43" s="30">
        <f t="shared" si="13"/>
        <v>96.296296296296305</v>
      </c>
      <c r="E43" s="30">
        <f t="shared" si="13"/>
        <v>97.142857142857153</v>
      </c>
      <c r="F43" s="30">
        <f t="shared" si="13"/>
        <v>98.148148148148152</v>
      </c>
      <c r="G43" s="30">
        <f t="shared" si="13"/>
        <v>98.148148148148152</v>
      </c>
      <c r="H43" s="30">
        <f t="shared" si="13"/>
        <v>80.864197530864203</v>
      </c>
      <c r="I43" s="30">
        <f t="shared" si="13"/>
        <v>88.888888888888872</v>
      </c>
      <c r="J43" s="30">
        <f t="shared" si="13"/>
        <v>90.740740740740748</v>
      </c>
      <c r="K43" s="30">
        <f t="shared" si="13"/>
        <v>81.481481481481481</v>
      </c>
      <c r="L43" s="30">
        <f t="shared" si="13"/>
        <v>83.333333333333329</v>
      </c>
      <c r="M43" s="30">
        <f t="shared" si="13"/>
        <v>82.716049382716065</v>
      </c>
      <c r="N43" s="30">
        <f t="shared" si="13"/>
        <v>66.666666666666657</v>
      </c>
      <c r="O43" s="30">
        <f t="shared" si="13"/>
        <v>74.074074074074076</v>
      </c>
      <c r="P43" s="30">
        <f t="shared" si="13"/>
        <v>74.074074074074076</v>
      </c>
    </row>
    <row r="44" spans="1:16">
      <c r="A44" s="28" t="s">
        <v>77</v>
      </c>
      <c r="B44" s="30">
        <f>STDEV(B40:B42)</f>
        <v>1.6495721976846474</v>
      </c>
      <c r="C44" s="30">
        <f t="shared" ref="C44:P44" si="14">STDEV(C40:C42)</f>
        <v>1.0691671651659711</v>
      </c>
      <c r="D44" s="30">
        <f t="shared" si="14"/>
        <v>3.7037037037037024</v>
      </c>
      <c r="E44" s="30">
        <f t="shared" si="14"/>
        <v>2.8571428571428612</v>
      </c>
      <c r="F44" s="30">
        <f t="shared" si="14"/>
        <v>1.8518518518518547</v>
      </c>
      <c r="G44" s="30">
        <f t="shared" si="14"/>
        <v>1.8518518518518547</v>
      </c>
      <c r="H44" s="30">
        <f t="shared" si="14"/>
        <v>2.828750428985086</v>
      </c>
      <c r="I44" s="30">
        <f t="shared" si="14"/>
        <v>3.7037037037037024</v>
      </c>
      <c r="J44" s="30">
        <f t="shared" si="14"/>
        <v>1.8518518518518547</v>
      </c>
      <c r="K44" s="30">
        <f t="shared" si="14"/>
        <v>3.7037037037037024</v>
      </c>
      <c r="L44" s="30">
        <f t="shared" si="14"/>
        <v>3.7037037037037024</v>
      </c>
      <c r="M44" s="30">
        <f t="shared" si="14"/>
        <v>2.8287504289850878</v>
      </c>
      <c r="N44" s="30">
        <f t="shared" si="14"/>
        <v>7.4074074074074119</v>
      </c>
      <c r="O44" s="30">
        <f t="shared" si="14"/>
        <v>3.7037037037037095</v>
      </c>
      <c r="P44" s="30">
        <f t="shared" si="14"/>
        <v>7.4074074074074119</v>
      </c>
    </row>
  </sheetData>
  <mergeCells count="15">
    <mergeCell ref="B17:D17"/>
    <mergeCell ref="E17:G17"/>
    <mergeCell ref="H17:J17"/>
    <mergeCell ref="K17:M17"/>
    <mergeCell ref="N17:P17"/>
    <mergeCell ref="B2:D2"/>
    <mergeCell ref="E2:G2"/>
    <mergeCell ref="H2:J2"/>
    <mergeCell ref="K2:M2"/>
    <mergeCell ref="N2:P2"/>
    <mergeCell ref="B32:D32"/>
    <mergeCell ref="E32:G32"/>
    <mergeCell ref="H32:J32"/>
    <mergeCell ref="K32:M32"/>
    <mergeCell ref="N32:P32"/>
  </mergeCells>
  <phoneticPr fontId="4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71"/>
  <sheetViews>
    <sheetView zoomScale="90" zoomScaleNormal="90" workbookViewId="0">
      <selection activeCell="B22" sqref="B22"/>
    </sheetView>
  </sheetViews>
  <sheetFormatPr defaultColWidth="9" defaultRowHeight="14"/>
  <cols>
    <col min="1" max="1" width="19.6328125" style="10" customWidth="1"/>
    <col min="2" max="16384" width="9" style="10"/>
  </cols>
  <sheetData>
    <row r="1" spans="1:16">
      <c r="A1" s="40" t="s">
        <v>90</v>
      </c>
    </row>
    <row r="2" spans="1:16" ht="16.5">
      <c r="B2" s="60" t="s">
        <v>91</v>
      </c>
      <c r="C2" s="60"/>
      <c r="D2" s="60"/>
      <c r="E2" s="60" t="s">
        <v>92</v>
      </c>
      <c r="F2" s="60"/>
      <c r="G2" s="60"/>
      <c r="H2" s="61" t="s">
        <v>93</v>
      </c>
      <c r="I2" s="61"/>
      <c r="J2" s="61"/>
      <c r="K2" s="61" t="s">
        <v>94</v>
      </c>
      <c r="L2" s="61"/>
      <c r="M2" s="61"/>
      <c r="N2" s="61" t="s">
        <v>95</v>
      </c>
      <c r="O2" s="61"/>
      <c r="P2" s="61"/>
    </row>
    <row r="3" spans="1:16">
      <c r="B3" s="28" t="s">
        <v>20</v>
      </c>
      <c r="C3" s="28" t="s">
        <v>19</v>
      </c>
      <c r="D3" s="28" t="s">
        <v>96</v>
      </c>
      <c r="E3" s="28" t="s">
        <v>20</v>
      </c>
      <c r="F3" s="28" t="s">
        <v>19</v>
      </c>
      <c r="G3" s="28" t="s">
        <v>96</v>
      </c>
      <c r="H3" s="28" t="s">
        <v>18</v>
      </c>
      <c r="I3" s="28" t="s">
        <v>17</v>
      </c>
      <c r="J3" s="28" t="s">
        <v>16</v>
      </c>
      <c r="K3" s="28" t="s">
        <v>18</v>
      </c>
      <c r="L3" s="28" t="s">
        <v>17</v>
      </c>
      <c r="M3" s="28" t="s">
        <v>16</v>
      </c>
      <c r="N3" s="28" t="s">
        <v>18</v>
      </c>
      <c r="O3" s="28" t="s">
        <v>17</v>
      </c>
      <c r="P3" s="28" t="s">
        <v>16</v>
      </c>
    </row>
    <row r="4" spans="1:16" ht="15.5">
      <c r="A4" s="28" t="s">
        <v>97</v>
      </c>
      <c r="B4" s="10">
        <v>35</v>
      </c>
      <c r="C4" s="10">
        <v>54</v>
      </c>
      <c r="D4" s="10">
        <v>54</v>
      </c>
      <c r="E4" s="10">
        <v>35</v>
      </c>
      <c r="F4" s="10">
        <v>54</v>
      </c>
      <c r="G4" s="10">
        <v>54</v>
      </c>
      <c r="H4" s="53">
        <v>54</v>
      </c>
      <c r="I4" s="54">
        <v>54</v>
      </c>
      <c r="J4" s="54">
        <v>54</v>
      </c>
      <c r="K4" s="53">
        <v>54</v>
      </c>
      <c r="L4" s="54">
        <v>54</v>
      </c>
      <c r="M4" s="54">
        <v>54</v>
      </c>
      <c r="N4" s="53">
        <v>54</v>
      </c>
      <c r="O4" s="54">
        <v>54</v>
      </c>
      <c r="P4" s="54">
        <v>54</v>
      </c>
    </row>
    <row r="5" spans="1:16" ht="15.5">
      <c r="A5" s="28" t="s">
        <v>98</v>
      </c>
      <c r="B5" s="10">
        <v>35</v>
      </c>
      <c r="C5" s="10">
        <v>54</v>
      </c>
      <c r="D5" s="10">
        <v>54</v>
      </c>
      <c r="E5" s="10">
        <v>35</v>
      </c>
      <c r="F5" s="10">
        <v>54</v>
      </c>
      <c r="G5" s="10">
        <v>54</v>
      </c>
      <c r="H5" s="53">
        <v>54</v>
      </c>
      <c r="I5" s="54">
        <v>54</v>
      </c>
      <c r="J5" s="54">
        <v>54</v>
      </c>
      <c r="K5" s="53">
        <v>54</v>
      </c>
      <c r="L5" s="54">
        <v>54</v>
      </c>
      <c r="M5" s="54">
        <v>54</v>
      </c>
      <c r="N5" s="53">
        <v>54</v>
      </c>
      <c r="O5" s="54">
        <v>54</v>
      </c>
      <c r="P5" s="54">
        <v>54</v>
      </c>
    </row>
    <row r="6" spans="1:16" ht="15.5">
      <c r="A6" s="28" t="s">
        <v>98</v>
      </c>
      <c r="B6" s="10">
        <v>35</v>
      </c>
      <c r="C6" s="10">
        <v>54</v>
      </c>
      <c r="D6" s="10">
        <v>54</v>
      </c>
      <c r="E6" s="10">
        <v>35</v>
      </c>
      <c r="F6" s="10">
        <v>54</v>
      </c>
      <c r="G6" s="10">
        <v>54</v>
      </c>
      <c r="H6" s="53">
        <v>54</v>
      </c>
      <c r="I6" s="54">
        <v>54</v>
      </c>
      <c r="J6" s="54">
        <v>54</v>
      </c>
      <c r="K6" s="53">
        <v>54</v>
      </c>
      <c r="L6" s="54">
        <v>54</v>
      </c>
      <c r="M6" s="54">
        <v>54</v>
      </c>
      <c r="N6" s="53">
        <v>54</v>
      </c>
      <c r="O6" s="54">
        <v>54</v>
      </c>
      <c r="P6" s="54">
        <v>54</v>
      </c>
    </row>
    <row r="7" spans="1:16" ht="15.5">
      <c r="A7" s="28" t="s">
        <v>99</v>
      </c>
      <c r="B7" s="10">
        <v>31</v>
      </c>
      <c r="C7" s="10">
        <v>52</v>
      </c>
      <c r="D7" s="10">
        <v>53</v>
      </c>
      <c r="E7" s="10">
        <v>34</v>
      </c>
      <c r="F7" s="10">
        <v>53</v>
      </c>
      <c r="G7" s="10">
        <v>51</v>
      </c>
      <c r="H7" s="53">
        <v>41</v>
      </c>
      <c r="I7" s="54">
        <v>44</v>
      </c>
      <c r="J7" s="54">
        <v>48</v>
      </c>
      <c r="K7" s="53">
        <v>40</v>
      </c>
      <c r="L7" s="54">
        <v>43</v>
      </c>
      <c r="M7" s="54">
        <v>42</v>
      </c>
      <c r="N7" s="53">
        <v>37</v>
      </c>
      <c r="O7" s="54">
        <v>40</v>
      </c>
      <c r="P7" s="54">
        <v>40</v>
      </c>
    </row>
    <row r="8" spans="1:16" ht="15.5">
      <c r="A8" s="28" t="s">
        <v>99</v>
      </c>
      <c r="B8" s="10">
        <v>33</v>
      </c>
      <c r="C8" s="10">
        <v>54</v>
      </c>
      <c r="D8" s="10">
        <v>50</v>
      </c>
      <c r="E8" s="10">
        <v>33</v>
      </c>
      <c r="F8" s="10">
        <v>51</v>
      </c>
      <c r="G8" s="10">
        <v>54</v>
      </c>
      <c r="H8" s="53">
        <v>40</v>
      </c>
      <c r="I8" s="54">
        <v>43</v>
      </c>
      <c r="J8" s="54">
        <v>47</v>
      </c>
      <c r="K8" s="53">
        <v>41</v>
      </c>
      <c r="L8" s="54">
        <v>41</v>
      </c>
      <c r="M8" s="54">
        <v>43</v>
      </c>
      <c r="N8" s="53">
        <v>35</v>
      </c>
      <c r="O8" s="54">
        <v>37</v>
      </c>
      <c r="P8" s="54">
        <v>38</v>
      </c>
    </row>
    <row r="9" spans="1:16" ht="15.5">
      <c r="A9" s="28" t="s">
        <v>99</v>
      </c>
      <c r="B9" s="10">
        <v>32</v>
      </c>
      <c r="C9" s="10">
        <v>53</v>
      </c>
      <c r="D9" s="10">
        <v>51</v>
      </c>
      <c r="E9" s="10">
        <v>35</v>
      </c>
      <c r="F9" s="10">
        <v>54</v>
      </c>
      <c r="G9" s="10">
        <v>53</v>
      </c>
      <c r="H9" s="53">
        <v>42</v>
      </c>
      <c r="I9" s="53">
        <v>42</v>
      </c>
      <c r="J9" s="53">
        <v>46</v>
      </c>
      <c r="K9" s="53">
        <v>42</v>
      </c>
      <c r="L9" s="53">
        <v>42</v>
      </c>
      <c r="M9" s="53">
        <v>41</v>
      </c>
      <c r="N9" s="53">
        <v>39</v>
      </c>
      <c r="O9" s="53">
        <v>38</v>
      </c>
      <c r="P9" s="53">
        <v>39</v>
      </c>
    </row>
    <row r="10" spans="1:16" ht="15.5">
      <c r="A10" s="28" t="s">
        <v>100</v>
      </c>
      <c r="B10" s="10">
        <v>2</v>
      </c>
      <c r="C10" s="10">
        <v>3</v>
      </c>
      <c r="D10" s="10">
        <v>5</v>
      </c>
      <c r="E10" s="10">
        <v>10</v>
      </c>
      <c r="F10" s="10">
        <v>3</v>
      </c>
      <c r="G10" s="10">
        <v>3</v>
      </c>
      <c r="H10" s="53">
        <v>1</v>
      </c>
      <c r="I10" s="54">
        <v>4</v>
      </c>
      <c r="J10" s="54">
        <v>0</v>
      </c>
      <c r="K10" s="53">
        <v>2</v>
      </c>
      <c r="L10" s="54">
        <v>2</v>
      </c>
      <c r="M10" s="54">
        <v>2</v>
      </c>
      <c r="N10" s="53">
        <v>1</v>
      </c>
      <c r="O10" s="54">
        <v>0</v>
      </c>
      <c r="P10" s="54">
        <v>1</v>
      </c>
    </row>
    <row r="11" spans="1:16" ht="15.5">
      <c r="A11" s="28" t="s">
        <v>100</v>
      </c>
      <c r="B11" s="10">
        <v>1</v>
      </c>
      <c r="C11" s="10">
        <v>4</v>
      </c>
      <c r="D11" s="10">
        <v>3</v>
      </c>
      <c r="E11" s="10">
        <v>9</v>
      </c>
      <c r="F11" s="10">
        <v>4</v>
      </c>
      <c r="G11" s="10">
        <v>4</v>
      </c>
      <c r="H11" s="53">
        <v>2</v>
      </c>
      <c r="I11" s="54">
        <v>4</v>
      </c>
      <c r="J11" s="54">
        <v>1</v>
      </c>
      <c r="K11" s="53">
        <v>1</v>
      </c>
      <c r="L11" s="54">
        <v>1</v>
      </c>
      <c r="M11" s="54">
        <v>1</v>
      </c>
      <c r="N11" s="53">
        <v>0</v>
      </c>
      <c r="O11" s="54">
        <v>1</v>
      </c>
      <c r="P11" s="54">
        <v>0</v>
      </c>
    </row>
    <row r="12" spans="1:16" ht="15.5">
      <c r="A12" s="28" t="s">
        <v>100</v>
      </c>
      <c r="B12" s="10">
        <v>3</v>
      </c>
      <c r="C12" s="10">
        <v>5</v>
      </c>
      <c r="D12" s="10">
        <v>4</v>
      </c>
      <c r="E12" s="10">
        <v>11</v>
      </c>
      <c r="F12" s="10">
        <v>5</v>
      </c>
      <c r="G12" s="10">
        <v>5</v>
      </c>
      <c r="H12" s="53">
        <v>2</v>
      </c>
      <c r="I12" s="58">
        <v>5</v>
      </c>
      <c r="J12" s="58">
        <v>0</v>
      </c>
      <c r="K12" s="53">
        <v>1</v>
      </c>
      <c r="L12" s="58">
        <v>1</v>
      </c>
      <c r="M12" s="58">
        <v>2</v>
      </c>
      <c r="N12" s="53">
        <v>0</v>
      </c>
      <c r="O12" s="58">
        <v>1</v>
      </c>
      <c r="P12" s="58">
        <v>0</v>
      </c>
    </row>
    <row r="13" spans="1:16">
      <c r="A13" s="28" t="s">
        <v>131</v>
      </c>
      <c r="B13" s="10">
        <f>B7-B10</f>
        <v>29</v>
      </c>
      <c r="C13" s="10">
        <f t="shared" ref="C13:P13" si="0">C7-C10</f>
        <v>49</v>
      </c>
      <c r="D13" s="10">
        <f t="shared" si="0"/>
        <v>48</v>
      </c>
      <c r="E13" s="10">
        <f t="shared" si="0"/>
        <v>24</v>
      </c>
      <c r="F13" s="10">
        <f t="shared" si="0"/>
        <v>50</v>
      </c>
      <c r="G13" s="10">
        <f t="shared" si="0"/>
        <v>48</v>
      </c>
      <c r="H13" s="10">
        <f>H7-H10</f>
        <v>40</v>
      </c>
      <c r="I13" s="10">
        <f t="shared" si="0"/>
        <v>40</v>
      </c>
      <c r="J13" s="10">
        <f>J7-J10</f>
        <v>48</v>
      </c>
      <c r="K13" s="10">
        <f t="shared" si="0"/>
        <v>38</v>
      </c>
      <c r="L13" s="10">
        <f t="shared" si="0"/>
        <v>41</v>
      </c>
      <c r="M13" s="10">
        <f t="shared" si="0"/>
        <v>40</v>
      </c>
      <c r="N13" s="10">
        <f t="shared" si="0"/>
        <v>36</v>
      </c>
      <c r="O13" s="10">
        <f t="shared" si="0"/>
        <v>40</v>
      </c>
      <c r="P13" s="10">
        <f t="shared" si="0"/>
        <v>39</v>
      </c>
    </row>
    <row r="14" spans="1:16">
      <c r="A14" s="28" t="s">
        <v>101</v>
      </c>
      <c r="B14" s="10">
        <f t="shared" ref="B14:P15" si="1">B8-B11</f>
        <v>32</v>
      </c>
      <c r="C14" s="10">
        <f t="shared" si="1"/>
        <v>50</v>
      </c>
      <c r="D14" s="10">
        <f t="shared" si="1"/>
        <v>47</v>
      </c>
      <c r="E14" s="10">
        <f t="shared" si="1"/>
        <v>24</v>
      </c>
      <c r="F14" s="10">
        <f t="shared" si="1"/>
        <v>47</v>
      </c>
      <c r="G14" s="10">
        <f t="shared" si="1"/>
        <v>50</v>
      </c>
      <c r="H14" s="10">
        <f>H8-H11</f>
        <v>38</v>
      </c>
      <c r="I14" s="10">
        <f t="shared" si="1"/>
        <v>39</v>
      </c>
      <c r="J14" s="10">
        <f>J8-J11</f>
        <v>46</v>
      </c>
      <c r="K14" s="10">
        <f t="shared" si="1"/>
        <v>40</v>
      </c>
      <c r="L14" s="10">
        <f t="shared" si="1"/>
        <v>40</v>
      </c>
      <c r="M14" s="10">
        <f t="shared" si="1"/>
        <v>42</v>
      </c>
      <c r="N14" s="10">
        <f t="shared" si="1"/>
        <v>35</v>
      </c>
      <c r="O14" s="10">
        <f t="shared" si="1"/>
        <v>36</v>
      </c>
      <c r="P14" s="10">
        <f t="shared" si="1"/>
        <v>38</v>
      </c>
    </row>
    <row r="15" spans="1:16">
      <c r="A15" s="28" t="s">
        <v>101</v>
      </c>
      <c r="B15" s="10">
        <f t="shared" si="1"/>
        <v>29</v>
      </c>
      <c r="C15" s="10">
        <f t="shared" si="1"/>
        <v>48</v>
      </c>
      <c r="D15" s="10">
        <f t="shared" si="1"/>
        <v>47</v>
      </c>
      <c r="E15" s="10">
        <f t="shared" si="1"/>
        <v>24</v>
      </c>
      <c r="F15" s="10">
        <f t="shared" si="1"/>
        <v>49</v>
      </c>
      <c r="G15" s="10">
        <f t="shared" si="1"/>
        <v>48</v>
      </c>
      <c r="H15" s="10">
        <f>H9-H12</f>
        <v>40</v>
      </c>
      <c r="I15" s="10">
        <f t="shared" si="1"/>
        <v>37</v>
      </c>
      <c r="J15" s="10">
        <f>J9-J12</f>
        <v>46</v>
      </c>
      <c r="K15" s="10">
        <f t="shared" si="1"/>
        <v>41</v>
      </c>
      <c r="L15" s="10">
        <f t="shared" si="1"/>
        <v>41</v>
      </c>
      <c r="M15" s="10">
        <f t="shared" si="1"/>
        <v>39</v>
      </c>
      <c r="N15" s="10">
        <f t="shared" si="1"/>
        <v>39</v>
      </c>
      <c r="O15" s="10">
        <f t="shared" si="1"/>
        <v>37</v>
      </c>
      <c r="P15" s="10">
        <f t="shared" si="1"/>
        <v>39</v>
      </c>
    </row>
    <row r="16" spans="1:16" ht="15.5">
      <c r="A16" s="28" t="s">
        <v>126</v>
      </c>
      <c r="B16" s="10">
        <v>2</v>
      </c>
      <c r="C16" s="10">
        <v>0</v>
      </c>
      <c r="D16" s="10">
        <v>0</v>
      </c>
      <c r="E16" s="10">
        <v>3</v>
      </c>
      <c r="F16" s="10">
        <v>0</v>
      </c>
      <c r="G16" s="10">
        <v>0</v>
      </c>
      <c r="H16" s="53">
        <v>5</v>
      </c>
      <c r="I16" s="54">
        <v>22</v>
      </c>
      <c r="J16" s="54">
        <v>46</v>
      </c>
      <c r="K16" s="53">
        <v>2</v>
      </c>
      <c r="L16" s="54">
        <v>17</v>
      </c>
      <c r="M16" s="54">
        <v>29</v>
      </c>
      <c r="N16" s="53">
        <v>2</v>
      </c>
      <c r="O16" s="54">
        <v>6</v>
      </c>
      <c r="P16" s="54">
        <v>15</v>
      </c>
    </row>
    <row r="17" spans="1:16" ht="15.5">
      <c r="A17" s="28" t="s">
        <v>102</v>
      </c>
      <c r="B17" s="10">
        <v>4</v>
      </c>
      <c r="C17" s="10">
        <v>0</v>
      </c>
      <c r="D17" s="10">
        <v>0</v>
      </c>
      <c r="E17" s="10">
        <v>4</v>
      </c>
      <c r="F17" s="10">
        <v>2</v>
      </c>
      <c r="G17" s="10">
        <v>0</v>
      </c>
      <c r="H17" s="53">
        <v>6</v>
      </c>
      <c r="I17" s="54">
        <v>25</v>
      </c>
      <c r="J17" s="54">
        <v>45</v>
      </c>
      <c r="K17" s="53">
        <v>4</v>
      </c>
      <c r="L17" s="54">
        <v>16</v>
      </c>
      <c r="M17" s="54">
        <v>28</v>
      </c>
      <c r="N17" s="53">
        <v>2</v>
      </c>
      <c r="O17" s="54">
        <v>8</v>
      </c>
      <c r="P17" s="54">
        <v>14</v>
      </c>
    </row>
    <row r="18" spans="1:16">
      <c r="A18" s="28" t="s">
        <v>102</v>
      </c>
      <c r="B18" s="10">
        <v>3</v>
      </c>
      <c r="C18" s="10">
        <v>0</v>
      </c>
      <c r="D18" s="10">
        <v>0</v>
      </c>
      <c r="E18" s="10">
        <v>5</v>
      </c>
      <c r="F18" s="10">
        <v>1</v>
      </c>
      <c r="G18" s="10">
        <v>0</v>
      </c>
      <c r="H18" s="28">
        <v>5</v>
      </c>
      <c r="I18" s="28">
        <v>21</v>
      </c>
      <c r="J18" s="28">
        <v>42</v>
      </c>
      <c r="K18" s="28">
        <v>5</v>
      </c>
      <c r="L18" s="28">
        <v>17</v>
      </c>
      <c r="M18" s="28">
        <v>30</v>
      </c>
      <c r="N18" s="28">
        <v>4</v>
      </c>
      <c r="O18" s="28">
        <v>7</v>
      </c>
      <c r="P18" s="28">
        <v>16</v>
      </c>
    </row>
    <row r="19" spans="1:16">
      <c r="A19" s="28" t="s">
        <v>103</v>
      </c>
      <c r="B19" s="57">
        <f t="shared" ref="B19:P19" si="2">B16/B13*100</f>
        <v>6.8965517241379306</v>
      </c>
      <c r="C19" s="57">
        <f t="shared" si="2"/>
        <v>0</v>
      </c>
      <c r="D19" s="57">
        <f t="shared" si="2"/>
        <v>0</v>
      </c>
      <c r="E19" s="57">
        <f t="shared" si="2"/>
        <v>12.5</v>
      </c>
      <c r="F19" s="57">
        <f t="shared" si="2"/>
        <v>0</v>
      </c>
      <c r="G19" s="57">
        <f t="shared" si="2"/>
        <v>0</v>
      </c>
      <c r="H19" s="57">
        <f t="shared" si="2"/>
        <v>12.5</v>
      </c>
      <c r="I19" s="57">
        <f t="shared" si="2"/>
        <v>55.000000000000007</v>
      </c>
      <c r="J19" s="57">
        <f t="shared" si="2"/>
        <v>95.833333333333343</v>
      </c>
      <c r="K19" s="57">
        <f t="shared" si="2"/>
        <v>5.2631578947368416</v>
      </c>
      <c r="L19" s="57">
        <f t="shared" si="2"/>
        <v>41.463414634146339</v>
      </c>
      <c r="M19" s="57">
        <f t="shared" si="2"/>
        <v>72.5</v>
      </c>
      <c r="N19" s="57">
        <f t="shared" si="2"/>
        <v>5.5555555555555554</v>
      </c>
      <c r="O19" s="57">
        <f t="shared" si="2"/>
        <v>15</v>
      </c>
      <c r="P19" s="57">
        <f t="shared" si="2"/>
        <v>38.461538461538467</v>
      </c>
    </row>
    <row r="20" spans="1:16">
      <c r="A20" s="28" t="s">
        <v>103</v>
      </c>
      <c r="B20" s="57">
        <f t="shared" ref="B20:P20" si="3">B17/B14*100</f>
        <v>12.5</v>
      </c>
      <c r="C20" s="57">
        <f t="shared" si="3"/>
        <v>0</v>
      </c>
      <c r="D20" s="57">
        <f t="shared" si="3"/>
        <v>0</v>
      </c>
      <c r="E20" s="57">
        <f t="shared" si="3"/>
        <v>16.666666666666664</v>
      </c>
      <c r="F20" s="57">
        <f t="shared" si="3"/>
        <v>4.2553191489361701</v>
      </c>
      <c r="G20" s="57">
        <f t="shared" si="3"/>
        <v>0</v>
      </c>
      <c r="H20" s="57">
        <f t="shared" si="3"/>
        <v>15.789473684210526</v>
      </c>
      <c r="I20" s="57">
        <f t="shared" si="3"/>
        <v>64.102564102564102</v>
      </c>
      <c r="J20" s="57">
        <f t="shared" si="3"/>
        <v>97.826086956521735</v>
      </c>
      <c r="K20" s="57">
        <f t="shared" si="3"/>
        <v>10</v>
      </c>
      <c r="L20" s="57">
        <f t="shared" si="3"/>
        <v>40</v>
      </c>
      <c r="M20" s="57">
        <f t="shared" si="3"/>
        <v>66.666666666666657</v>
      </c>
      <c r="N20" s="57">
        <f t="shared" si="3"/>
        <v>5.7142857142857144</v>
      </c>
      <c r="O20" s="57">
        <f t="shared" si="3"/>
        <v>22.222222222222221</v>
      </c>
      <c r="P20" s="57">
        <f t="shared" si="3"/>
        <v>36.84210526315789</v>
      </c>
    </row>
    <row r="21" spans="1:16">
      <c r="A21" s="28" t="s">
        <v>103</v>
      </c>
      <c r="B21" s="57">
        <f t="shared" ref="B21:P21" si="4">B18/B15*100</f>
        <v>10.344827586206897</v>
      </c>
      <c r="C21" s="57">
        <f t="shared" si="4"/>
        <v>0</v>
      </c>
      <c r="D21" s="57">
        <f t="shared" si="4"/>
        <v>0</v>
      </c>
      <c r="E21" s="57">
        <f t="shared" si="4"/>
        <v>20.833333333333336</v>
      </c>
      <c r="F21" s="57">
        <f t="shared" si="4"/>
        <v>2.0408163265306123</v>
      </c>
      <c r="G21" s="57">
        <f t="shared" si="4"/>
        <v>0</v>
      </c>
      <c r="H21" s="57">
        <f t="shared" si="4"/>
        <v>12.5</v>
      </c>
      <c r="I21" s="57">
        <f t="shared" si="4"/>
        <v>56.756756756756758</v>
      </c>
      <c r="J21" s="57">
        <f t="shared" si="4"/>
        <v>91.304347826086953</v>
      </c>
      <c r="K21" s="57">
        <f t="shared" si="4"/>
        <v>12.195121951219512</v>
      </c>
      <c r="L21" s="57">
        <f t="shared" si="4"/>
        <v>41.463414634146339</v>
      </c>
      <c r="M21" s="57">
        <f t="shared" si="4"/>
        <v>76.923076923076934</v>
      </c>
      <c r="N21" s="57">
        <f t="shared" si="4"/>
        <v>10.256410256410255</v>
      </c>
      <c r="O21" s="57">
        <f t="shared" si="4"/>
        <v>18.918918918918919</v>
      </c>
      <c r="P21" s="57">
        <f t="shared" si="4"/>
        <v>41.025641025641022</v>
      </c>
    </row>
    <row r="22" spans="1:16">
      <c r="A22" s="28" t="s">
        <v>104</v>
      </c>
      <c r="B22" s="42">
        <f>AVERAGE(B19:B21)</f>
        <v>9.9137931034482758</v>
      </c>
      <c r="C22" s="42">
        <f t="shared" ref="C22:P22" si="5">AVERAGE(C19:C21)</f>
        <v>0</v>
      </c>
      <c r="D22" s="42">
        <f t="shared" si="5"/>
        <v>0</v>
      </c>
      <c r="E22" s="42">
        <f t="shared" si="5"/>
        <v>16.666666666666668</v>
      </c>
      <c r="F22" s="42">
        <f t="shared" si="5"/>
        <v>2.0987118251555938</v>
      </c>
      <c r="G22" s="42">
        <f t="shared" si="5"/>
        <v>0</v>
      </c>
      <c r="H22" s="42">
        <f t="shared" si="5"/>
        <v>13.596491228070176</v>
      </c>
      <c r="I22" s="42">
        <f t="shared" si="5"/>
        <v>58.619773619773618</v>
      </c>
      <c r="J22" s="42">
        <f t="shared" si="5"/>
        <v>94.987922705314006</v>
      </c>
      <c r="K22" s="42">
        <f t="shared" si="5"/>
        <v>9.1527599486521183</v>
      </c>
      <c r="L22" s="42">
        <f t="shared" si="5"/>
        <v>40.975609756097562</v>
      </c>
      <c r="M22" s="42">
        <f t="shared" si="5"/>
        <v>72.029914529914535</v>
      </c>
      <c r="N22" s="42">
        <f t="shared" si="5"/>
        <v>7.1754171754171745</v>
      </c>
      <c r="O22" s="42">
        <f t="shared" si="5"/>
        <v>18.713713713713712</v>
      </c>
      <c r="P22" s="42">
        <f t="shared" si="5"/>
        <v>38.77642825011246</v>
      </c>
    </row>
    <row r="23" spans="1:16">
      <c r="A23" s="28" t="s">
        <v>105</v>
      </c>
      <c r="B23" s="42">
        <f>STDEV(B19:B21)</f>
        <v>2.8264821225439714</v>
      </c>
      <c r="C23" s="42">
        <f t="shared" ref="C23:P23" si="6">STDEV(C19:C21)</f>
        <v>0</v>
      </c>
      <c r="D23" s="42">
        <f t="shared" si="6"/>
        <v>0</v>
      </c>
      <c r="E23" s="42">
        <f t="shared" si="6"/>
        <v>4.1666666666666705</v>
      </c>
      <c r="F23" s="42">
        <f t="shared" si="6"/>
        <v>2.1282502628677133</v>
      </c>
      <c r="G23" s="42">
        <f t="shared" si="6"/>
        <v>0</v>
      </c>
      <c r="H23" s="42">
        <f t="shared" si="6"/>
        <v>1.8991785170711297</v>
      </c>
      <c r="I23" s="42">
        <f t="shared" si="6"/>
        <v>4.8287982132447844</v>
      </c>
      <c r="J23" s="42">
        <f t="shared" si="6"/>
        <v>3.3420517154641827</v>
      </c>
      <c r="K23" s="42">
        <f t="shared" si="6"/>
        <v>3.5427945464770985</v>
      </c>
      <c r="L23" s="42">
        <f t="shared" si="6"/>
        <v>0.84490283296042656</v>
      </c>
      <c r="M23" s="42">
        <f t="shared" si="6"/>
        <v>5.1443389370101373</v>
      </c>
      <c r="N23" s="42">
        <f t="shared" si="6"/>
        <v>2.6693983572460782</v>
      </c>
      <c r="O23" s="42">
        <f t="shared" si="6"/>
        <v>3.6154813426392471</v>
      </c>
      <c r="P23" s="42">
        <f t="shared" si="6"/>
        <v>2.109469021627234</v>
      </c>
    </row>
    <row r="24" spans="1:16" ht="14.5">
      <c r="A24" s="55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</row>
    <row r="25" spans="1:16">
      <c r="A25" s="40" t="s">
        <v>106</v>
      </c>
    </row>
    <row r="26" spans="1:16" ht="16.5">
      <c r="B26" s="60" t="s">
        <v>107</v>
      </c>
      <c r="C26" s="60"/>
      <c r="D26" s="60"/>
      <c r="E26" s="60" t="s">
        <v>108</v>
      </c>
      <c r="F26" s="60"/>
      <c r="G26" s="60"/>
      <c r="H26" s="61" t="s">
        <v>109</v>
      </c>
      <c r="I26" s="61"/>
      <c r="J26" s="61"/>
      <c r="K26" s="61" t="s">
        <v>110</v>
      </c>
      <c r="L26" s="61"/>
      <c r="M26" s="61"/>
      <c r="N26" s="61" t="s">
        <v>111</v>
      </c>
      <c r="O26" s="61"/>
      <c r="P26" s="61"/>
    </row>
    <row r="27" spans="1:16">
      <c r="B27" s="28" t="s">
        <v>20</v>
      </c>
      <c r="C27" s="28" t="s">
        <v>19</v>
      </c>
      <c r="D27" s="28" t="s">
        <v>112</v>
      </c>
      <c r="E27" s="28" t="s">
        <v>20</v>
      </c>
      <c r="F27" s="28" t="s">
        <v>19</v>
      </c>
      <c r="G27" s="28" t="s">
        <v>112</v>
      </c>
      <c r="H27" s="28" t="s">
        <v>18</v>
      </c>
      <c r="I27" s="28" t="s">
        <v>17</v>
      </c>
      <c r="J27" s="28" t="s">
        <v>16</v>
      </c>
      <c r="K27" s="28" t="s">
        <v>18</v>
      </c>
      <c r="L27" s="28" t="s">
        <v>17</v>
      </c>
      <c r="M27" s="28" t="s">
        <v>16</v>
      </c>
      <c r="N27" s="28" t="s">
        <v>18</v>
      </c>
      <c r="O27" s="28" t="s">
        <v>17</v>
      </c>
      <c r="P27" s="28" t="s">
        <v>16</v>
      </c>
    </row>
    <row r="28" spans="1:16" ht="15.5">
      <c r="A28" s="28" t="s">
        <v>113</v>
      </c>
      <c r="B28" s="10">
        <v>35</v>
      </c>
      <c r="C28" s="10">
        <v>54</v>
      </c>
      <c r="D28" s="10">
        <v>54</v>
      </c>
      <c r="E28" s="10">
        <v>35</v>
      </c>
      <c r="F28" s="10">
        <v>54</v>
      </c>
      <c r="G28" s="10">
        <v>54</v>
      </c>
      <c r="H28" s="53">
        <v>54</v>
      </c>
      <c r="I28" s="54">
        <v>54</v>
      </c>
      <c r="J28" s="54">
        <v>54</v>
      </c>
      <c r="K28" s="53">
        <v>54</v>
      </c>
      <c r="L28" s="54">
        <v>54</v>
      </c>
      <c r="M28" s="54">
        <v>54</v>
      </c>
      <c r="N28" s="53">
        <v>54</v>
      </c>
      <c r="O28" s="54">
        <v>54</v>
      </c>
      <c r="P28" s="54">
        <v>54</v>
      </c>
    </row>
    <row r="29" spans="1:16" ht="15.5">
      <c r="A29" s="28" t="s">
        <v>98</v>
      </c>
      <c r="B29" s="10">
        <v>35</v>
      </c>
      <c r="C29" s="10">
        <v>54</v>
      </c>
      <c r="D29" s="10">
        <v>54</v>
      </c>
      <c r="E29" s="10">
        <v>35</v>
      </c>
      <c r="F29" s="10">
        <v>54</v>
      </c>
      <c r="G29" s="10">
        <v>54</v>
      </c>
      <c r="H29" s="53">
        <v>54</v>
      </c>
      <c r="I29" s="54">
        <v>54</v>
      </c>
      <c r="J29" s="54">
        <v>54</v>
      </c>
      <c r="K29" s="53">
        <v>54</v>
      </c>
      <c r="L29" s="54">
        <v>54</v>
      </c>
      <c r="M29" s="54">
        <v>54</v>
      </c>
      <c r="N29" s="53">
        <v>54</v>
      </c>
      <c r="O29" s="54">
        <v>54</v>
      </c>
      <c r="P29" s="54">
        <v>54</v>
      </c>
    </row>
    <row r="30" spans="1:16" ht="15.5">
      <c r="A30" s="28" t="s">
        <v>98</v>
      </c>
      <c r="B30" s="10">
        <v>35</v>
      </c>
      <c r="C30" s="10">
        <v>54</v>
      </c>
      <c r="D30" s="10">
        <v>54</v>
      </c>
      <c r="E30" s="10">
        <v>35</v>
      </c>
      <c r="F30" s="10">
        <v>54</v>
      </c>
      <c r="G30" s="10">
        <v>54</v>
      </c>
      <c r="H30" s="53">
        <v>54</v>
      </c>
      <c r="I30" s="54">
        <v>54</v>
      </c>
      <c r="J30" s="54">
        <v>54</v>
      </c>
      <c r="K30" s="53">
        <v>54</v>
      </c>
      <c r="L30" s="54">
        <v>54</v>
      </c>
      <c r="M30" s="54">
        <v>54</v>
      </c>
      <c r="N30" s="53">
        <v>54</v>
      </c>
      <c r="O30" s="54">
        <v>54</v>
      </c>
      <c r="P30" s="54">
        <v>54</v>
      </c>
    </row>
    <row r="31" spans="1:16" ht="15.5">
      <c r="A31" s="28" t="s">
        <v>114</v>
      </c>
      <c r="B31" s="10">
        <v>35</v>
      </c>
      <c r="C31" s="10">
        <v>50</v>
      </c>
      <c r="D31" s="10">
        <v>49</v>
      </c>
      <c r="E31" s="10">
        <v>34</v>
      </c>
      <c r="F31" s="10">
        <v>54</v>
      </c>
      <c r="G31" s="10">
        <v>53</v>
      </c>
      <c r="H31" s="53">
        <v>41</v>
      </c>
      <c r="I31" s="53">
        <v>43</v>
      </c>
      <c r="J31" s="53">
        <v>47</v>
      </c>
      <c r="K31" s="53">
        <v>43</v>
      </c>
      <c r="L31" s="53">
        <v>40</v>
      </c>
      <c r="M31" s="53">
        <v>43</v>
      </c>
      <c r="N31" s="53">
        <v>30</v>
      </c>
      <c r="O31" s="53">
        <v>37</v>
      </c>
      <c r="P31" s="53">
        <v>34</v>
      </c>
    </row>
    <row r="32" spans="1:16" ht="15.5">
      <c r="A32" s="28" t="s">
        <v>114</v>
      </c>
      <c r="B32" s="10">
        <v>34</v>
      </c>
      <c r="C32" s="10">
        <v>51</v>
      </c>
      <c r="D32" s="10">
        <v>50</v>
      </c>
      <c r="E32" s="10">
        <v>35</v>
      </c>
      <c r="F32" s="10">
        <v>51</v>
      </c>
      <c r="G32" s="10">
        <v>51</v>
      </c>
      <c r="H32" s="53">
        <v>44</v>
      </c>
      <c r="I32" s="54">
        <v>47</v>
      </c>
      <c r="J32" s="54">
        <v>49</v>
      </c>
      <c r="K32" s="53">
        <v>42</v>
      </c>
      <c r="L32" s="54">
        <v>44</v>
      </c>
      <c r="M32" s="54">
        <v>42</v>
      </c>
      <c r="N32" s="53">
        <v>27</v>
      </c>
      <c r="O32" s="54">
        <v>40</v>
      </c>
      <c r="P32" s="54">
        <v>30</v>
      </c>
    </row>
    <row r="33" spans="1:16" ht="15.5">
      <c r="A33" s="28" t="s">
        <v>114</v>
      </c>
      <c r="B33" s="10">
        <v>35</v>
      </c>
      <c r="C33" s="10">
        <v>49</v>
      </c>
      <c r="D33" s="10">
        <v>50</v>
      </c>
      <c r="E33" s="10">
        <v>34</v>
      </c>
      <c r="F33" s="10">
        <v>53</v>
      </c>
      <c r="G33" s="10">
        <v>52</v>
      </c>
      <c r="H33" s="53">
        <v>42</v>
      </c>
      <c r="I33" s="54">
        <v>39</v>
      </c>
      <c r="J33" s="54">
        <v>46</v>
      </c>
      <c r="K33" s="53">
        <v>41</v>
      </c>
      <c r="L33" s="54">
        <v>43</v>
      </c>
      <c r="M33" s="54">
        <v>44</v>
      </c>
      <c r="N33" s="53">
        <v>33</v>
      </c>
      <c r="O33" s="54">
        <v>34</v>
      </c>
      <c r="P33" s="54">
        <v>38</v>
      </c>
    </row>
    <row r="34" spans="1:16" ht="15.5">
      <c r="A34" s="28" t="s">
        <v>115</v>
      </c>
      <c r="B34" s="10">
        <v>5</v>
      </c>
      <c r="C34" s="10">
        <v>2</v>
      </c>
      <c r="D34" s="10">
        <v>3</v>
      </c>
      <c r="E34" s="10">
        <v>10</v>
      </c>
      <c r="F34" s="10">
        <v>3</v>
      </c>
      <c r="G34" s="10">
        <v>2</v>
      </c>
      <c r="H34" s="53">
        <v>0</v>
      </c>
      <c r="I34" s="58">
        <v>2</v>
      </c>
      <c r="J34" s="58">
        <v>2</v>
      </c>
      <c r="K34" s="53">
        <v>0</v>
      </c>
      <c r="L34" s="58">
        <v>0</v>
      </c>
      <c r="M34" s="58">
        <v>3</v>
      </c>
      <c r="N34" s="53">
        <v>0</v>
      </c>
      <c r="O34" s="58">
        <v>0</v>
      </c>
      <c r="P34" s="58">
        <v>0</v>
      </c>
    </row>
    <row r="35" spans="1:16">
      <c r="A35" s="28" t="s">
        <v>115</v>
      </c>
      <c r="B35" s="10">
        <v>4</v>
      </c>
      <c r="C35" s="10">
        <v>1</v>
      </c>
      <c r="D35" s="10">
        <v>0</v>
      </c>
      <c r="E35" s="10">
        <v>8</v>
      </c>
      <c r="F35" s="10">
        <v>1</v>
      </c>
      <c r="G35" s="10">
        <v>2</v>
      </c>
      <c r="H35" s="10">
        <v>0</v>
      </c>
      <c r="I35" s="10">
        <v>1</v>
      </c>
      <c r="J35" s="10">
        <v>0</v>
      </c>
      <c r="K35" s="10">
        <v>0</v>
      </c>
      <c r="L35" s="10">
        <v>0</v>
      </c>
      <c r="M35" s="10">
        <v>2</v>
      </c>
      <c r="N35" s="10">
        <v>1</v>
      </c>
      <c r="O35" s="10">
        <v>0</v>
      </c>
      <c r="P35" s="10">
        <v>0</v>
      </c>
    </row>
    <row r="36" spans="1:16" ht="15.5">
      <c r="A36" s="28" t="s">
        <v>115</v>
      </c>
      <c r="B36" s="10">
        <v>6</v>
      </c>
      <c r="C36" s="10">
        <v>3</v>
      </c>
      <c r="D36" s="10">
        <v>3</v>
      </c>
      <c r="E36" s="10">
        <v>7</v>
      </c>
      <c r="F36" s="10">
        <v>2</v>
      </c>
      <c r="G36" s="10">
        <v>0</v>
      </c>
      <c r="H36" s="53">
        <v>0</v>
      </c>
      <c r="I36" s="54">
        <v>3</v>
      </c>
      <c r="J36" s="54">
        <v>2</v>
      </c>
      <c r="K36" s="53">
        <v>0</v>
      </c>
      <c r="L36" s="54">
        <v>0</v>
      </c>
      <c r="M36" s="54">
        <v>4</v>
      </c>
      <c r="N36" s="53">
        <v>0</v>
      </c>
      <c r="O36" s="54">
        <v>0</v>
      </c>
      <c r="P36" s="54">
        <v>1</v>
      </c>
    </row>
    <row r="37" spans="1:16">
      <c r="A37" s="28" t="s">
        <v>116</v>
      </c>
      <c r="B37" s="10">
        <f>B31-B34</f>
        <v>30</v>
      </c>
      <c r="C37" s="10">
        <f t="shared" ref="C37:P37" si="7">C31-C34</f>
        <v>48</v>
      </c>
      <c r="D37" s="10">
        <f t="shared" si="7"/>
        <v>46</v>
      </c>
      <c r="E37" s="10">
        <f t="shared" si="7"/>
        <v>24</v>
      </c>
      <c r="F37" s="10">
        <f t="shared" si="7"/>
        <v>51</v>
      </c>
      <c r="G37" s="10">
        <f t="shared" si="7"/>
        <v>51</v>
      </c>
      <c r="H37" s="10">
        <f t="shared" si="7"/>
        <v>41</v>
      </c>
      <c r="I37" s="10">
        <f t="shared" si="7"/>
        <v>41</v>
      </c>
      <c r="J37" s="10">
        <f t="shared" si="7"/>
        <v>45</v>
      </c>
      <c r="K37" s="10">
        <f t="shared" si="7"/>
        <v>43</v>
      </c>
      <c r="L37" s="10">
        <f t="shared" si="7"/>
        <v>40</v>
      </c>
      <c r="M37" s="10">
        <f t="shared" si="7"/>
        <v>40</v>
      </c>
      <c r="N37" s="10">
        <f t="shared" si="7"/>
        <v>30</v>
      </c>
      <c r="O37" s="10">
        <f t="shared" si="7"/>
        <v>37</v>
      </c>
      <c r="P37" s="10">
        <f t="shared" si="7"/>
        <v>34</v>
      </c>
    </row>
    <row r="38" spans="1:16">
      <c r="A38" s="28" t="s">
        <v>116</v>
      </c>
      <c r="B38" s="10">
        <f t="shared" ref="B38:P39" si="8">B32-B35</f>
        <v>30</v>
      </c>
      <c r="C38" s="10">
        <f t="shared" si="8"/>
        <v>50</v>
      </c>
      <c r="D38" s="10">
        <f t="shared" si="8"/>
        <v>50</v>
      </c>
      <c r="E38" s="10">
        <f t="shared" si="8"/>
        <v>27</v>
      </c>
      <c r="F38" s="10">
        <f t="shared" si="8"/>
        <v>50</v>
      </c>
      <c r="G38" s="10">
        <f t="shared" si="8"/>
        <v>49</v>
      </c>
      <c r="H38" s="10">
        <f t="shared" si="8"/>
        <v>44</v>
      </c>
      <c r="I38" s="10">
        <f t="shared" si="8"/>
        <v>46</v>
      </c>
      <c r="J38" s="10">
        <f t="shared" si="8"/>
        <v>49</v>
      </c>
      <c r="K38" s="10">
        <f t="shared" si="8"/>
        <v>42</v>
      </c>
      <c r="L38" s="10">
        <f t="shared" si="8"/>
        <v>44</v>
      </c>
      <c r="M38" s="10">
        <f t="shared" si="8"/>
        <v>40</v>
      </c>
      <c r="N38" s="10">
        <f t="shared" si="8"/>
        <v>26</v>
      </c>
      <c r="O38" s="10">
        <f t="shared" si="8"/>
        <v>40</v>
      </c>
      <c r="P38" s="10">
        <f t="shared" si="8"/>
        <v>30</v>
      </c>
    </row>
    <row r="39" spans="1:16">
      <c r="A39" s="28" t="s">
        <v>116</v>
      </c>
      <c r="B39" s="10">
        <f t="shared" si="8"/>
        <v>29</v>
      </c>
      <c r="C39" s="10">
        <f t="shared" si="8"/>
        <v>46</v>
      </c>
      <c r="D39" s="10">
        <f t="shared" si="8"/>
        <v>47</v>
      </c>
      <c r="E39" s="10">
        <f t="shared" si="8"/>
        <v>27</v>
      </c>
      <c r="F39" s="10">
        <f t="shared" si="8"/>
        <v>51</v>
      </c>
      <c r="G39" s="10">
        <f t="shared" si="8"/>
        <v>52</v>
      </c>
      <c r="H39" s="10">
        <f t="shared" si="8"/>
        <v>42</v>
      </c>
      <c r="I39" s="10">
        <f t="shared" si="8"/>
        <v>36</v>
      </c>
      <c r="J39" s="10">
        <f t="shared" si="8"/>
        <v>44</v>
      </c>
      <c r="K39" s="10">
        <f t="shared" si="8"/>
        <v>41</v>
      </c>
      <c r="L39" s="10">
        <f t="shared" si="8"/>
        <v>43</v>
      </c>
      <c r="M39" s="10">
        <f t="shared" si="8"/>
        <v>40</v>
      </c>
      <c r="N39" s="10">
        <f t="shared" si="8"/>
        <v>33</v>
      </c>
      <c r="O39" s="10">
        <f t="shared" si="8"/>
        <v>34</v>
      </c>
      <c r="P39" s="10">
        <f t="shared" si="8"/>
        <v>37</v>
      </c>
    </row>
    <row r="40" spans="1:16">
      <c r="A40" s="28" t="s">
        <v>117</v>
      </c>
      <c r="B40" s="10">
        <v>0</v>
      </c>
      <c r="C40" s="10">
        <v>0</v>
      </c>
      <c r="D40" s="10">
        <v>0</v>
      </c>
      <c r="E40" s="10">
        <v>1</v>
      </c>
      <c r="F40" s="10">
        <v>0</v>
      </c>
      <c r="G40" s="10">
        <v>0</v>
      </c>
      <c r="H40" s="28">
        <v>4</v>
      </c>
      <c r="I40" s="28">
        <v>17</v>
      </c>
      <c r="J40" s="28">
        <v>40</v>
      </c>
      <c r="K40" s="28">
        <v>3</v>
      </c>
      <c r="L40" s="28">
        <v>11</v>
      </c>
      <c r="M40" s="28">
        <v>21</v>
      </c>
      <c r="N40" s="28">
        <v>1</v>
      </c>
      <c r="O40" s="28">
        <v>4</v>
      </c>
      <c r="P40" s="28">
        <v>7</v>
      </c>
    </row>
    <row r="41" spans="1:16" ht="15.5">
      <c r="A41" s="28" t="s">
        <v>117</v>
      </c>
      <c r="B41" s="10">
        <v>0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53">
        <v>3</v>
      </c>
      <c r="I41" s="54">
        <v>16</v>
      </c>
      <c r="J41" s="54">
        <v>42</v>
      </c>
      <c r="K41" s="53">
        <v>2</v>
      </c>
      <c r="L41" s="54">
        <v>12</v>
      </c>
      <c r="M41" s="54">
        <v>23</v>
      </c>
      <c r="N41" s="53">
        <v>2</v>
      </c>
      <c r="O41" s="54">
        <v>3</v>
      </c>
      <c r="P41" s="54">
        <v>8</v>
      </c>
    </row>
    <row r="42" spans="1:16" ht="15.5">
      <c r="A42" s="28" t="s">
        <v>117</v>
      </c>
      <c r="B42" s="10">
        <v>0</v>
      </c>
      <c r="C42" s="10">
        <v>0</v>
      </c>
      <c r="D42" s="10">
        <v>0</v>
      </c>
      <c r="E42" s="10">
        <v>1</v>
      </c>
      <c r="F42" s="10">
        <v>0</v>
      </c>
      <c r="G42" s="10">
        <v>0</v>
      </c>
      <c r="H42" s="53">
        <v>4</v>
      </c>
      <c r="I42" s="54">
        <v>17</v>
      </c>
      <c r="J42" s="54">
        <v>43</v>
      </c>
      <c r="K42" s="53">
        <v>3</v>
      </c>
      <c r="L42" s="54">
        <v>12</v>
      </c>
      <c r="M42" s="54">
        <v>20</v>
      </c>
      <c r="N42" s="53">
        <v>1</v>
      </c>
      <c r="O42" s="54">
        <v>3</v>
      </c>
      <c r="P42" s="54">
        <v>9</v>
      </c>
    </row>
    <row r="43" spans="1:16">
      <c r="A43" s="28" t="s">
        <v>118</v>
      </c>
      <c r="B43" s="57">
        <f t="shared" ref="B43:P43" si="9">B40/B37*100</f>
        <v>0</v>
      </c>
      <c r="C43" s="57">
        <f t="shared" si="9"/>
        <v>0</v>
      </c>
      <c r="D43" s="57">
        <f t="shared" si="9"/>
        <v>0</v>
      </c>
      <c r="E43" s="57">
        <f t="shared" si="9"/>
        <v>4.1666666666666661</v>
      </c>
      <c r="F43" s="57">
        <f t="shared" si="9"/>
        <v>0</v>
      </c>
      <c r="G43" s="57">
        <f t="shared" si="9"/>
        <v>0</v>
      </c>
      <c r="H43" s="57">
        <f t="shared" si="9"/>
        <v>9.7560975609756095</v>
      </c>
      <c r="I43" s="57">
        <f t="shared" si="9"/>
        <v>41.463414634146339</v>
      </c>
      <c r="J43" s="57">
        <f t="shared" si="9"/>
        <v>88.888888888888886</v>
      </c>
      <c r="K43" s="57">
        <f t="shared" si="9"/>
        <v>6.9767441860465116</v>
      </c>
      <c r="L43" s="57">
        <f t="shared" si="9"/>
        <v>27.500000000000004</v>
      </c>
      <c r="M43" s="57">
        <f t="shared" si="9"/>
        <v>52.5</v>
      </c>
      <c r="N43" s="57">
        <f t="shared" si="9"/>
        <v>3.3333333333333335</v>
      </c>
      <c r="O43" s="57">
        <f t="shared" si="9"/>
        <v>10.810810810810811</v>
      </c>
      <c r="P43" s="57">
        <f t="shared" si="9"/>
        <v>20.588235294117645</v>
      </c>
    </row>
    <row r="44" spans="1:16">
      <c r="A44" s="28" t="s">
        <v>118</v>
      </c>
      <c r="B44" s="57">
        <f t="shared" ref="B44:P44" si="10">B41/B38*100</f>
        <v>0</v>
      </c>
      <c r="C44" s="57">
        <f t="shared" si="10"/>
        <v>0</v>
      </c>
      <c r="D44" s="57">
        <f t="shared" si="10"/>
        <v>0</v>
      </c>
      <c r="E44" s="57">
        <f t="shared" si="10"/>
        <v>0</v>
      </c>
      <c r="F44" s="57">
        <f t="shared" si="10"/>
        <v>0</v>
      </c>
      <c r="G44" s="57">
        <f t="shared" si="10"/>
        <v>0</v>
      </c>
      <c r="H44" s="57">
        <f t="shared" si="10"/>
        <v>6.8181818181818175</v>
      </c>
      <c r="I44" s="57">
        <f t="shared" si="10"/>
        <v>34.782608695652172</v>
      </c>
      <c r="J44" s="57">
        <f t="shared" si="10"/>
        <v>85.714285714285708</v>
      </c>
      <c r="K44" s="57">
        <f t="shared" si="10"/>
        <v>4.7619047619047619</v>
      </c>
      <c r="L44" s="57">
        <f t="shared" si="10"/>
        <v>27.27272727272727</v>
      </c>
      <c r="M44" s="57">
        <f t="shared" si="10"/>
        <v>57.499999999999993</v>
      </c>
      <c r="N44" s="57">
        <f t="shared" si="10"/>
        <v>7.6923076923076925</v>
      </c>
      <c r="O44" s="57">
        <f t="shared" si="10"/>
        <v>7.5</v>
      </c>
      <c r="P44" s="57">
        <f t="shared" si="10"/>
        <v>26.666666666666668</v>
      </c>
    </row>
    <row r="45" spans="1:16">
      <c r="A45" s="28" t="s">
        <v>118</v>
      </c>
      <c r="B45" s="57">
        <f t="shared" ref="B45:P45" si="11">B42/B39*100</f>
        <v>0</v>
      </c>
      <c r="C45" s="57">
        <f t="shared" si="11"/>
        <v>0</v>
      </c>
      <c r="D45" s="57">
        <f t="shared" si="11"/>
        <v>0</v>
      </c>
      <c r="E45" s="57">
        <f t="shared" si="11"/>
        <v>3.7037037037037033</v>
      </c>
      <c r="F45" s="57">
        <f t="shared" si="11"/>
        <v>0</v>
      </c>
      <c r="G45" s="57">
        <f t="shared" si="11"/>
        <v>0</v>
      </c>
      <c r="H45" s="57">
        <f t="shared" si="11"/>
        <v>9.5238095238095237</v>
      </c>
      <c r="I45" s="57">
        <f t="shared" si="11"/>
        <v>47.222222222222221</v>
      </c>
      <c r="J45" s="57">
        <f t="shared" si="11"/>
        <v>97.727272727272734</v>
      </c>
      <c r="K45" s="57">
        <f t="shared" si="11"/>
        <v>7.3170731707317067</v>
      </c>
      <c r="L45" s="57">
        <f t="shared" si="11"/>
        <v>27.906976744186046</v>
      </c>
      <c r="M45" s="57">
        <f t="shared" si="11"/>
        <v>50</v>
      </c>
      <c r="N45" s="57">
        <f t="shared" si="11"/>
        <v>3.0303030303030303</v>
      </c>
      <c r="O45" s="57">
        <f t="shared" si="11"/>
        <v>8.8235294117647065</v>
      </c>
      <c r="P45" s="57">
        <f t="shared" si="11"/>
        <v>24.324324324324326</v>
      </c>
    </row>
    <row r="46" spans="1:16">
      <c r="A46" s="28" t="s">
        <v>119</v>
      </c>
      <c r="B46" s="57">
        <f>AVERAGE(B43:B45)</f>
        <v>0</v>
      </c>
      <c r="C46" s="57">
        <f t="shared" ref="C46:P46" si="12">AVERAGE(C43:C45)</f>
        <v>0</v>
      </c>
      <c r="D46" s="57">
        <f t="shared" si="12"/>
        <v>0</v>
      </c>
      <c r="E46" s="57">
        <f t="shared" si="12"/>
        <v>2.6234567901234565</v>
      </c>
      <c r="F46" s="57">
        <f t="shared" si="12"/>
        <v>0</v>
      </c>
      <c r="G46" s="57">
        <f t="shared" si="12"/>
        <v>0</v>
      </c>
      <c r="H46" s="57">
        <f t="shared" si="12"/>
        <v>8.6993629676556505</v>
      </c>
      <c r="I46" s="57">
        <f t="shared" si="12"/>
        <v>41.15608185067358</v>
      </c>
      <c r="J46" s="57">
        <f t="shared" si="12"/>
        <v>90.776815776815781</v>
      </c>
      <c r="K46" s="57">
        <f t="shared" si="12"/>
        <v>6.3519073728943267</v>
      </c>
      <c r="L46" s="57">
        <f t="shared" si="12"/>
        <v>27.559901338971105</v>
      </c>
      <c r="M46" s="57">
        <f t="shared" si="12"/>
        <v>53.333333333333336</v>
      </c>
      <c r="N46" s="57">
        <f t="shared" si="12"/>
        <v>4.6853146853146859</v>
      </c>
      <c r="O46" s="57">
        <f t="shared" si="12"/>
        <v>9.0447800741918396</v>
      </c>
      <c r="P46" s="57">
        <f t="shared" si="12"/>
        <v>23.859742095036211</v>
      </c>
    </row>
    <row r="47" spans="1:16">
      <c r="A47" s="28" t="s">
        <v>105</v>
      </c>
      <c r="B47" s="57">
        <f>STDEV(B43:B45)</f>
        <v>0</v>
      </c>
      <c r="C47" s="57">
        <f t="shared" ref="C47:P47" si="13">STDEV(C43:C45)</f>
        <v>0</v>
      </c>
      <c r="D47" s="57">
        <f t="shared" si="13"/>
        <v>0</v>
      </c>
      <c r="E47" s="57">
        <f t="shared" si="13"/>
        <v>2.2837420658871515</v>
      </c>
      <c r="F47" s="57">
        <f t="shared" si="13"/>
        <v>0</v>
      </c>
      <c r="G47" s="57">
        <f t="shared" si="13"/>
        <v>0</v>
      </c>
      <c r="H47" s="57">
        <f t="shared" si="13"/>
        <v>1.6332854376698482</v>
      </c>
      <c r="I47" s="57">
        <f t="shared" si="13"/>
        <v>6.2254988757893068</v>
      </c>
      <c r="J47" s="57">
        <f t="shared" si="13"/>
        <v>6.2250433889384835</v>
      </c>
      <c r="K47" s="57">
        <f t="shared" si="13"/>
        <v>1.3874570918300277</v>
      </c>
      <c r="L47" s="57">
        <f t="shared" si="13"/>
        <v>0.32133973582383579</v>
      </c>
      <c r="M47" s="57">
        <f t="shared" si="13"/>
        <v>3.8188130791298627</v>
      </c>
      <c r="N47" s="57">
        <f t="shared" si="13"/>
        <v>2.6085363806581814</v>
      </c>
      <c r="O47" s="57">
        <f t="shared" si="13"/>
        <v>1.6664576046103849</v>
      </c>
      <c r="P47" s="57">
        <f t="shared" si="13"/>
        <v>3.0657314744649353</v>
      </c>
    </row>
    <row r="48" spans="1:16" ht="15.5">
      <c r="H48" s="53"/>
      <c r="I48" s="54"/>
      <c r="J48" s="54"/>
      <c r="K48" s="53"/>
      <c r="L48" s="54"/>
      <c r="M48" s="54"/>
      <c r="N48" s="53"/>
      <c r="O48" s="54"/>
      <c r="P48" s="54"/>
    </row>
    <row r="49" spans="1:16" ht="15.5">
      <c r="A49" s="40" t="s">
        <v>120</v>
      </c>
      <c r="H49" s="53"/>
      <c r="I49" s="54"/>
      <c r="J49" s="54"/>
      <c r="K49" s="53"/>
      <c r="L49" s="54"/>
      <c r="M49" s="54"/>
      <c r="N49" s="53"/>
      <c r="O49" s="54"/>
      <c r="P49" s="54"/>
    </row>
    <row r="50" spans="1:16" ht="16.5">
      <c r="B50" s="59" t="s">
        <v>107</v>
      </c>
      <c r="C50" s="59"/>
      <c r="D50" s="59"/>
      <c r="E50" s="59" t="s">
        <v>108</v>
      </c>
      <c r="F50" s="59"/>
      <c r="G50" s="59"/>
      <c r="H50" s="42" t="s">
        <v>109</v>
      </c>
      <c r="I50" s="42"/>
      <c r="J50" s="42"/>
      <c r="K50" s="42" t="s">
        <v>110</v>
      </c>
      <c r="L50" s="42"/>
      <c r="M50" s="42"/>
      <c r="N50" s="42" t="s">
        <v>111</v>
      </c>
      <c r="O50" s="42"/>
      <c r="P50" s="42"/>
    </row>
    <row r="51" spans="1:16">
      <c r="B51" s="28" t="s">
        <v>20</v>
      </c>
      <c r="C51" s="28" t="s">
        <v>19</v>
      </c>
      <c r="D51" s="28" t="s">
        <v>112</v>
      </c>
      <c r="E51" s="28" t="s">
        <v>20</v>
      </c>
      <c r="F51" s="28" t="s">
        <v>19</v>
      </c>
      <c r="G51" s="28" t="s">
        <v>112</v>
      </c>
      <c r="H51" s="28" t="s">
        <v>18</v>
      </c>
      <c r="I51" s="28" t="s">
        <v>17</v>
      </c>
      <c r="J51" s="28" t="s">
        <v>16</v>
      </c>
      <c r="K51" s="28" t="s">
        <v>18</v>
      </c>
      <c r="L51" s="28" t="s">
        <v>17</v>
      </c>
      <c r="M51" s="28" t="s">
        <v>16</v>
      </c>
      <c r="N51" s="28" t="s">
        <v>18</v>
      </c>
      <c r="O51" s="28" t="s">
        <v>17</v>
      </c>
      <c r="P51" s="28" t="s">
        <v>16</v>
      </c>
    </row>
    <row r="52" spans="1:16" ht="15.5">
      <c r="A52" s="28" t="s">
        <v>98</v>
      </c>
      <c r="B52" s="10">
        <v>35</v>
      </c>
      <c r="C52" s="10">
        <v>54</v>
      </c>
      <c r="D52" s="10">
        <v>54</v>
      </c>
      <c r="E52" s="10">
        <v>35</v>
      </c>
      <c r="F52" s="10">
        <v>54</v>
      </c>
      <c r="G52" s="10">
        <v>54</v>
      </c>
      <c r="H52" s="53">
        <v>54</v>
      </c>
      <c r="I52" s="54">
        <v>54</v>
      </c>
      <c r="J52" s="54">
        <v>54</v>
      </c>
      <c r="K52" s="53">
        <v>54</v>
      </c>
      <c r="L52" s="54">
        <v>54</v>
      </c>
      <c r="M52" s="54">
        <v>54</v>
      </c>
      <c r="N52" s="53">
        <v>54</v>
      </c>
      <c r="O52" s="54">
        <v>54</v>
      </c>
      <c r="P52" s="54">
        <v>54</v>
      </c>
    </row>
    <row r="53" spans="1:16" ht="15.5">
      <c r="A53" s="28" t="s">
        <v>98</v>
      </c>
      <c r="B53" s="10">
        <v>35</v>
      </c>
      <c r="C53" s="10">
        <v>54</v>
      </c>
      <c r="D53" s="10">
        <v>54</v>
      </c>
      <c r="E53" s="10">
        <v>35</v>
      </c>
      <c r="F53" s="10">
        <v>54</v>
      </c>
      <c r="G53" s="10">
        <v>54</v>
      </c>
      <c r="H53" s="53">
        <v>54</v>
      </c>
      <c r="I53" s="54">
        <v>54</v>
      </c>
      <c r="J53" s="54">
        <v>54</v>
      </c>
      <c r="K53" s="53">
        <v>54</v>
      </c>
      <c r="L53" s="54">
        <v>54</v>
      </c>
      <c r="M53" s="54">
        <v>54</v>
      </c>
      <c r="N53" s="53">
        <v>54</v>
      </c>
      <c r="O53" s="54">
        <v>54</v>
      </c>
      <c r="P53" s="54">
        <v>54</v>
      </c>
    </row>
    <row r="54" spans="1:16" ht="15.5">
      <c r="A54" s="28" t="s">
        <v>113</v>
      </c>
      <c r="B54" s="10">
        <v>35</v>
      </c>
      <c r="C54" s="10">
        <v>54</v>
      </c>
      <c r="D54" s="10">
        <v>54</v>
      </c>
      <c r="E54" s="10">
        <v>35</v>
      </c>
      <c r="F54" s="10">
        <v>54</v>
      </c>
      <c r="G54" s="10">
        <v>54</v>
      </c>
      <c r="H54" s="53">
        <v>54</v>
      </c>
      <c r="I54" s="54">
        <v>54</v>
      </c>
      <c r="J54" s="54">
        <v>54</v>
      </c>
      <c r="K54" s="53">
        <v>54</v>
      </c>
      <c r="L54" s="54">
        <v>54</v>
      </c>
      <c r="M54" s="54">
        <v>54</v>
      </c>
      <c r="N54" s="53">
        <v>54</v>
      </c>
      <c r="O54" s="54">
        <v>54</v>
      </c>
      <c r="P54" s="54">
        <v>54</v>
      </c>
    </row>
    <row r="55" spans="1:16" ht="15.5">
      <c r="A55" s="28" t="s">
        <v>114</v>
      </c>
      <c r="B55" s="10">
        <v>34</v>
      </c>
      <c r="C55" s="10">
        <v>53</v>
      </c>
      <c r="D55" s="10">
        <v>52</v>
      </c>
      <c r="E55" s="10">
        <v>33</v>
      </c>
      <c r="F55" s="10">
        <v>54</v>
      </c>
      <c r="G55" s="10">
        <v>53</v>
      </c>
      <c r="H55" s="53">
        <v>45</v>
      </c>
      <c r="I55" s="54">
        <v>50</v>
      </c>
      <c r="J55" s="54">
        <v>50</v>
      </c>
      <c r="K55" s="53">
        <v>46</v>
      </c>
      <c r="L55" s="54">
        <v>47</v>
      </c>
      <c r="M55" s="54">
        <v>46</v>
      </c>
      <c r="N55" s="53">
        <v>40</v>
      </c>
      <c r="O55" s="54">
        <v>42</v>
      </c>
      <c r="P55" s="54">
        <v>44</v>
      </c>
    </row>
    <row r="56" spans="1:16" ht="15.5">
      <c r="A56" s="28" t="s">
        <v>114</v>
      </c>
      <c r="B56" s="10">
        <v>34</v>
      </c>
      <c r="C56" s="10">
        <v>53</v>
      </c>
      <c r="D56" s="10">
        <v>54</v>
      </c>
      <c r="E56" s="10">
        <v>35</v>
      </c>
      <c r="F56" s="10">
        <v>52</v>
      </c>
      <c r="G56" s="10">
        <v>52</v>
      </c>
      <c r="H56" s="53">
        <v>44</v>
      </c>
      <c r="I56" s="54">
        <v>46</v>
      </c>
      <c r="J56" s="54">
        <v>49</v>
      </c>
      <c r="K56" s="53">
        <v>44</v>
      </c>
      <c r="L56" s="54">
        <v>45</v>
      </c>
      <c r="M56" s="54">
        <v>43</v>
      </c>
      <c r="N56" s="53">
        <v>32</v>
      </c>
      <c r="O56" s="54">
        <v>38</v>
      </c>
      <c r="P56" s="54">
        <v>36</v>
      </c>
    </row>
    <row r="57" spans="1:16" ht="15.5">
      <c r="A57" s="28" t="s">
        <v>114</v>
      </c>
      <c r="B57" s="10">
        <v>35</v>
      </c>
      <c r="C57" s="10">
        <v>54</v>
      </c>
      <c r="D57" s="10">
        <v>50</v>
      </c>
      <c r="E57" s="10">
        <v>34</v>
      </c>
      <c r="F57" s="10">
        <v>53</v>
      </c>
      <c r="G57" s="10">
        <v>54</v>
      </c>
      <c r="H57" s="53">
        <v>42</v>
      </c>
      <c r="I57" s="53">
        <v>48</v>
      </c>
      <c r="J57" s="53">
        <v>48</v>
      </c>
      <c r="K57" s="53">
        <v>42</v>
      </c>
      <c r="L57" s="53">
        <v>43</v>
      </c>
      <c r="M57" s="53">
        <v>45</v>
      </c>
      <c r="N57" s="53">
        <v>36</v>
      </c>
      <c r="O57" s="53">
        <v>40</v>
      </c>
      <c r="P57" s="53">
        <v>40</v>
      </c>
    </row>
    <row r="58" spans="1:16" ht="15.5">
      <c r="A58" s="28" t="s">
        <v>115</v>
      </c>
      <c r="B58" s="10">
        <v>1</v>
      </c>
      <c r="C58" s="10">
        <v>2</v>
      </c>
      <c r="D58" s="10">
        <v>0</v>
      </c>
      <c r="E58" s="10">
        <v>3</v>
      </c>
      <c r="F58" s="10">
        <v>0</v>
      </c>
      <c r="G58" s="10">
        <v>1</v>
      </c>
      <c r="H58" s="53">
        <v>0</v>
      </c>
      <c r="I58" s="54">
        <v>2</v>
      </c>
      <c r="J58" s="54">
        <v>0</v>
      </c>
      <c r="K58" s="53">
        <v>0</v>
      </c>
      <c r="L58" s="54">
        <v>0</v>
      </c>
      <c r="M58" s="54">
        <v>0</v>
      </c>
      <c r="N58" s="53">
        <v>1</v>
      </c>
      <c r="O58" s="54">
        <v>0</v>
      </c>
      <c r="P58" s="54">
        <v>0</v>
      </c>
    </row>
    <row r="59" spans="1:16" ht="15.5">
      <c r="A59" s="28" t="s">
        <v>115</v>
      </c>
      <c r="B59" s="10">
        <v>3</v>
      </c>
      <c r="C59" s="10">
        <v>4</v>
      </c>
      <c r="D59" s="10">
        <v>2</v>
      </c>
      <c r="E59" s="10">
        <v>7</v>
      </c>
      <c r="F59" s="10">
        <v>2</v>
      </c>
      <c r="G59" s="10">
        <v>3</v>
      </c>
      <c r="H59" s="53">
        <v>0</v>
      </c>
      <c r="I59" s="53">
        <v>0</v>
      </c>
      <c r="J59" s="53">
        <v>0</v>
      </c>
      <c r="K59" s="53">
        <v>0</v>
      </c>
      <c r="L59" s="53">
        <v>0</v>
      </c>
      <c r="M59" s="53">
        <v>0</v>
      </c>
      <c r="N59" s="53">
        <v>0</v>
      </c>
      <c r="O59" s="53">
        <v>1</v>
      </c>
      <c r="P59" s="53">
        <v>0</v>
      </c>
    </row>
    <row r="60" spans="1:16" ht="15.5">
      <c r="A60" s="28" t="s">
        <v>115</v>
      </c>
      <c r="B60" s="10">
        <v>2</v>
      </c>
      <c r="C60" s="10">
        <v>3</v>
      </c>
      <c r="D60" s="10">
        <v>2</v>
      </c>
      <c r="E60" s="10">
        <v>5</v>
      </c>
      <c r="F60" s="10">
        <v>2</v>
      </c>
      <c r="G60" s="10">
        <v>2</v>
      </c>
      <c r="H60" s="53">
        <v>0</v>
      </c>
      <c r="I60" s="58">
        <v>2</v>
      </c>
      <c r="J60" s="58">
        <v>0</v>
      </c>
      <c r="K60" s="53">
        <v>0</v>
      </c>
      <c r="L60" s="58">
        <v>0</v>
      </c>
      <c r="M60" s="58">
        <v>0</v>
      </c>
      <c r="N60" s="53">
        <v>0</v>
      </c>
      <c r="O60" s="58">
        <v>0</v>
      </c>
      <c r="P60" s="58">
        <v>0</v>
      </c>
    </row>
    <row r="61" spans="1:16">
      <c r="A61" s="28" t="s">
        <v>116</v>
      </c>
      <c r="B61" s="10">
        <f>B55-B58</f>
        <v>33</v>
      </c>
      <c r="C61" s="10">
        <f t="shared" ref="C61:P61" si="14">C55-C58</f>
        <v>51</v>
      </c>
      <c r="D61" s="10">
        <f t="shared" si="14"/>
        <v>52</v>
      </c>
      <c r="E61" s="10">
        <f t="shared" si="14"/>
        <v>30</v>
      </c>
      <c r="F61" s="10">
        <f t="shared" si="14"/>
        <v>54</v>
      </c>
      <c r="G61" s="10">
        <f t="shared" si="14"/>
        <v>52</v>
      </c>
      <c r="H61" s="10">
        <f t="shared" si="14"/>
        <v>45</v>
      </c>
      <c r="I61" s="10">
        <f t="shared" si="14"/>
        <v>48</v>
      </c>
      <c r="J61" s="10">
        <f t="shared" si="14"/>
        <v>50</v>
      </c>
      <c r="K61" s="10">
        <f t="shared" si="14"/>
        <v>46</v>
      </c>
      <c r="L61" s="10">
        <f t="shared" si="14"/>
        <v>47</v>
      </c>
      <c r="M61" s="10">
        <f t="shared" si="14"/>
        <v>46</v>
      </c>
      <c r="N61" s="10">
        <f t="shared" si="14"/>
        <v>39</v>
      </c>
      <c r="O61" s="10">
        <f t="shared" si="14"/>
        <v>42</v>
      </c>
      <c r="P61" s="10">
        <f t="shared" si="14"/>
        <v>44</v>
      </c>
    </row>
    <row r="62" spans="1:16">
      <c r="A62" s="28" t="s">
        <v>116</v>
      </c>
      <c r="B62" s="10">
        <f t="shared" ref="B62:P63" si="15">B56-B59</f>
        <v>31</v>
      </c>
      <c r="C62" s="10">
        <f t="shared" si="15"/>
        <v>49</v>
      </c>
      <c r="D62" s="10">
        <f t="shared" si="15"/>
        <v>52</v>
      </c>
      <c r="E62" s="10">
        <f t="shared" si="15"/>
        <v>28</v>
      </c>
      <c r="F62" s="10">
        <f t="shared" si="15"/>
        <v>50</v>
      </c>
      <c r="G62" s="10">
        <f t="shared" si="15"/>
        <v>49</v>
      </c>
      <c r="H62" s="10">
        <f t="shared" si="15"/>
        <v>44</v>
      </c>
      <c r="I62" s="10">
        <f t="shared" si="15"/>
        <v>46</v>
      </c>
      <c r="J62" s="10">
        <f t="shared" si="15"/>
        <v>49</v>
      </c>
      <c r="K62" s="10">
        <f t="shared" si="15"/>
        <v>44</v>
      </c>
      <c r="L62" s="10">
        <f t="shared" si="15"/>
        <v>45</v>
      </c>
      <c r="M62" s="10">
        <f t="shared" si="15"/>
        <v>43</v>
      </c>
      <c r="N62" s="10">
        <f t="shared" si="15"/>
        <v>32</v>
      </c>
      <c r="O62" s="10">
        <f t="shared" si="15"/>
        <v>37</v>
      </c>
      <c r="P62" s="10">
        <f t="shared" si="15"/>
        <v>36</v>
      </c>
    </row>
    <row r="63" spans="1:16" ht="15" customHeight="1">
      <c r="A63" s="28" t="s">
        <v>116</v>
      </c>
      <c r="B63" s="10">
        <f t="shared" si="15"/>
        <v>33</v>
      </c>
      <c r="C63" s="10">
        <f t="shared" si="15"/>
        <v>51</v>
      </c>
      <c r="D63" s="10">
        <f t="shared" si="15"/>
        <v>48</v>
      </c>
      <c r="E63" s="10">
        <f t="shared" si="15"/>
        <v>29</v>
      </c>
      <c r="F63" s="10">
        <f t="shared" si="15"/>
        <v>51</v>
      </c>
      <c r="G63" s="10">
        <f t="shared" si="15"/>
        <v>52</v>
      </c>
      <c r="H63" s="10">
        <f t="shared" si="15"/>
        <v>42</v>
      </c>
      <c r="I63" s="10">
        <f t="shared" si="15"/>
        <v>46</v>
      </c>
      <c r="J63" s="10">
        <f t="shared" si="15"/>
        <v>48</v>
      </c>
      <c r="K63" s="10">
        <f t="shared" si="15"/>
        <v>42</v>
      </c>
      <c r="L63" s="10">
        <f t="shared" si="15"/>
        <v>43</v>
      </c>
      <c r="M63" s="10">
        <f t="shared" si="15"/>
        <v>45</v>
      </c>
      <c r="N63" s="10">
        <f t="shared" si="15"/>
        <v>36</v>
      </c>
      <c r="O63" s="10">
        <f t="shared" si="15"/>
        <v>40</v>
      </c>
      <c r="P63" s="10">
        <f t="shared" si="15"/>
        <v>40</v>
      </c>
    </row>
    <row r="64" spans="1:16">
      <c r="A64" s="28" t="s">
        <v>117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28">
        <v>1</v>
      </c>
      <c r="I64" s="28">
        <v>8</v>
      </c>
      <c r="J64" s="28">
        <v>19</v>
      </c>
      <c r="K64" s="28">
        <v>1</v>
      </c>
      <c r="L64" s="28">
        <v>6</v>
      </c>
      <c r="M64" s="28">
        <v>15</v>
      </c>
      <c r="N64" s="28">
        <v>1</v>
      </c>
      <c r="O64" s="28">
        <v>3</v>
      </c>
      <c r="P64" s="28">
        <v>5</v>
      </c>
    </row>
    <row r="65" spans="1:16">
      <c r="A65" s="28" t="s">
        <v>117</v>
      </c>
      <c r="B65" s="10">
        <v>0</v>
      </c>
      <c r="C65" s="10">
        <v>0</v>
      </c>
      <c r="D65" s="10">
        <v>0</v>
      </c>
      <c r="E65" s="10">
        <v>0</v>
      </c>
      <c r="F65" s="10">
        <v>0</v>
      </c>
      <c r="G65" s="10">
        <v>0</v>
      </c>
      <c r="H65" s="28">
        <v>3</v>
      </c>
      <c r="I65" s="28">
        <v>9</v>
      </c>
      <c r="J65" s="28">
        <v>21</v>
      </c>
      <c r="K65" s="28">
        <v>2</v>
      </c>
      <c r="L65" s="28">
        <v>5</v>
      </c>
      <c r="M65" s="28">
        <v>13</v>
      </c>
      <c r="N65" s="28">
        <v>0</v>
      </c>
      <c r="O65" s="28">
        <v>2</v>
      </c>
      <c r="P65" s="28">
        <v>6</v>
      </c>
    </row>
    <row r="66" spans="1:16">
      <c r="A66" s="28" t="s">
        <v>117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28">
        <v>2</v>
      </c>
      <c r="I66" s="28">
        <v>8</v>
      </c>
      <c r="J66" s="28">
        <v>19</v>
      </c>
      <c r="K66" s="28">
        <v>0</v>
      </c>
      <c r="L66" s="28">
        <v>4</v>
      </c>
      <c r="M66" s="28">
        <v>14</v>
      </c>
      <c r="N66" s="28">
        <v>1</v>
      </c>
      <c r="O66" s="28">
        <v>4</v>
      </c>
      <c r="P66" s="28">
        <v>6</v>
      </c>
    </row>
    <row r="67" spans="1:16">
      <c r="A67" s="28" t="s">
        <v>118</v>
      </c>
      <c r="B67" s="30">
        <f t="shared" ref="B67:P67" si="16">B64/B61*100</f>
        <v>0</v>
      </c>
      <c r="C67" s="30">
        <f t="shared" si="16"/>
        <v>0</v>
      </c>
      <c r="D67" s="30">
        <f t="shared" si="16"/>
        <v>0</v>
      </c>
      <c r="E67" s="30">
        <f t="shared" si="16"/>
        <v>0</v>
      </c>
      <c r="F67" s="30">
        <f t="shared" si="16"/>
        <v>0</v>
      </c>
      <c r="G67" s="30">
        <f t="shared" si="16"/>
        <v>0</v>
      </c>
      <c r="H67" s="30">
        <f t="shared" si="16"/>
        <v>2.2222222222222223</v>
      </c>
      <c r="I67" s="30">
        <f t="shared" si="16"/>
        <v>16.666666666666664</v>
      </c>
      <c r="J67" s="30">
        <f t="shared" si="16"/>
        <v>38</v>
      </c>
      <c r="K67" s="30">
        <f t="shared" si="16"/>
        <v>2.1739130434782608</v>
      </c>
      <c r="L67" s="30">
        <f t="shared" si="16"/>
        <v>12.76595744680851</v>
      </c>
      <c r="M67" s="30">
        <f t="shared" si="16"/>
        <v>32.608695652173914</v>
      </c>
      <c r="N67" s="30">
        <f t="shared" si="16"/>
        <v>2.5641025641025639</v>
      </c>
      <c r="O67" s="30">
        <f t="shared" si="16"/>
        <v>7.1428571428571423</v>
      </c>
      <c r="P67" s="30">
        <f t="shared" si="16"/>
        <v>11.363636363636363</v>
      </c>
    </row>
    <row r="68" spans="1:16">
      <c r="A68" s="28" t="s">
        <v>118</v>
      </c>
      <c r="B68" s="30">
        <f t="shared" ref="B68:P68" si="17">B65/B62*100</f>
        <v>0</v>
      </c>
      <c r="C68" s="30">
        <f t="shared" si="17"/>
        <v>0</v>
      </c>
      <c r="D68" s="30">
        <f t="shared" si="17"/>
        <v>0</v>
      </c>
      <c r="E68" s="30">
        <f t="shared" si="17"/>
        <v>0</v>
      </c>
      <c r="F68" s="30">
        <f t="shared" si="17"/>
        <v>0</v>
      </c>
      <c r="G68" s="30">
        <f t="shared" si="17"/>
        <v>0</v>
      </c>
      <c r="H68" s="30">
        <f t="shared" si="17"/>
        <v>6.8181818181818175</v>
      </c>
      <c r="I68" s="30">
        <f t="shared" si="17"/>
        <v>19.565217391304348</v>
      </c>
      <c r="J68" s="30">
        <f t="shared" si="17"/>
        <v>42.857142857142854</v>
      </c>
      <c r="K68" s="30">
        <f t="shared" si="17"/>
        <v>4.5454545454545459</v>
      </c>
      <c r="L68" s="30">
        <f t="shared" si="17"/>
        <v>11.111111111111111</v>
      </c>
      <c r="M68" s="30">
        <f t="shared" si="17"/>
        <v>30.232558139534881</v>
      </c>
      <c r="N68" s="30">
        <f t="shared" si="17"/>
        <v>0</v>
      </c>
      <c r="O68" s="30">
        <f t="shared" si="17"/>
        <v>5.4054054054054053</v>
      </c>
      <c r="P68" s="30">
        <f t="shared" si="17"/>
        <v>16.666666666666664</v>
      </c>
    </row>
    <row r="69" spans="1:16">
      <c r="A69" s="28" t="s">
        <v>118</v>
      </c>
      <c r="B69" s="30">
        <f t="shared" ref="B69:P69" si="18">B66/B63*100</f>
        <v>0</v>
      </c>
      <c r="C69" s="30">
        <f t="shared" si="18"/>
        <v>0</v>
      </c>
      <c r="D69" s="30">
        <f t="shared" si="18"/>
        <v>0</v>
      </c>
      <c r="E69" s="30">
        <f t="shared" si="18"/>
        <v>0</v>
      </c>
      <c r="F69" s="30">
        <f t="shared" si="18"/>
        <v>0</v>
      </c>
      <c r="G69" s="30">
        <f t="shared" si="18"/>
        <v>0</v>
      </c>
      <c r="H69" s="30">
        <f t="shared" si="18"/>
        <v>4.7619047619047619</v>
      </c>
      <c r="I69" s="30">
        <f t="shared" si="18"/>
        <v>17.391304347826086</v>
      </c>
      <c r="J69" s="30">
        <f t="shared" si="18"/>
        <v>39.583333333333329</v>
      </c>
      <c r="K69" s="30">
        <f t="shared" si="18"/>
        <v>0</v>
      </c>
      <c r="L69" s="30">
        <f t="shared" si="18"/>
        <v>9.3023255813953494</v>
      </c>
      <c r="M69" s="30">
        <f t="shared" si="18"/>
        <v>31.111111111111111</v>
      </c>
      <c r="N69" s="30">
        <f t="shared" si="18"/>
        <v>2.7777777777777777</v>
      </c>
      <c r="O69" s="30">
        <f t="shared" si="18"/>
        <v>10</v>
      </c>
      <c r="P69" s="30">
        <f t="shared" si="18"/>
        <v>15</v>
      </c>
    </row>
    <row r="70" spans="1:16">
      <c r="A70" s="28" t="s">
        <v>119</v>
      </c>
      <c r="B70" s="30">
        <f>AVERAGE(B67:B69)</f>
        <v>0</v>
      </c>
      <c r="C70" s="30">
        <f t="shared" ref="C70:P70" si="19">AVERAGE(C67:C69)</f>
        <v>0</v>
      </c>
      <c r="D70" s="30">
        <f t="shared" si="19"/>
        <v>0</v>
      </c>
      <c r="E70" s="30">
        <f t="shared" si="19"/>
        <v>0</v>
      </c>
      <c r="F70" s="30">
        <f t="shared" si="19"/>
        <v>0</v>
      </c>
      <c r="G70" s="30">
        <f t="shared" si="19"/>
        <v>0</v>
      </c>
      <c r="H70" s="30">
        <f t="shared" si="19"/>
        <v>4.6007696007696</v>
      </c>
      <c r="I70" s="30">
        <f t="shared" si="19"/>
        <v>17.874396135265702</v>
      </c>
      <c r="J70" s="30">
        <f t="shared" si="19"/>
        <v>40.146825396825399</v>
      </c>
      <c r="K70" s="30">
        <f t="shared" si="19"/>
        <v>2.2397891963109355</v>
      </c>
      <c r="L70" s="30">
        <f t="shared" si="19"/>
        <v>11.059798046438324</v>
      </c>
      <c r="M70" s="30">
        <f t="shared" si="19"/>
        <v>31.317454967606636</v>
      </c>
      <c r="N70" s="30">
        <f t="shared" si="19"/>
        <v>1.7806267806267806</v>
      </c>
      <c r="O70" s="30">
        <f t="shared" si="19"/>
        <v>7.5160875160875165</v>
      </c>
      <c r="P70" s="30">
        <f t="shared" si="19"/>
        <v>14.343434343434344</v>
      </c>
    </row>
    <row r="71" spans="1:16">
      <c r="A71" s="28" t="s">
        <v>105</v>
      </c>
      <c r="B71" s="10">
        <f>STDEV(B67:B69)</f>
        <v>0</v>
      </c>
      <c r="C71" s="10">
        <f t="shared" ref="C71:P71" si="20">STDEV(C67:C69)</f>
        <v>0</v>
      </c>
      <c r="D71" s="10">
        <f t="shared" si="20"/>
        <v>0</v>
      </c>
      <c r="E71" s="10">
        <f t="shared" si="20"/>
        <v>0</v>
      </c>
      <c r="F71" s="10">
        <f t="shared" si="20"/>
        <v>0</v>
      </c>
      <c r="G71" s="10">
        <f t="shared" si="20"/>
        <v>0</v>
      </c>
      <c r="H71" s="10">
        <f t="shared" si="20"/>
        <v>2.302212969522762</v>
      </c>
      <c r="I71" s="10">
        <f t="shared" si="20"/>
        <v>1.5084536228015464</v>
      </c>
      <c r="J71" s="10">
        <f t="shared" si="20"/>
        <v>2.4771155933640587</v>
      </c>
      <c r="K71" s="10">
        <f t="shared" si="20"/>
        <v>2.2734432051037419</v>
      </c>
      <c r="L71" s="10">
        <f t="shared" si="20"/>
        <v>1.7323859840494373</v>
      </c>
      <c r="M71" s="10">
        <f t="shared" si="20"/>
        <v>1.2014327738486608</v>
      </c>
      <c r="N71" s="10">
        <f t="shared" si="20"/>
        <v>1.5457645594167169</v>
      </c>
      <c r="O71" s="10">
        <f t="shared" si="20"/>
        <v>2.3199246875266692</v>
      </c>
      <c r="P71" s="10">
        <f t="shared" si="20"/>
        <v>2.7117967189209655</v>
      </c>
    </row>
  </sheetData>
  <mergeCells count="10">
    <mergeCell ref="B26:D26"/>
    <mergeCell ref="E26:G26"/>
    <mergeCell ref="H26:J26"/>
    <mergeCell ref="K26:M26"/>
    <mergeCell ref="N26:P26"/>
    <mergeCell ref="B2:D2"/>
    <mergeCell ref="E2:G2"/>
    <mergeCell ref="H2:J2"/>
    <mergeCell ref="K2:M2"/>
    <mergeCell ref="N2:P2"/>
  </mergeCells>
  <phoneticPr fontId="4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92"/>
  <sheetViews>
    <sheetView topLeftCell="A39" zoomScale="90" zoomScaleNormal="90" workbookViewId="0">
      <selection activeCell="L57" sqref="L57"/>
    </sheetView>
  </sheetViews>
  <sheetFormatPr defaultColWidth="9" defaultRowHeight="14.5"/>
  <cols>
    <col min="1" max="1" width="12" style="22" customWidth="1"/>
    <col min="2" max="2" width="9" style="22"/>
    <col min="3" max="3" width="9.08984375" style="22" bestFit="1" customWidth="1"/>
    <col min="4" max="7" width="9.453125" style="22" bestFit="1" customWidth="1"/>
    <col min="8" max="8" width="9.08984375" style="22" bestFit="1" customWidth="1"/>
    <col min="9" max="12" width="9.453125" style="22" bestFit="1" customWidth="1"/>
    <col min="13" max="25" width="9.08984375" style="22" bestFit="1" customWidth="1"/>
    <col min="26" max="16384" width="9" style="22"/>
  </cols>
  <sheetData>
    <row r="1" spans="1:25" ht="18.75" customHeight="1">
      <c r="A1" s="17" t="s">
        <v>29</v>
      </c>
      <c r="B1" s="17"/>
    </row>
    <row r="2" spans="1:25">
      <c r="C2" s="63" t="s">
        <v>0</v>
      </c>
      <c r="D2" s="63"/>
      <c r="E2" s="63"/>
      <c r="F2" s="63"/>
      <c r="G2" s="63"/>
      <c r="H2" s="64" t="s">
        <v>1</v>
      </c>
      <c r="I2" s="64"/>
      <c r="J2" s="64"/>
      <c r="K2" s="64"/>
      <c r="L2" s="64"/>
      <c r="M2" s="63" t="s">
        <v>2</v>
      </c>
      <c r="N2" s="63"/>
      <c r="O2" s="63"/>
      <c r="P2" s="63"/>
      <c r="Q2" s="63"/>
      <c r="R2" s="63" t="s">
        <v>3</v>
      </c>
      <c r="S2" s="63"/>
      <c r="T2" s="63"/>
      <c r="U2" s="63"/>
      <c r="V2" s="63" t="s">
        <v>4</v>
      </c>
      <c r="W2" s="63"/>
      <c r="X2" s="63"/>
      <c r="Y2" s="63"/>
    </row>
    <row r="3" spans="1:25">
      <c r="B3" s="5" t="s">
        <v>25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5</v>
      </c>
      <c r="I3" s="3" t="s">
        <v>6</v>
      </c>
      <c r="J3" s="3" t="s">
        <v>7</v>
      </c>
      <c r="K3" s="3" t="s">
        <v>8</v>
      </c>
      <c r="L3" s="3" t="s">
        <v>9</v>
      </c>
      <c r="M3" s="4" t="s">
        <v>10</v>
      </c>
      <c r="N3" s="4" t="s">
        <v>11</v>
      </c>
      <c r="O3" s="4" t="s">
        <v>12</v>
      </c>
      <c r="P3" s="4" t="s">
        <v>13</v>
      </c>
      <c r="Q3" s="4" t="s">
        <v>14</v>
      </c>
      <c r="R3" s="4" t="s">
        <v>10</v>
      </c>
      <c r="S3" s="4" t="s">
        <v>11</v>
      </c>
      <c r="T3" s="4" t="s">
        <v>13</v>
      </c>
      <c r="U3" s="4" t="s">
        <v>14</v>
      </c>
      <c r="V3" s="4" t="s">
        <v>10</v>
      </c>
      <c r="W3" s="4" t="s">
        <v>11</v>
      </c>
      <c r="X3" s="4" t="s">
        <v>13</v>
      </c>
      <c r="Y3" s="4" t="s">
        <v>14</v>
      </c>
    </row>
    <row r="4" spans="1:25" ht="17">
      <c r="A4" s="18" t="s">
        <v>127</v>
      </c>
      <c r="B4" s="5" t="s">
        <v>26</v>
      </c>
      <c r="C4" s="7">
        <v>0.50529999999999997</v>
      </c>
      <c r="D4" s="15">
        <v>0.50629999999999997</v>
      </c>
      <c r="E4" s="15">
        <v>0.50529999999999997</v>
      </c>
      <c r="F4" s="15">
        <v>0.50270000000000004</v>
      </c>
      <c r="G4" s="15">
        <v>0.50490000000000002</v>
      </c>
      <c r="H4" s="15">
        <v>0.50700000000000001</v>
      </c>
      <c r="I4" s="15">
        <v>0.50690000000000002</v>
      </c>
      <c r="J4" s="15">
        <v>0.505</v>
      </c>
      <c r="K4" s="15">
        <v>0.50239999999999996</v>
      </c>
      <c r="L4" s="15">
        <v>0.50009999999999999</v>
      </c>
      <c r="M4" s="8">
        <v>0.50049999999999994</v>
      </c>
      <c r="N4" s="8">
        <v>0.51100000000000001</v>
      </c>
      <c r="O4" s="7">
        <v>0.50639999999999996</v>
      </c>
      <c r="P4" s="8">
        <v>0.51629999999999998</v>
      </c>
      <c r="Q4" s="8">
        <v>0.50280000000000002</v>
      </c>
      <c r="R4" s="8">
        <v>0.50380000000000003</v>
      </c>
      <c r="S4" s="8">
        <v>0.50800000000000001</v>
      </c>
      <c r="T4" s="8">
        <v>0.51090000000000002</v>
      </c>
      <c r="U4" s="8">
        <v>0.50060000000000004</v>
      </c>
      <c r="V4" s="8">
        <v>0.50229999999999997</v>
      </c>
      <c r="W4" s="8">
        <v>0.50900000000000001</v>
      </c>
      <c r="X4" s="8">
        <v>0.50790000000000002</v>
      </c>
      <c r="Y4" s="8">
        <v>0.50800000000000001</v>
      </c>
    </row>
    <row r="5" spans="1:25" ht="17">
      <c r="A5" s="23"/>
      <c r="B5" s="5" t="s">
        <v>37</v>
      </c>
      <c r="C5" s="7">
        <v>0.50749999999999995</v>
      </c>
      <c r="D5" s="15">
        <v>0.50160000000000005</v>
      </c>
      <c r="E5" s="15">
        <v>0.50439999999999996</v>
      </c>
      <c r="F5" s="15">
        <v>0.50470000000000004</v>
      </c>
      <c r="G5" s="15">
        <v>0.50609999999999999</v>
      </c>
      <c r="H5" s="15">
        <v>0.50290000000000001</v>
      </c>
      <c r="I5" s="15">
        <v>0.50539999999999996</v>
      </c>
      <c r="J5" s="15">
        <v>0.50490000000000002</v>
      </c>
      <c r="K5" s="15">
        <v>0.50519999999999998</v>
      </c>
      <c r="L5" s="15">
        <v>0.50139999999999996</v>
      </c>
      <c r="M5" s="8">
        <v>0.50090000000000001</v>
      </c>
      <c r="N5" s="8">
        <v>0.503</v>
      </c>
      <c r="O5" s="7">
        <v>0.50319999999999998</v>
      </c>
      <c r="P5" s="8">
        <v>0.5091</v>
      </c>
      <c r="Q5" s="8">
        <v>0.50370000000000004</v>
      </c>
      <c r="R5" s="8">
        <v>0.50409999999999999</v>
      </c>
      <c r="S5" s="8">
        <v>0.50600000000000001</v>
      </c>
      <c r="T5" s="8">
        <v>0.5171</v>
      </c>
      <c r="U5" s="8">
        <v>0.51239999999999997</v>
      </c>
      <c r="V5" s="8">
        <v>0.50249999999999995</v>
      </c>
      <c r="W5" s="8">
        <v>0.50700000000000001</v>
      </c>
      <c r="X5" s="8">
        <v>0.50939999999999996</v>
      </c>
      <c r="Y5" s="8">
        <v>0.50939999999999996</v>
      </c>
    </row>
    <row r="6" spans="1:25" ht="17">
      <c r="A6" s="23"/>
      <c r="B6" s="5" t="s">
        <v>38</v>
      </c>
      <c r="C6" s="7">
        <v>0.51019999999999999</v>
      </c>
      <c r="D6" s="15">
        <v>0.50080000000000002</v>
      </c>
      <c r="E6" s="15">
        <v>0.50439999999999996</v>
      </c>
      <c r="F6" s="15">
        <v>0.50519999999999998</v>
      </c>
      <c r="G6" s="15">
        <v>0.50600000000000001</v>
      </c>
      <c r="H6" s="15">
        <v>0.50729999999999997</v>
      </c>
      <c r="I6" s="15">
        <v>0.50139999999999996</v>
      </c>
      <c r="J6" s="15">
        <v>0.50460000000000005</v>
      </c>
      <c r="K6" s="15">
        <v>0.50570000000000004</v>
      </c>
      <c r="L6" s="15">
        <v>0.50129999999999997</v>
      </c>
      <c r="M6" s="8">
        <v>0.50109999999999999</v>
      </c>
      <c r="N6" s="8">
        <v>0.504</v>
      </c>
      <c r="O6" s="7">
        <v>0.50549999999999995</v>
      </c>
      <c r="P6" s="8">
        <v>0.50939999999999996</v>
      </c>
      <c r="Q6" s="8">
        <v>0.50639999999999996</v>
      </c>
      <c r="R6" s="8">
        <v>0.50439999999999996</v>
      </c>
      <c r="S6" s="8">
        <v>0.51100000000000001</v>
      </c>
      <c r="T6" s="8">
        <v>0.50949999999999995</v>
      </c>
      <c r="U6" s="8">
        <v>0.50670000000000004</v>
      </c>
      <c r="V6" s="8">
        <v>0.50280000000000002</v>
      </c>
      <c r="W6" s="8">
        <v>0.51200000000000001</v>
      </c>
      <c r="X6" s="8">
        <v>0.50429999999999997</v>
      </c>
      <c r="Y6" s="8">
        <v>0.50529999999999997</v>
      </c>
    </row>
    <row r="7" spans="1:25">
      <c r="A7" s="5"/>
      <c r="B7" s="5" t="s">
        <v>15</v>
      </c>
      <c r="C7" s="7">
        <v>0.50929999999999997</v>
      </c>
      <c r="D7" s="15">
        <v>0.50049999999999994</v>
      </c>
      <c r="E7" s="15">
        <v>0.503</v>
      </c>
      <c r="F7" s="15">
        <v>0.50160000000000005</v>
      </c>
      <c r="G7" s="15">
        <v>0.50490000000000002</v>
      </c>
      <c r="H7" s="16">
        <v>0.51400000000000001</v>
      </c>
      <c r="I7" s="16">
        <v>0.51439999999999997</v>
      </c>
      <c r="J7" s="16">
        <v>0.504</v>
      </c>
      <c r="K7" s="16">
        <v>0.50160000000000005</v>
      </c>
      <c r="L7" s="16">
        <v>0.505</v>
      </c>
      <c r="M7" s="8">
        <v>0.50039999999999996</v>
      </c>
      <c r="N7" s="8">
        <v>0.503</v>
      </c>
      <c r="O7" s="3">
        <v>0.50229999999999997</v>
      </c>
      <c r="P7" s="8">
        <v>0.50009999999999999</v>
      </c>
      <c r="Q7" s="8">
        <v>0.50460000000000005</v>
      </c>
      <c r="R7" s="8">
        <v>0.50480000000000003</v>
      </c>
      <c r="S7" s="8">
        <v>0.51100000000000001</v>
      </c>
      <c r="T7" s="8">
        <v>0.51100000000000001</v>
      </c>
      <c r="U7" s="8">
        <v>0.51170000000000004</v>
      </c>
      <c r="V7" s="8">
        <v>0.50209999999999999</v>
      </c>
      <c r="W7" s="8">
        <v>0.50900000000000001</v>
      </c>
      <c r="X7" s="8">
        <v>0.50260000000000005</v>
      </c>
      <c r="Y7" s="8">
        <v>0.51559999999999995</v>
      </c>
    </row>
    <row r="8" spans="1:25">
      <c r="A8" s="5" t="s">
        <v>128</v>
      </c>
      <c r="B8" s="5"/>
      <c r="C8" s="9">
        <v>9</v>
      </c>
      <c r="D8" s="9">
        <v>9</v>
      </c>
      <c r="E8" s="9">
        <v>9</v>
      </c>
      <c r="F8" s="9">
        <v>9</v>
      </c>
      <c r="G8" s="9">
        <v>9</v>
      </c>
      <c r="H8" s="9">
        <v>9</v>
      </c>
      <c r="I8" s="9">
        <v>9</v>
      </c>
      <c r="J8" s="9">
        <v>9</v>
      </c>
      <c r="K8" s="9">
        <v>9</v>
      </c>
      <c r="L8" s="9">
        <v>9</v>
      </c>
      <c r="M8" s="9">
        <v>9</v>
      </c>
      <c r="N8" s="9">
        <v>9</v>
      </c>
      <c r="O8" s="9">
        <v>9</v>
      </c>
      <c r="P8" s="9">
        <v>9</v>
      </c>
      <c r="Q8" s="9">
        <v>9</v>
      </c>
      <c r="R8" s="9">
        <v>9</v>
      </c>
      <c r="S8" s="9">
        <v>9</v>
      </c>
      <c r="T8" s="9">
        <v>9</v>
      </c>
      <c r="U8" s="9">
        <v>9</v>
      </c>
      <c r="V8" s="9">
        <v>9</v>
      </c>
      <c r="W8" s="9">
        <v>9</v>
      </c>
      <c r="X8" s="9">
        <v>9</v>
      </c>
      <c r="Y8" s="9">
        <v>9</v>
      </c>
    </row>
    <row r="9" spans="1:25">
      <c r="A9" s="5" t="s">
        <v>129</v>
      </c>
      <c r="B9" s="5"/>
      <c r="C9" s="7">
        <v>1</v>
      </c>
      <c r="D9" s="7">
        <v>3</v>
      </c>
      <c r="E9" s="7">
        <v>3</v>
      </c>
      <c r="F9" s="7">
        <v>3</v>
      </c>
      <c r="G9" s="7">
        <v>3</v>
      </c>
      <c r="H9" s="7">
        <v>1</v>
      </c>
      <c r="I9" s="7">
        <v>3</v>
      </c>
      <c r="J9" s="7">
        <v>3</v>
      </c>
      <c r="K9" s="7">
        <v>3</v>
      </c>
      <c r="L9" s="7">
        <v>3</v>
      </c>
      <c r="M9" s="7">
        <v>1</v>
      </c>
      <c r="N9" s="7">
        <v>1</v>
      </c>
      <c r="O9" s="7">
        <v>1</v>
      </c>
      <c r="P9" s="7">
        <v>1</v>
      </c>
      <c r="Q9" s="7">
        <v>2</v>
      </c>
      <c r="R9" s="7">
        <v>1</v>
      </c>
      <c r="S9" s="7">
        <v>1</v>
      </c>
      <c r="T9" s="7">
        <v>1</v>
      </c>
      <c r="U9" s="7">
        <v>2</v>
      </c>
      <c r="V9" s="7">
        <v>1</v>
      </c>
      <c r="W9" s="7">
        <v>1</v>
      </c>
      <c r="X9" s="7">
        <v>1</v>
      </c>
      <c r="Y9" s="7">
        <v>1</v>
      </c>
    </row>
    <row r="10" spans="1:25" ht="17">
      <c r="A10" s="63" t="s">
        <v>130</v>
      </c>
      <c r="B10" s="5" t="s">
        <v>26</v>
      </c>
      <c r="C10" s="10">
        <v>0.26600000000000001</v>
      </c>
      <c r="D10" s="11">
        <v>0.83099999999999996</v>
      </c>
      <c r="E10" s="12">
        <v>0.627</v>
      </c>
      <c r="F10" s="12">
        <v>0.67</v>
      </c>
      <c r="G10" s="12">
        <v>0.749</v>
      </c>
      <c r="H10" s="7">
        <v>0.46400000000000002</v>
      </c>
      <c r="I10" s="12">
        <v>0.55400000000000005</v>
      </c>
      <c r="J10" s="12">
        <v>0.46800000000000003</v>
      </c>
      <c r="K10" s="12">
        <v>0.64400000000000002</v>
      </c>
      <c r="L10" s="12">
        <v>0.98199999999999998</v>
      </c>
      <c r="M10" s="13">
        <v>0.14699999999999999</v>
      </c>
      <c r="N10" s="13">
        <v>0.23200000000000001</v>
      </c>
      <c r="O10" s="7">
        <v>0.39200000000000002</v>
      </c>
      <c r="P10" s="13">
        <v>0.58299999999999996</v>
      </c>
      <c r="Q10" s="13">
        <v>0.55100000000000005</v>
      </c>
      <c r="R10" s="13">
        <v>0.40699999999999997</v>
      </c>
      <c r="S10" s="13">
        <v>0.48299999999999998</v>
      </c>
      <c r="T10" s="13">
        <v>0.52900000000000003</v>
      </c>
      <c r="U10" s="13">
        <v>0.58899999999999997</v>
      </c>
      <c r="V10" s="13">
        <v>0.622</v>
      </c>
      <c r="W10" s="13">
        <v>0.72099999999999997</v>
      </c>
      <c r="X10" s="13">
        <v>0.71</v>
      </c>
      <c r="Y10" s="13">
        <v>0.44500000000000001</v>
      </c>
    </row>
    <row r="11" spans="1:25" ht="17">
      <c r="A11" s="63"/>
      <c r="B11" s="5" t="s">
        <v>37</v>
      </c>
      <c r="C11" s="10">
        <v>0.27300000000000002</v>
      </c>
      <c r="D11" s="11">
        <v>0.85399999999999998</v>
      </c>
      <c r="E11" s="12">
        <v>0.63100000000000001</v>
      </c>
      <c r="F11" s="12">
        <v>0.68</v>
      </c>
      <c r="G11" s="12">
        <v>0.74099999999999999</v>
      </c>
      <c r="H11" s="7">
        <v>0.47299999999999998</v>
      </c>
      <c r="I11" s="12">
        <v>0.55100000000000005</v>
      </c>
      <c r="J11" s="12">
        <v>0.47099999999999997</v>
      </c>
      <c r="K11" s="12">
        <v>0.65100000000000002</v>
      </c>
      <c r="L11" s="12">
        <v>0.96</v>
      </c>
      <c r="M11" s="13">
        <v>0.14899999999999999</v>
      </c>
      <c r="N11" s="13">
        <v>0.22800000000000001</v>
      </c>
      <c r="O11" s="7">
        <v>0.38400000000000001</v>
      </c>
      <c r="P11" s="13">
        <v>0.57199999999999995</v>
      </c>
      <c r="Q11" s="13">
        <v>0.55000000000000004</v>
      </c>
      <c r="R11" s="13">
        <v>0.41199999999999998</v>
      </c>
      <c r="S11" s="13">
        <v>0.47899999999999998</v>
      </c>
      <c r="T11" s="13">
        <v>0.53600000000000003</v>
      </c>
      <c r="U11" s="13">
        <v>0.57699999999999996</v>
      </c>
      <c r="V11" s="13">
        <v>0.63100000000000001</v>
      </c>
      <c r="W11" s="13">
        <v>0.68600000000000005</v>
      </c>
      <c r="X11" s="13">
        <v>0.72</v>
      </c>
      <c r="Y11" s="13">
        <v>0.442</v>
      </c>
    </row>
    <row r="12" spans="1:25" ht="17">
      <c r="A12" s="63"/>
      <c r="B12" s="5" t="s">
        <v>38</v>
      </c>
      <c r="C12" s="10">
        <v>0.28499999999999998</v>
      </c>
      <c r="D12" s="11">
        <v>0.84</v>
      </c>
      <c r="E12" s="12">
        <v>0.64700000000000002</v>
      </c>
      <c r="F12" s="12">
        <v>0.66800000000000004</v>
      </c>
      <c r="G12" s="12">
        <v>0.74</v>
      </c>
      <c r="H12" s="7">
        <v>0.46600000000000003</v>
      </c>
      <c r="I12" s="12">
        <v>0.57999999999999996</v>
      </c>
      <c r="J12" s="12">
        <v>0.46899999999999997</v>
      </c>
      <c r="K12" s="12">
        <v>0.63800000000000001</v>
      </c>
      <c r="L12" s="12">
        <v>0.97199999999999998</v>
      </c>
      <c r="M12" s="13">
        <v>0.155</v>
      </c>
      <c r="N12" s="13">
        <v>0.23300000000000001</v>
      </c>
      <c r="O12" s="7">
        <v>0.39500000000000002</v>
      </c>
      <c r="P12" s="13">
        <v>0.622</v>
      </c>
      <c r="Q12" s="13">
        <v>0.54500000000000004</v>
      </c>
      <c r="R12" s="13">
        <v>0.41699999999999998</v>
      </c>
      <c r="S12" s="13">
        <v>0.49399999999999999</v>
      </c>
      <c r="T12" s="13">
        <v>0.51800000000000002</v>
      </c>
      <c r="U12" s="13">
        <v>0.59</v>
      </c>
      <c r="V12" s="13">
        <v>0.63400000000000001</v>
      </c>
      <c r="W12" s="13">
        <v>0.68400000000000005</v>
      </c>
      <c r="X12" s="13">
        <v>0.69699999999999995</v>
      </c>
      <c r="Y12" s="13">
        <v>0.436</v>
      </c>
    </row>
    <row r="13" spans="1:25" ht="15" customHeight="1">
      <c r="A13" s="62" t="s">
        <v>28</v>
      </c>
      <c r="B13" s="5" t="s">
        <v>26</v>
      </c>
      <c r="C13" s="14">
        <f t="shared" ref="C13:Y13" si="0">((23.32*C10+0.84)*C9)/(C4*(40/60))</f>
        <v>20.907737977439147</v>
      </c>
      <c r="D13" s="14">
        <f t="shared" si="0"/>
        <v>179.7059845941142</v>
      </c>
      <c r="E13" s="14">
        <f t="shared" si="0"/>
        <v>137.69519097565802</v>
      </c>
      <c r="F13" s="14">
        <f t="shared" si="0"/>
        <v>147.3837278695047</v>
      </c>
      <c r="G13" s="14">
        <f t="shared" si="0"/>
        <v>163.16114081996434</v>
      </c>
      <c r="H13" s="14">
        <f t="shared" si="0"/>
        <v>34.498461538461541</v>
      </c>
      <c r="I13" s="14">
        <f t="shared" si="0"/>
        <v>122.14787926612745</v>
      </c>
      <c r="J13" s="14">
        <f t="shared" si="0"/>
        <v>104.73647524752475</v>
      </c>
      <c r="K13" s="14">
        <f t="shared" si="0"/>
        <v>142.040923566879</v>
      </c>
      <c r="L13" s="14">
        <f t="shared" si="0"/>
        <v>213.61943611277746</v>
      </c>
      <c r="M13" s="14">
        <f t="shared" si="0"/>
        <v>12.791328671328674</v>
      </c>
      <c r="N13" s="14">
        <f t="shared" si="0"/>
        <v>18.347084148727983</v>
      </c>
      <c r="O13" s="14">
        <f t="shared" si="0"/>
        <v>29.565876777251191</v>
      </c>
      <c r="P13" s="14">
        <f t="shared" si="0"/>
        <v>41.939453805926789</v>
      </c>
      <c r="Q13" s="14">
        <f t="shared" si="0"/>
        <v>81.678520286396179</v>
      </c>
      <c r="R13" s="14">
        <f t="shared" si="0"/>
        <v>30.759944422389836</v>
      </c>
      <c r="S13" s="14">
        <f t="shared" si="0"/>
        <v>35.738858267716537</v>
      </c>
      <c r="T13" s="14">
        <f t="shared" si="0"/>
        <v>38.685496183206105</v>
      </c>
      <c r="U13" s="14">
        <f t="shared" si="0"/>
        <v>87.348062325209739</v>
      </c>
      <c r="V13" s="14">
        <f t="shared" si="0"/>
        <v>45.824328090782402</v>
      </c>
      <c r="W13" s="14">
        <f t="shared" si="0"/>
        <v>52.024715127701377</v>
      </c>
      <c r="X13" s="14">
        <f t="shared" si="0"/>
        <v>51.379799173065557</v>
      </c>
      <c r="Y13" s="14">
        <f t="shared" si="0"/>
        <v>33.122244094488188</v>
      </c>
    </row>
    <row r="14" spans="1:25" ht="17">
      <c r="A14" s="62"/>
      <c r="B14" s="5" t="s">
        <v>37</v>
      </c>
      <c r="C14" s="14">
        <f t="shared" ref="C14:Y14" si="1">((23.32*C11+0.84)*C9)/(C5*(40/60))</f>
        <v>21.299586206896556</v>
      </c>
      <c r="D14" s="14">
        <f t="shared" si="1"/>
        <v>186.20167464114829</v>
      </c>
      <c r="E14" s="14">
        <f t="shared" si="1"/>
        <v>138.77307692307696</v>
      </c>
      <c r="F14" s="14">
        <f t="shared" si="1"/>
        <v>148.87893798296017</v>
      </c>
      <c r="G14" s="14">
        <f t="shared" si="1"/>
        <v>161.11547125074097</v>
      </c>
      <c r="H14" s="14">
        <f t="shared" si="1"/>
        <v>35.405726784649033</v>
      </c>
      <c r="I14" s="14">
        <f t="shared" si="1"/>
        <v>121.88749505342304</v>
      </c>
      <c r="J14" s="14">
        <f t="shared" si="1"/>
        <v>105.3807486631016</v>
      </c>
      <c r="K14" s="14">
        <f t="shared" si="1"/>
        <v>142.70771971496441</v>
      </c>
      <c r="L14" s="14">
        <f t="shared" si="1"/>
        <v>208.46110889509379</v>
      </c>
      <c r="M14" s="14">
        <f t="shared" si="1"/>
        <v>12.920782591335596</v>
      </c>
      <c r="N14" s="14">
        <f t="shared" si="1"/>
        <v>18.360715705765408</v>
      </c>
      <c r="O14" s="14">
        <f t="shared" si="1"/>
        <v>29.197774244833074</v>
      </c>
      <c r="P14" s="14">
        <f t="shared" si="1"/>
        <v>41.776782557454332</v>
      </c>
      <c r="Q14" s="14">
        <f t="shared" si="1"/>
        <v>81.393686718284698</v>
      </c>
      <c r="R14" s="14">
        <f t="shared" si="1"/>
        <v>31.088593533029162</v>
      </c>
      <c r="S14" s="14">
        <f t="shared" si="1"/>
        <v>35.603596837944664</v>
      </c>
      <c r="T14" s="14">
        <f t="shared" si="1"/>
        <v>38.695184683813579</v>
      </c>
      <c r="U14" s="14">
        <f t="shared" si="1"/>
        <v>83.698126463700234</v>
      </c>
      <c r="V14" s="14">
        <f t="shared" si="1"/>
        <v>46.432597014925378</v>
      </c>
      <c r="W14" s="14">
        <f t="shared" si="1"/>
        <v>49.815147928994094</v>
      </c>
      <c r="X14" s="14">
        <f t="shared" si="1"/>
        <v>51.915194346289752</v>
      </c>
      <c r="Y14" s="14">
        <f t="shared" si="1"/>
        <v>32.82520612485277</v>
      </c>
    </row>
    <row r="15" spans="1:25" ht="17">
      <c r="A15" s="62"/>
      <c r="B15" s="5" t="s">
        <v>38</v>
      </c>
      <c r="C15" s="14">
        <f t="shared" ref="C15:Y15" si="2">((23.32*C12+0.84)*C9)/(C6*(40/60))</f>
        <v>22.009604076832616</v>
      </c>
      <c r="D15" s="14">
        <f t="shared" si="2"/>
        <v>183.56549520766774</v>
      </c>
      <c r="E15" s="14">
        <f t="shared" si="2"/>
        <v>142.10186360031724</v>
      </c>
      <c r="F15" s="14">
        <f t="shared" si="2"/>
        <v>146.23895486935868</v>
      </c>
      <c r="G15" s="14">
        <f t="shared" si="2"/>
        <v>160.93992094861659</v>
      </c>
      <c r="H15" s="14">
        <f t="shared" si="2"/>
        <v>34.615966883500889</v>
      </c>
      <c r="I15" s="14">
        <f t="shared" si="2"/>
        <v>128.92939768647787</v>
      </c>
      <c r="J15" s="14">
        <f t="shared" si="2"/>
        <v>105.02746730083234</v>
      </c>
      <c r="K15" s="14">
        <f t="shared" si="2"/>
        <v>139.86893415068224</v>
      </c>
      <c r="L15" s="14">
        <f t="shared" si="2"/>
        <v>211.01472172351887</v>
      </c>
      <c r="M15" s="14">
        <f t="shared" si="2"/>
        <v>13.334464178806627</v>
      </c>
      <c r="N15" s="14">
        <f t="shared" si="2"/>
        <v>18.671309523809526</v>
      </c>
      <c r="O15" s="14">
        <f t="shared" si="2"/>
        <v>29.826112759643923</v>
      </c>
      <c r="P15" s="14">
        <f t="shared" si="2"/>
        <v>45.185630153121323</v>
      </c>
      <c r="Q15" s="14">
        <f t="shared" si="2"/>
        <v>80.268957345971572</v>
      </c>
      <c r="R15" s="14">
        <f t="shared" si="2"/>
        <v>31.416851704996038</v>
      </c>
      <c r="S15" s="14">
        <f t="shared" si="2"/>
        <v>36.282035225048922</v>
      </c>
      <c r="T15" s="14">
        <f t="shared" si="2"/>
        <v>38.036584887144265</v>
      </c>
      <c r="U15" s="14">
        <f t="shared" si="2"/>
        <v>86.434576672587326</v>
      </c>
      <c r="V15" s="14">
        <f t="shared" si="2"/>
        <v>46.613603818615758</v>
      </c>
      <c r="W15" s="14">
        <f t="shared" si="2"/>
        <v>49.192031250000007</v>
      </c>
      <c r="X15" s="14">
        <f t="shared" si="2"/>
        <v>50.844854253420593</v>
      </c>
      <c r="Y15" s="14">
        <f t="shared" si="2"/>
        <v>32.67619236097368</v>
      </c>
    </row>
    <row r="16" spans="1:25">
      <c r="A16" s="24"/>
      <c r="B16" s="5" t="s">
        <v>30</v>
      </c>
      <c r="C16" s="14">
        <f t="shared" ref="C16:Y16" si="3">AVERAGE(C13:C15)</f>
        <v>21.405642753722773</v>
      </c>
      <c r="D16" s="14">
        <f t="shared" si="3"/>
        <v>183.15771814764341</v>
      </c>
      <c r="E16" s="14">
        <f t="shared" si="3"/>
        <v>139.52337716635074</v>
      </c>
      <c r="F16" s="14">
        <f t="shared" si="3"/>
        <v>147.50054024060785</v>
      </c>
      <c r="G16" s="14">
        <f t="shared" si="3"/>
        <v>161.73884433977398</v>
      </c>
      <c r="H16" s="14">
        <f t="shared" si="3"/>
        <v>34.840051735537152</v>
      </c>
      <c r="I16" s="14">
        <f t="shared" si="3"/>
        <v>124.32159066867614</v>
      </c>
      <c r="J16" s="14">
        <f t="shared" si="3"/>
        <v>105.04823040381957</v>
      </c>
      <c r="K16" s="14">
        <f t="shared" si="3"/>
        <v>141.53919247750855</v>
      </c>
      <c r="L16" s="14">
        <f t="shared" si="3"/>
        <v>211.03175557713004</v>
      </c>
      <c r="M16" s="14">
        <f t="shared" si="3"/>
        <v>13.015525147156966</v>
      </c>
      <c r="N16" s="14">
        <f t="shared" si="3"/>
        <v>18.459703126100973</v>
      </c>
      <c r="O16" s="14">
        <f t="shared" si="3"/>
        <v>29.52992126057606</v>
      </c>
      <c r="P16" s="14">
        <f t="shared" si="3"/>
        <v>42.967288838834143</v>
      </c>
      <c r="Q16" s="14">
        <f t="shared" si="3"/>
        <v>81.113721450217483</v>
      </c>
      <c r="R16" s="14">
        <f t="shared" si="3"/>
        <v>31.088463220138348</v>
      </c>
      <c r="S16" s="14">
        <f t="shared" si="3"/>
        <v>35.874830110236708</v>
      </c>
      <c r="T16" s="14">
        <f t="shared" si="3"/>
        <v>38.472421918054657</v>
      </c>
      <c r="U16" s="14">
        <f t="shared" si="3"/>
        <v>85.826921820499095</v>
      </c>
      <c r="V16" s="14">
        <f t="shared" si="3"/>
        <v>46.290176308107846</v>
      </c>
      <c r="W16" s="14">
        <f t="shared" si="3"/>
        <v>50.343964768898495</v>
      </c>
      <c r="X16" s="14">
        <f t="shared" si="3"/>
        <v>51.379949257591967</v>
      </c>
      <c r="Y16" s="14">
        <f t="shared" si="3"/>
        <v>32.874547526771551</v>
      </c>
    </row>
    <row r="17" spans="1:25">
      <c r="A17" s="24"/>
      <c r="B17" s="5" t="s">
        <v>33</v>
      </c>
      <c r="C17" s="14">
        <f>STDEV(C13:C15)</f>
        <v>0.55853667613834501</v>
      </c>
      <c r="D17" s="14">
        <f t="shared" ref="D17:Y17" si="4">STDEV(D13:D15)</f>
        <v>3.2669877402273784</v>
      </c>
      <c r="E17" s="14">
        <f t="shared" si="4"/>
        <v>2.2971512241301779</v>
      </c>
      <c r="F17" s="14">
        <f t="shared" si="4"/>
        <v>1.3238623635247386</v>
      </c>
      <c r="G17" s="14">
        <f t="shared" si="4"/>
        <v>1.2348683878516948</v>
      </c>
      <c r="H17" s="14">
        <f t="shared" si="4"/>
        <v>0.49339950589658993</v>
      </c>
      <c r="I17" s="14">
        <f t="shared" si="4"/>
        <v>3.9926011721099477</v>
      </c>
      <c r="J17" s="14">
        <f t="shared" si="4"/>
        <v>0.32263816937710249</v>
      </c>
      <c r="K17" s="14">
        <f t="shared" si="4"/>
        <v>1.4844111406631466</v>
      </c>
      <c r="L17" s="14">
        <f t="shared" si="4"/>
        <v>2.5792057954534551</v>
      </c>
      <c r="M17" s="14">
        <f t="shared" si="4"/>
        <v>0.28369201395793153</v>
      </c>
      <c r="N17" s="14">
        <f t="shared" si="4"/>
        <v>0.18338322033438373</v>
      </c>
      <c r="O17" s="14">
        <f t="shared" si="4"/>
        <v>0.31570860248527843</v>
      </c>
      <c r="P17" s="14">
        <f t="shared" si="4"/>
        <v>1.9228609215892112</v>
      </c>
      <c r="Q17" s="14">
        <f t="shared" si="4"/>
        <v>0.74532028970609454</v>
      </c>
      <c r="R17" s="14">
        <f t="shared" si="4"/>
        <v>0.32845366069105281</v>
      </c>
      <c r="S17" s="14">
        <f t="shared" si="4"/>
        <v>0.35907647896082562</v>
      </c>
      <c r="T17" s="14">
        <f t="shared" si="4"/>
        <v>0.37747702565267466</v>
      </c>
      <c r="U17" s="14">
        <f t="shared" si="4"/>
        <v>1.8993265287288166</v>
      </c>
      <c r="V17" s="14">
        <f t="shared" si="4"/>
        <v>0.41346316272979217</v>
      </c>
      <c r="W17" s="14">
        <f t="shared" si="4"/>
        <v>1.4885428866418913</v>
      </c>
      <c r="X17" s="14">
        <f t="shared" si="4"/>
        <v>0.53517006221836994</v>
      </c>
      <c r="Y17" s="14">
        <f t="shared" si="4"/>
        <v>0.22708251297778784</v>
      </c>
    </row>
    <row r="20" spans="1:25" ht="16.5" customHeight="1">
      <c r="A20" s="17" t="s">
        <v>34</v>
      </c>
      <c r="B20" s="25"/>
    </row>
    <row r="21" spans="1:25">
      <c r="C21" s="63" t="s">
        <v>0</v>
      </c>
      <c r="D21" s="63"/>
      <c r="E21" s="63"/>
      <c r="F21" s="63"/>
      <c r="G21" s="63"/>
      <c r="H21" s="64" t="s">
        <v>1</v>
      </c>
      <c r="I21" s="64"/>
      <c r="J21" s="64"/>
      <c r="K21" s="64"/>
      <c r="L21" s="64"/>
      <c r="M21" s="63" t="s">
        <v>2</v>
      </c>
      <c r="N21" s="63"/>
      <c r="O21" s="63"/>
      <c r="P21" s="63"/>
      <c r="Q21" s="63"/>
      <c r="R21" s="63" t="s">
        <v>3</v>
      </c>
      <c r="S21" s="63"/>
      <c r="T21" s="63"/>
      <c r="U21" s="63"/>
      <c r="V21" s="63" t="s">
        <v>4</v>
      </c>
      <c r="W21" s="63"/>
      <c r="X21" s="63"/>
      <c r="Y21" s="63"/>
    </row>
    <row r="22" spans="1:25">
      <c r="B22" s="5" t="s">
        <v>25</v>
      </c>
      <c r="C22" s="3" t="s">
        <v>5</v>
      </c>
      <c r="D22" s="3" t="s">
        <v>6</v>
      </c>
      <c r="E22" s="3" t="s">
        <v>7</v>
      </c>
      <c r="F22" s="3" t="s">
        <v>8</v>
      </c>
      <c r="G22" s="3" t="s">
        <v>9</v>
      </c>
      <c r="H22" s="3" t="s">
        <v>5</v>
      </c>
      <c r="I22" s="3" t="s">
        <v>6</v>
      </c>
      <c r="J22" s="3" t="s">
        <v>7</v>
      </c>
      <c r="K22" s="3" t="s">
        <v>8</v>
      </c>
      <c r="L22" s="3" t="s">
        <v>9</v>
      </c>
      <c r="M22" s="4" t="s">
        <v>10</v>
      </c>
      <c r="N22" s="4" t="s">
        <v>11</v>
      </c>
      <c r="O22" s="4" t="s">
        <v>12</v>
      </c>
      <c r="P22" s="4" t="s">
        <v>13</v>
      </c>
      <c r="Q22" s="4" t="s">
        <v>14</v>
      </c>
      <c r="R22" s="4" t="s">
        <v>10</v>
      </c>
      <c r="S22" s="4" t="s">
        <v>11</v>
      </c>
      <c r="T22" s="4" t="s">
        <v>13</v>
      </c>
      <c r="U22" s="4" t="s">
        <v>14</v>
      </c>
      <c r="V22" s="4" t="s">
        <v>10</v>
      </c>
      <c r="W22" s="4" t="s">
        <v>11</v>
      </c>
      <c r="X22" s="4" t="s">
        <v>13</v>
      </c>
      <c r="Y22" s="4" t="s">
        <v>14</v>
      </c>
    </row>
    <row r="23" spans="1:25" ht="17">
      <c r="A23" s="18" t="s">
        <v>24</v>
      </c>
      <c r="B23" s="5" t="s">
        <v>26</v>
      </c>
      <c r="C23" s="7">
        <v>0.51019999999999999</v>
      </c>
      <c r="D23" s="15">
        <v>0.50570000000000004</v>
      </c>
      <c r="E23" s="15">
        <v>0.50380000000000003</v>
      </c>
      <c r="F23" s="15">
        <v>0.50480000000000003</v>
      </c>
      <c r="G23" s="15">
        <v>0.50239999999999996</v>
      </c>
      <c r="H23" s="15">
        <v>0.50970000000000004</v>
      </c>
      <c r="I23" s="15">
        <v>0.50519999999999998</v>
      </c>
      <c r="J23" s="15">
        <v>0.50339999999999996</v>
      </c>
      <c r="K23" s="15">
        <v>0.50380000000000003</v>
      </c>
      <c r="L23" s="15">
        <v>0.50570000000000004</v>
      </c>
      <c r="M23" s="8">
        <v>0.50119999999999998</v>
      </c>
      <c r="N23" s="8">
        <v>0.505</v>
      </c>
      <c r="O23" s="7">
        <v>0.50780000000000003</v>
      </c>
      <c r="P23" s="8">
        <v>0.50449999999999995</v>
      </c>
      <c r="Q23" s="8">
        <v>0.50480000000000003</v>
      </c>
      <c r="R23" s="8">
        <v>0.50119999999999998</v>
      </c>
      <c r="S23" s="8">
        <v>0.51100000000000001</v>
      </c>
      <c r="T23" s="8">
        <v>0.51119999999999999</v>
      </c>
      <c r="U23" s="8">
        <v>0.51259999999999994</v>
      </c>
      <c r="V23" s="8">
        <v>0.50360000000000005</v>
      </c>
      <c r="W23" s="8">
        <v>0.505</v>
      </c>
      <c r="X23" s="8">
        <v>0.50009999999999999</v>
      </c>
      <c r="Y23" s="8">
        <v>0.50900000000000001</v>
      </c>
    </row>
    <row r="24" spans="1:25" ht="17">
      <c r="A24" s="23"/>
      <c r="B24" s="5" t="s">
        <v>37</v>
      </c>
      <c r="C24" s="7">
        <v>0.51060000000000005</v>
      </c>
      <c r="D24" s="15">
        <v>0.50380000000000003</v>
      </c>
      <c r="E24" s="15">
        <v>0.50370000000000004</v>
      </c>
      <c r="F24" s="15">
        <v>0.50360000000000005</v>
      </c>
      <c r="G24" s="15">
        <v>0.502</v>
      </c>
      <c r="H24" s="15">
        <v>0.50539999999999996</v>
      </c>
      <c r="I24" s="15">
        <v>0.50009999999999999</v>
      </c>
      <c r="J24" s="15">
        <v>0.50409999999999999</v>
      </c>
      <c r="K24" s="15">
        <v>0.50119999999999998</v>
      </c>
      <c r="L24" s="15">
        <v>0.505</v>
      </c>
      <c r="M24" s="8">
        <v>0.50180000000000002</v>
      </c>
      <c r="N24" s="8">
        <v>0.5</v>
      </c>
      <c r="O24" s="7">
        <v>0.51629999999999998</v>
      </c>
      <c r="P24" s="8">
        <v>0.50280000000000002</v>
      </c>
      <c r="Q24" s="8">
        <v>0.50429999999999997</v>
      </c>
      <c r="R24" s="8">
        <v>0.50139999999999996</v>
      </c>
      <c r="S24" s="8">
        <v>0.5</v>
      </c>
      <c r="T24" s="8">
        <v>0.51419999999999999</v>
      </c>
      <c r="U24" s="8">
        <v>0.50139999999999996</v>
      </c>
      <c r="V24" s="8">
        <v>0.50409999999999999</v>
      </c>
      <c r="W24" s="8">
        <v>0.502</v>
      </c>
      <c r="X24" s="8">
        <v>0.50609999999999999</v>
      </c>
      <c r="Y24" s="8">
        <v>0.50390000000000001</v>
      </c>
    </row>
    <row r="25" spans="1:25" ht="17">
      <c r="A25" s="23"/>
      <c r="B25" s="5" t="s">
        <v>38</v>
      </c>
      <c r="C25" s="7">
        <v>0.50360000000000005</v>
      </c>
      <c r="D25" s="15">
        <v>0.50509999999999999</v>
      </c>
      <c r="E25" s="15">
        <v>0.50470000000000004</v>
      </c>
      <c r="F25" s="15">
        <v>0.50519999999999998</v>
      </c>
      <c r="G25" s="15">
        <v>0.50180000000000002</v>
      </c>
      <c r="H25" s="15">
        <v>0.50539999999999996</v>
      </c>
      <c r="I25" s="15">
        <v>0.50649999999999995</v>
      </c>
      <c r="J25" s="15">
        <v>0.505</v>
      </c>
      <c r="K25" s="15">
        <v>0.50360000000000005</v>
      </c>
      <c r="L25" s="15">
        <v>0.50800000000000001</v>
      </c>
      <c r="M25" s="8">
        <v>0.50149999999999995</v>
      </c>
      <c r="N25" s="8">
        <v>0.503</v>
      </c>
      <c r="O25" s="7">
        <v>0.51529999999999998</v>
      </c>
      <c r="P25" s="8">
        <v>0.50439999999999996</v>
      </c>
      <c r="Q25" s="8">
        <v>0.50349999999999995</v>
      </c>
      <c r="R25" s="8">
        <v>0.50190000000000001</v>
      </c>
      <c r="S25" s="8">
        <v>0.50700000000000001</v>
      </c>
      <c r="T25" s="8">
        <v>0.51060000000000005</v>
      </c>
      <c r="U25" s="8">
        <v>0.50749999999999995</v>
      </c>
      <c r="V25" s="8">
        <v>0.50449999999999995</v>
      </c>
      <c r="W25" s="8">
        <v>0.50800000000000001</v>
      </c>
      <c r="X25" s="8">
        <v>0.51359999999999995</v>
      </c>
      <c r="Y25" s="8">
        <v>0.51149999999999995</v>
      </c>
    </row>
    <row r="26" spans="1:25">
      <c r="A26" s="5"/>
      <c r="B26" s="5" t="s">
        <v>15</v>
      </c>
      <c r="C26" s="7">
        <v>0.50649999999999995</v>
      </c>
      <c r="D26" s="15">
        <v>0.50580000000000003</v>
      </c>
      <c r="E26" s="15">
        <v>0.50419999999999998</v>
      </c>
      <c r="F26" s="15">
        <v>0.50039999999999996</v>
      </c>
      <c r="G26" s="15">
        <v>0.50019999999999998</v>
      </c>
      <c r="H26" s="16">
        <v>0.50129999999999997</v>
      </c>
      <c r="I26" s="16">
        <v>0.50049999999999994</v>
      </c>
      <c r="J26" s="16">
        <v>0.50590000000000002</v>
      </c>
      <c r="K26" s="16">
        <v>0.50180000000000002</v>
      </c>
      <c r="L26" s="16">
        <v>0.50860000000000005</v>
      </c>
      <c r="M26" s="8">
        <v>0.502</v>
      </c>
      <c r="N26" s="8">
        <v>0.502</v>
      </c>
      <c r="O26" s="3">
        <v>0.51480000000000004</v>
      </c>
      <c r="P26" s="8">
        <v>0.50370000000000004</v>
      </c>
      <c r="Q26" s="8">
        <v>0.51559999999999995</v>
      </c>
      <c r="R26" s="8">
        <v>0.50170000000000003</v>
      </c>
      <c r="S26" s="8">
        <v>0.503</v>
      </c>
      <c r="T26" s="8">
        <v>0.51180000000000003</v>
      </c>
      <c r="U26" s="8">
        <v>0.50080000000000002</v>
      </c>
      <c r="V26" s="8">
        <v>0.504</v>
      </c>
      <c r="W26" s="8">
        <v>0.504</v>
      </c>
      <c r="X26" s="8">
        <v>0.504</v>
      </c>
      <c r="Y26" s="8">
        <v>0.50860000000000005</v>
      </c>
    </row>
    <row r="27" spans="1:25">
      <c r="A27" s="5" t="s">
        <v>23</v>
      </c>
      <c r="B27" s="5"/>
      <c r="C27" s="9">
        <v>9</v>
      </c>
      <c r="D27" s="9">
        <v>9</v>
      </c>
      <c r="E27" s="9">
        <v>9</v>
      </c>
      <c r="F27" s="9">
        <v>9</v>
      </c>
      <c r="G27" s="9">
        <v>9</v>
      </c>
      <c r="H27" s="9">
        <v>9</v>
      </c>
      <c r="I27" s="9">
        <v>9</v>
      </c>
      <c r="J27" s="9">
        <v>9</v>
      </c>
      <c r="K27" s="9">
        <v>9</v>
      </c>
      <c r="L27" s="9">
        <v>9</v>
      </c>
      <c r="M27" s="9">
        <v>9</v>
      </c>
      <c r="N27" s="9">
        <v>9</v>
      </c>
      <c r="O27" s="9">
        <v>9</v>
      </c>
      <c r="P27" s="9">
        <v>9</v>
      </c>
      <c r="Q27" s="9">
        <v>9</v>
      </c>
      <c r="R27" s="9">
        <v>9</v>
      </c>
      <c r="S27" s="9">
        <v>9</v>
      </c>
      <c r="T27" s="9">
        <v>9</v>
      </c>
      <c r="U27" s="9">
        <v>9</v>
      </c>
      <c r="V27" s="9">
        <v>9</v>
      </c>
      <c r="W27" s="9">
        <v>9</v>
      </c>
      <c r="X27" s="9">
        <v>9</v>
      </c>
      <c r="Y27" s="9">
        <v>9</v>
      </c>
    </row>
    <row r="28" spans="1:25">
      <c r="A28" s="5" t="s">
        <v>27</v>
      </c>
      <c r="B28" s="5"/>
      <c r="C28" s="7">
        <v>1</v>
      </c>
      <c r="D28" s="7">
        <v>3</v>
      </c>
      <c r="E28" s="7">
        <v>3</v>
      </c>
      <c r="F28" s="7">
        <v>3</v>
      </c>
      <c r="G28" s="7">
        <v>3</v>
      </c>
      <c r="H28" s="7">
        <v>1</v>
      </c>
      <c r="I28" s="7">
        <v>3</v>
      </c>
      <c r="J28" s="7">
        <v>3</v>
      </c>
      <c r="K28" s="7">
        <v>3</v>
      </c>
      <c r="L28" s="7">
        <v>3</v>
      </c>
      <c r="M28" s="7">
        <v>1</v>
      </c>
      <c r="N28" s="7">
        <v>1</v>
      </c>
      <c r="O28" s="7">
        <v>1</v>
      </c>
      <c r="P28" s="7">
        <v>1</v>
      </c>
      <c r="Q28" s="7">
        <v>1</v>
      </c>
      <c r="R28" s="7">
        <v>1</v>
      </c>
      <c r="S28" s="7">
        <v>1</v>
      </c>
      <c r="T28" s="7">
        <v>1</v>
      </c>
      <c r="U28" s="7">
        <v>1</v>
      </c>
      <c r="V28" s="7">
        <v>1</v>
      </c>
      <c r="W28" s="7">
        <v>1</v>
      </c>
      <c r="X28" s="7">
        <v>1</v>
      </c>
      <c r="Y28" s="7">
        <v>1</v>
      </c>
    </row>
    <row r="29" spans="1:25" ht="17">
      <c r="A29" s="63" t="s">
        <v>32</v>
      </c>
      <c r="B29" s="5" t="s">
        <v>26</v>
      </c>
      <c r="C29" s="10">
        <v>0.41899999999999998</v>
      </c>
      <c r="D29" s="11">
        <v>0.70299999999999996</v>
      </c>
      <c r="E29" s="12">
        <v>0.64200000000000002</v>
      </c>
      <c r="F29" s="12">
        <v>0.70699999999999996</v>
      </c>
      <c r="G29" s="12">
        <v>0.995</v>
      </c>
      <c r="H29" s="7">
        <v>0.38900000000000001</v>
      </c>
      <c r="I29" s="12">
        <v>0.55100000000000005</v>
      </c>
      <c r="J29" s="12">
        <v>0.59</v>
      </c>
      <c r="K29" s="12">
        <v>0.52800000000000002</v>
      </c>
      <c r="L29" s="12">
        <v>0.93300000000000005</v>
      </c>
      <c r="M29" s="13">
        <v>0.19</v>
      </c>
      <c r="N29" s="13">
        <v>0.3</v>
      </c>
      <c r="O29" s="7">
        <v>0.26400000000000001</v>
      </c>
      <c r="P29" s="13">
        <v>0.41299999999999998</v>
      </c>
      <c r="Q29" s="13">
        <v>0.89400000000000002</v>
      </c>
      <c r="R29" s="13">
        <v>0.29099999999999998</v>
      </c>
      <c r="S29" s="13">
        <v>0.32700000000000001</v>
      </c>
      <c r="T29" s="13">
        <v>0.28799999999999998</v>
      </c>
      <c r="U29" s="13">
        <v>0.61299999999999999</v>
      </c>
      <c r="V29" s="13">
        <v>0.53400000000000003</v>
      </c>
      <c r="W29" s="13">
        <v>0.629</v>
      </c>
      <c r="X29" s="13">
        <v>0.35099999999999998</v>
      </c>
      <c r="Y29" s="13">
        <v>0.497</v>
      </c>
    </row>
    <row r="30" spans="1:25" ht="17">
      <c r="A30" s="63"/>
      <c r="B30" s="5" t="s">
        <v>37</v>
      </c>
      <c r="C30" s="10">
        <v>0.41799999999999998</v>
      </c>
      <c r="D30" s="11">
        <v>0.73199999999999998</v>
      </c>
      <c r="E30" s="12">
        <v>0.64600000000000002</v>
      </c>
      <c r="F30" s="12">
        <v>0.71399999999999997</v>
      </c>
      <c r="G30" s="12">
        <v>0.996</v>
      </c>
      <c r="H30" s="7">
        <v>0.38500000000000001</v>
      </c>
      <c r="I30" s="12">
        <v>0.55600000000000005</v>
      </c>
      <c r="J30" s="12">
        <v>0.57699999999999996</v>
      </c>
      <c r="K30" s="12">
        <v>0.52700000000000002</v>
      </c>
      <c r="L30" s="12">
        <v>0.94299999999999995</v>
      </c>
      <c r="M30" s="13">
        <v>0.221</v>
      </c>
      <c r="N30" s="13">
        <v>0.3</v>
      </c>
      <c r="O30" s="7">
        <v>0.26100000000000001</v>
      </c>
      <c r="P30" s="13">
        <v>0.42099999999999999</v>
      </c>
      <c r="Q30" s="13">
        <v>0.88400000000000001</v>
      </c>
      <c r="R30" s="13">
        <v>0.312</v>
      </c>
      <c r="S30" s="13">
        <v>0.33100000000000002</v>
      </c>
      <c r="T30" s="13">
        <v>0.28000000000000003</v>
      </c>
      <c r="U30" s="13">
        <v>0.61699999999999999</v>
      </c>
      <c r="V30" s="13">
        <v>0.53700000000000003</v>
      </c>
      <c r="W30" s="13">
        <v>0.60199999999999998</v>
      </c>
      <c r="X30" s="13">
        <v>0.33900000000000002</v>
      </c>
      <c r="Y30" s="13">
        <v>0.504</v>
      </c>
    </row>
    <row r="31" spans="1:25" ht="17">
      <c r="A31" s="63"/>
      <c r="B31" s="5" t="s">
        <v>38</v>
      </c>
      <c r="C31" s="10">
        <v>0.41799999999999998</v>
      </c>
      <c r="D31" s="11">
        <v>0.70099999999999996</v>
      </c>
      <c r="E31" s="12">
        <v>0.63900000000000001</v>
      </c>
      <c r="F31" s="12">
        <v>0.71099999999999997</v>
      </c>
      <c r="G31" s="12">
        <v>0.99399999999999999</v>
      </c>
      <c r="H31" s="11">
        <v>0.39</v>
      </c>
      <c r="I31" s="12">
        <v>0.54100000000000004</v>
      </c>
      <c r="J31" s="12">
        <v>0.6</v>
      </c>
      <c r="K31" s="12">
        <v>0.51900000000000002</v>
      </c>
      <c r="L31" s="12">
        <v>0.93</v>
      </c>
      <c r="M31" s="13">
        <v>0.19800000000000001</v>
      </c>
      <c r="N31" s="13">
        <v>0.28000000000000003</v>
      </c>
      <c r="O31" s="7">
        <v>0.254</v>
      </c>
      <c r="P31" s="13">
        <v>0.41899999999999998</v>
      </c>
      <c r="Q31" s="13">
        <v>0.876</v>
      </c>
      <c r="R31" s="13">
        <v>0.314</v>
      </c>
      <c r="S31" s="13">
        <v>0.33700000000000002</v>
      </c>
      <c r="T31" s="13">
        <v>0.27800000000000002</v>
      </c>
      <c r="U31" s="13">
        <v>0.622</v>
      </c>
      <c r="V31" s="13">
        <v>0.54100000000000004</v>
      </c>
      <c r="W31" s="13">
        <v>0.60499999999999998</v>
      </c>
      <c r="X31" s="13">
        <v>0.34100000000000003</v>
      </c>
      <c r="Y31" s="13">
        <v>0.51600000000000001</v>
      </c>
    </row>
    <row r="32" spans="1:25" ht="15" customHeight="1">
      <c r="A32" s="62" t="s">
        <v>28</v>
      </c>
      <c r="B32" s="5" t="s">
        <v>26</v>
      </c>
      <c r="C32" s="14">
        <f t="shared" ref="C32:Y32" si="5">((23.32*C29+0.84)*C28)/(C23*(40/60))</f>
        <v>31.196824774598198</v>
      </c>
      <c r="D32" s="14">
        <f t="shared" si="5"/>
        <v>153.35736602728892</v>
      </c>
      <c r="E32" s="14">
        <f t="shared" si="5"/>
        <v>141.22961492655816</v>
      </c>
      <c r="F32" s="14">
        <f t="shared" si="5"/>
        <v>154.4623217115689</v>
      </c>
      <c r="G32" s="14">
        <f t="shared" si="5"/>
        <v>215.35688694267517</v>
      </c>
      <c r="H32" s="14">
        <f t="shared" si="5"/>
        <v>29.168569746909952</v>
      </c>
      <c r="I32" s="14">
        <f t="shared" si="5"/>
        <v>121.93574821852732</v>
      </c>
      <c r="J32" s="14">
        <f t="shared" si="5"/>
        <v>130.50178784266987</v>
      </c>
      <c r="K32" s="14">
        <f t="shared" si="5"/>
        <v>117.48376339817389</v>
      </c>
      <c r="L32" s="14">
        <f t="shared" si="5"/>
        <v>201.08566343682025</v>
      </c>
      <c r="M32" s="14">
        <f t="shared" si="5"/>
        <v>15.774541101356748</v>
      </c>
      <c r="N32" s="14">
        <f t="shared" si="5"/>
        <v>23.275247524752473</v>
      </c>
      <c r="O32" s="14">
        <f t="shared" si="5"/>
        <v>20.667034265458842</v>
      </c>
      <c r="P32" s="14">
        <f t="shared" si="5"/>
        <v>31.133280475718539</v>
      </c>
      <c r="Q32" s="14">
        <f t="shared" si="5"/>
        <v>64.445562599049126</v>
      </c>
      <c r="R32" s="14">
        <f t="shared" si="5"/>
        <v>22.823583399840384</v>
      </c>
      <c r="S32" s="14">
        <f t="shared" si="5"/>
        <v>24.850215264187867</v>
      </c>
      <c r="T32" s="14">
        <f t="shared" si="5"/>
        <v>22.171830985915491</v>
      </c>
      <c r="U32" s="14">
        <f t="shared" si="5"/>
        <v>44.289387436597742</v>
      </c>
      <c r="V32" s="14">
        <f t="shared" si="5"/>
        <v>39.593566322478161</v>
      </c>
      <c r="W32" s="14">
        <f t="shared" si="5"/>
        <v>46.064198019801985</v>
      </c>
      <c r="X32" s="14">
        <f t="shared" si="5"/>
        <v>27.070545890821833</v>
      </c>
      <c r="Y32" s="14">
        <f t="shared" si="5"/>
        <v>36.630766208251472</v>
      </c>
    </row>
    <row r="33" spans="1:25" ht="17">
      <c r="A33" s="62"/>
      <c r="B33" s="5" t="s">
        <v>37</v>
      </c>
      <c r="C33" s="14">
        <f t="shared" ref="C33:Y33" si="6">((23.32*C30+0.84)*C28)/(C24*(40/60))</f>
        <v>31.103877790834307</v>
      </c>
      <c r="D33" s="14">
        <f t="shared" si="6"/>
        <v>159.97633981738784</v>
      </c>
      <c r="E33" s="14">
        <f t="shared" si="6"/>
        <v>142.09100655151877</v>
      </c>
      <c r="F33" s="14">
        <f t="shared" si="6"/>
        <v>156.2890389197776</v>
      </c>
      <c r="G33" s="14">
        <f t="shared" si="6"/>
        <v>215.73752988047806</v>
      </c>
      <c r="H33" s="14">
        <f t="shared" si="6"/>
        <v>29.139889196675906</v>
      </c>
      <c r="I33" s="14">
        <f t="shared" si="6"/>
        <v>124.22843431313738</v>
      </c>
      <c r="J33" s="14">
        <f t="shared" si="6"/>
        <v>127.6143225550486</v>
      </c>
      <c r="K33" s="14">
        <f t="shared" si="6"/>
        <v>117.88383878691143</v>
      </c>
      <c r="L33" s="14">
        <f t="shared" si="6"/>
        <v>203.44241584158414</v>
      </c>
      <c r="M33" s="14">
        <f t="shared" si="6"/>
        <v>17.916660023913909</v>
      </c>
      <c r="N33" s="14">
        <f t="shared" si="6"/>
        <v>23.507999999999999</v>
      </c>
      <c r="O33" s="14">
        <f t="shared" si="6"/>
        <v>20.123532829750147</v>
      </c>
      <c r="P33" s="14">
        <f t="shared" si="6"/>
        <v>31.795107398568017</v>
      </c>
      <c r="Q33" s="14">
        <f t="shared" si="6"/>
        <v>63.815823914336711</v>
      </c>
      <c r="R33" s="14">
        <f t="shared" si="6"/>
        <v>24.279537295572403</v>
      </c>
      <c r="S33" s="14">
        <f t="shared" si="6"/>
        <v>25.676760000000002</v>
      </c>
      <c r="T33" s="14">
        <f t="shared" si="6"/>
        <v>21.498249708284714</v>
      </c>
      <c r="U33" s="14">
        <f t="shared" si="6"/>
        <v>45.557758276824899</v>
      </c>
      <c r="V33" s="14">
        <f t="shared" si="6"/>
        <v>39.762467764332477</v>
      </c>
      <c r="W33" s="14">
        <f t="shared" si="6"/>
        <v>44.458087649402387</v>
      </c>
      <c r="X33" s="14">
        <f t="shared" si="6"/>
        <v>25.920213396561948</v>
      </c>
      <c r="Y33" s="14">
        <f t="shared" si="6"/>
        <v>37.487437983726934</v>
      </c>
    </row>
    <row r="34" spans="1:25" ht="17">
      <c r="A34" s="62"/>
      <c r="B34" s="5" t="s">
        <v>38</v>
      </c>
      <c r="C34" s="14">
        <f t="shared" ref="C34:Y34" si="7">((23.32*C31+0.84)*C28)/(C25*(40/60))</f>
        <v>31.536219221604448</v>
      </c>
      <c r="D34" s="14">
        <f t="shared" si="7"/>
        <v>153.12401504652544</v>
      </c>
      <c r="E34" s="14">
        <f t="shared" si="7"/>
        <v>140.3539924707747</v>
      </c>
      <c r="F34" s="14">
        <f t="shared" si="7"/>
        <v>155.17090261282661</v>
      </c>
      <c r="G34" s="14">
        <f t="shared" si="7"/>
        <v>215.40526106018331</v>
      </c>
      <c r="H34" s="14">
        <f t="shared" si="7"/>
        <v>29.485951721408789</v>
      </c>
      <c r="I34" s="14">
        <f t="shared" si="7"/>
        <v>119.55091806515304</v>
      </c>
      <c r="J34" s="14">
        <f t="shared" si="7"/>
        <v>132.16633663366335</v>
      </c>
      <c r="K34" s="14">
        <f t="shared" si="7"/>
        <v>115.65500397140588</v>
      </c>
      <c r="L34" s="14">
        <f t="shared" si="7"/>
        <v>199.55551181102359</v>
      </c>
      <c r="M34" s="14">
        <f t="shared" si="7"/>
        <v>16.323110667996016</v>
      </c>
      <c r="N34" s="14">
        <f t="shared" si="7"/>
        <v>21.976938369781315</v>
      </c>
      <c r="O34" s="14">
        <f t="shared" si="7"/>
        <v>19.687405394915586</v>
      </c>
      <c r="P34" s="14">
        <f t="shared" si="7"/>
        <v>31.555551149881051</v>
      </c>
      <c r="Q34" s="14">
        <f t="shared" si="7"/>
        <v>63.361429990069524</v>
      </c>
      <c r="R34" s="14">
        <f t="shared" si="7"/>
        <v>24.394739988045426</v>
      </c>
      <c r="S34" s="14">
        <f t="shared" si="7"/>
        <v>25.736213017751485</v>
      </c>
      <c r="T34" s="14">
        <f t="shared" si="7"/>
        <v>21.512808460634545</v>
      </c>
      <c r="U34" s="14">
        <f t="shared" si="7"/>
        <v>45.354798029556655</v>
      </c>
      <c r="V34" s="14">
        <f t="shared" si="7"/>
        <v>40.00828543111993</v>
      </c>
      <c r="W34" s="14">
        <f t="shared" si="7"/>
        <v>44.139566929133856</v>
      </c>
      <c r="X34" s="14">
        <f t="shared" si="7"/>
        <v>25.677920560747669</v>
      </c>
      <c r="Y34" s="14">
        <f t="shared" si="7"/>
        <v>37.751085043988276</v>
      </c>
    </row>
    <row r="35" spans="1:25">
      <c r="A35" s="24"/>
      <c r="B35" s="5" t="s">
        <v>30</v>
      </c>
      <c r="C35" s="14">
        <f t="shared" ref="C35:Y35" si="8">AVERAGE(C32:C34)</f>
        <v>31.278973929012313</v>
      </c>
      <c r="D35" s="14">
        <f t="shared" si="8"/>
        <v>155.48590696373404</v>
      </c>
      <c r="E35" s="14">
        <f t="shared" si="8"/>
        <v>141.22487131628387</v>
      </c>
      <c r="F35" s="14">
        <f t="shared" si="8"/>
        <v>155.30742108139103</v>
      </c>
      <c r="G35" s="14">
        <f t="shared" si="8"/>
        <v>215.49989262777885</v>
      </c>
      <c r="H35" s="14">
        <f t="shared" si="8"/>
        <v>29.264803554998213</v>
      </c>
      <c r="I35" s="14">
        <f t="shared" si="8"/>
        <v>121.90503353227258</v>
      </c>
      <c r="J35" s="14">
        <f t="shared" si="8"/>
        <v>130.0941490104606</v>
      </c>
      <c r="K35" s="14">
        <f t="shared" si="8"/>
        <v>117.00753538549706</v>
      </c>
      <c r="L35" s="14">
        <f t="shared" si="8"/>
        <v>201.36119702980932</v>
      </c>
      <c r="M35" s="14">
        <f t="shared" si="8"/>
        <v>16.671437264422224</v>
      </c>
      <c r="N35" s="14">
        <f t="shared" si="8"/>
        <v>22.920061964844592</v>
      </c>
      <c r="O35" s="14">
        <f t="shared" si="8"/>
        <v>20.159324163374858</v>
      </c>
      <c r="P35" s="14">
        <f t="shared" si="8"/>
        <v>31.494646341389203</v>
      </c>
      <c r="Q35" s="14">
        <f t="shared" si="8"/>
        <v>63.874272167818454</v>
      </c>
      <c r="R35" s="14">
        <f t="shared" si="8"/>
        <v>23.832620227819405</v>
      </c>
      <c r="S35" s="14">
        <f t="shared" si="8"/>
        <v>25.42106276064645</v>
      </c>
      <c r="T35" s="14">
        <f t="shared" si="8"/>
        <v>21.727629718278251</v>
      </c>
      <c r="U35" s="14">
        <f t="shared" si="8"/>
        <v>45.067314580993099</v>
      </c>
      <c r="V35" s="14">
        <f t="shared" si="8"/>
        <v>39.788106505976856</v>
      </c>
      <c r="W35" s="14">
        <f t="shared" si="8"/>
        <v>44.887284199446071</v>
      </c>
      <c r="X35" s="14">
        <f t="shared" si="8"/>
        <v>26.222893282710483</v>
      </c>
      <c r="Y35" s="14">
        <f t="shared" si="8"/>
        <v>37.289763078655561</v>
      </c>
    </row>
    <row r="36" spans="1:25">
      <c r="A36" s="24"/>
      <c r="B36" s="5" t="s">
        <v>33</v>
      </c>
      <c r="C36" s="14">
        <f t="shared" ref="C36:Y36" si="9">STDEV(C32:C34)</f>
        <v>0.22757667030763318</v>
      </c>
      <c r="D36" s="14">
        <f t="shared" si="9"/>
        <v>3.8905788232518419</v>
      </c>
      <c r="E36" s="14">
        <f t="shared" si="9"/>
        <v>0.86851675605863909</v>
      </c>
      <c r="F36" s="14">
        <f t="shared" si="9"/>
        <v>0.92097877765224401</v>
      </c>
      <c r="G36" s="14">
        <f t="shared" si="9"/>
        <v>0.20721634036435396</v>
      </c>
      <c r="H36" s="14">
        <f t="shared" si="9"/>
        <v>0.19205605202778903</v>
      </c>
      <c r="I36" s="14">
        <f t="shared" si="9"/>
        <v>2.338909383987156</v>
      </c>
      <c r="J36" s="14">
        <f t="shared" si="9"/>
        <v>2.3032227651967174</v>
      </c>
      <c r="K36" s="14">
        <f t="shared" si="9"/>
        <v>1.1882848979710234</v>
      </c>
      <c r="L36" s="14">
        <f t="shared" si="9"/>
        <v>1.958046170636957</v>
      </c>
      <c r="M36" s="14">
        <f t="shared" si="9"/>
        <v>1.1127294967456214</v>
      </c>
      <c r="N36" s="14">
        <f t="shared" si="9"/>
        <v>0.82501819092507134</v>
      </c>
      <c r="O36" s="14">
        <f t="shared" si="9"/>
        <v>0.49079419889852</v>
      </c>
      <c r="P36" s="14">
        <f t="shared" si="9"/>
        <v>0.33509068283850246</v>
      </c>
      <c r="Q36" s="14">
        <f t="shared" si="9"/>
        <v>0.54442449174750474</v>
      </c>
      <c r="R36" s="14">
        <f t="shared" si="9"/>
        <v>0.87574791193112822</v>
      </c>
      <c r="S36" s="14">
        <f t="shared" si="9"/>
        <v>0.49526135876899857</v>
      </c>
      <c r="T36" s="14">
        <f t="shared" si="9"/>
        <v>0.38475844882912563</v>
      </c>
      <c r="U36" s="14">
        <f t="shared" si="9"/>
        <v>0.68130477540021084</v>
      </c>
      <c r="V36" s="14">
        <f t="shared" si="9"/>
        <v>0.20854494377228686</v>
      </c>
      <c r="W36" s="14">
        <f t="shared" si="9"/>
        <v>1.0316048021013917</v>
      </c>
      <c r="X36" s="14">
        <f t="shared" si="9"/>
        <v>0.74401791819835328</v>
      </c>
      <c r="Y36" s="14">
        <f t="shared" si="9"/>
        <v>0.58573466646417571</v>
      </c>
    </row>
    <row r="39" spans="1:25" ht="17.25" customHeight="1">
      <c r="A39" s="17" t="s">
        <v>35</v>
      </c>
      <c r="B39" s="25"/>
    </row>
    <row r="40" spans="1:25">
      <c r="C40" s="63" t="s">
        <v>0</v>
      </c>
      <c r="D40" s="63"/>
      <c r="E40" s="63"/>
      <c r="F40" s="63"/>
      <c r="G40" s="63"/>
      <c r="H40" s="64" t="s">
        <v>1</v>
      </c>
      <c r="I40" s="64"/>
      <c r="J40" s="64"/>
      <c r="K40" s="64"/>
      <c r="L40" s="64"/>
      <c r="M40" s="63" t="s">
        <v>2</v>
      </c>
      <c r="N40" s="63"/>
      <c r="O40" s="63"/>
      <c r="P40" s="63"/>
      <c r="Q40" s="63"/>
      <c r="R40" s="63" t="s">
        <v>3</v>
      </c>
      <c r="S40" s="63"/>
      <c r="T40" s="63"/>
      <c r="U40" s="63"/>
      <c r="V40" s="63" t="s">
        <v>4</v>
      </c>
      <c r="W40" s="63"/>
      <c r="X40" s="63"/>
      <c r="Y40" s="63"/>
    </row>
    <row r="41" spans="1:25">
      <c r="B41" s="5" t="s">
        <v>25</v>
      </c>
      <c r="C41" s="3" t="s">
        <v>5</v>
      </c>
      <c r="D41" s="3" t="s">
        <v>6</v>
      </c>
      <c r="E41" s="3" t="s">
        <v>7</v>
      </c>
      <c r="F41" s="3" t="s">
        <v>8</v>
      </c>
      <c r="G41" s="3" t="s">
        <v>9</v>
      </c>
      <c r="H41" s="3" t="s">
        <v>5</v>
      </c>
      <c r="I41" s="3" t="s">
        <v>6</v>
      </c>
      <c r="J41" s="3" t="s">
        <v>7</v>
      </c>
      <c r="K41" s="3" t="s">
        <v>8</v>
      </c>
      <c r="L41" s="3" t="s">
        <v>9</v>
      </c>
      <c r="M41" s="4" t="s">
        <v>10</v>
      </c>
      <c r="N41" s="4" t="s">
        <v>11</v>
      </c>
      <c r="O41" s="4" t="s">
        <v>12</v>
      </c>
      <c r="P41" s="4" t="s">
        <v>13</v>
      </c>
      <c r="Q41" s="4" t="s">
        <v>14</v>
      </c>
      <c r="R41" s="4" t="s">
        <v>10</v>
      </c>
      <c r="S41" s="4" t="s">
        <v>11</v>
      </c>
      <c r="T41" s="4" t="s">
        <v>13</v>
      </c>
      <c r="U41" s="4" t="s">
        <v>14</v>
      </c>
      <c r="V41" s="4" t="s">
        <v>10</v>
      </c>
      <c r="W41" s="4" t="s">
        <v>11</v>
      </c>
      <c r="X41" s="4" t="s">
        <v>13</v>
      </c>
      <c r="Y41" s="4" t="s">
        <v>14</v>
      </c>
    </row>
    <row r="42" spans="1:25" ht="17">
      <c r="A42" s="18" t="s">
        <v>24</v>
      </c>
      <c r="B42" s="5" t="s">
        <v>26</v>
      </c>
      <c r="C42" s="7">
        <v>0.50139999999999996</v>
      </c>
      <c r="D42" s="15">
        <v>0.50419999999999998</v>
      </c>
      <c r="E42" s="15">
        <v>0.503</v>
      </c>
      <c r="F42" s="15">
        <v>0.50309999999999999</v>
      </c>
      <c r="G42" s="15">
        <v>0.50370000000000004</v>
      </c>
      <c r="H42" s="15">
        <v>0.501</v>
      </c>
      <c r="I42" s="15">
        <v>0.50119999999999998</v>
      </c>
      <c r="J42" s="15">
        <v>0.50629999999999997</v>
      </c>
      <c r="K42" s="15">
        <v>0.50529999999999997</v>
      </c>
      <c r="L42" s="15">
        <v>0.50160000000000005</v>
      </c>
      <c r="M42" s="8">
        <v>0.50209999999999999</v>
      </c>
      <c r="N42" s="8">
        <v>0.504</v>
      </c>
      <c r="O42" s="7">
        <v>0.50370000000000004</v>
      </c>
      <c r="P42" s="8">
        <v>0.51070000000000004</v>
      </c>
      <c r="Q42" s="8">
        <v>0.50660000000000005</v>
      </c>
      <c r="R42" s="8">
        <v>0.50319999999999998</v>
      </c>
      <c r="S42" s="8">
        <v>0.5</v>
      </c>
      <c r="T42" s="8">
        <v>0.50700000000000001</v>
      </c>
      <c r="U42" s="8">
        <v>0.50280000000000002</v>
      </c>
      <c r="V42" s="8">
        <v>0.50509999999999999</v>
      </c>
      <c r="W42" s="8">
        <v>0.50800000000000001</v>
      </c>
      <c r="X42" s="8">
        <v>0.50560000000000005</v>
      </c>
      <c r="Y42" s="8">
        <v>0.51459999999999995</v>
      </c>
    </row>
    <row r="43" spans="1:25" ht="17">
      <c r="A43" s="23"/>
      <c r="B43" s="5" t="s">
        <v>37</v>
      </c>
      <c r="C43" s="7">
        <v>0.51490000000000002</v>
      </c>
      <c r="D43" s="15">
        <v>0.50700000000000001</v>
      </c>
      <c r="E43" s="15">
        <v>0.504</v>
      </c>
      <c r="F43" s="15">
        <v>0.50219999999999998</v>
      </c>
      <c r="G43" s="15">
        <v>0.50480000000000003</v>
      </c>
      <c r="H43" s="15">
        <v>0.50360000000000005</v>
      </c>
      <c r="I43" s="15">
        <v>0.50739999999999996</v>
      </c>
      <c r="J43" s="15">
        <v>0.50680000000000003</v>
      </c>
      <c r="K43" s="15">
        <v>0.50619999999999998</v>
      </c>
      <c r="L43" s="15">
        <v>0.50190000000000001</v>
      </c>
      <c r="M43" s="8">
        <v>0.50249999999999995</v>
      </c>
      <c r="N43" s="8">
        <v>0.50600000000000001</v>
      </c>
      <c r="O43" s="7">
        <v>0.50429999999999997</v>
      </c>
      <c r="P43" s="8">
        <v>0.50549999999999995</v>
      </c>
      <c r="Q43" s="8">
        <v>0.50890000000000002</v>
      </c>
      <c r="R43" s="8">
        <v>0.50349999999999995</v>
      </c>
      <c r="S43" s="8">
        <v>0.50700000000000001</v>
      </c>
      <c r="T43" s="8">
        <v>0.505</v>
      </c>
      <c r="U43" s="8">
        <v>0.50329999999999997</v>
      </c>
      <c r="V43" s="8">
        <v>0.50539999999999996</v>
      </c>
      <c r="W43" s="8">
        <v>0.504</v>
      </c>
      <c r="X43" s="8">
        <v>0.50580000000000003</v>
      </c>
      <c r="Y43" s="8">
        <v>0.50380000000000003</v>
      </c>
    </row>
    <row r="44" spans="1:25" ht="17">
      <c r="A44" s="23"/>
      <c r="B44" s="5" t="s">
        <v>38</v>
      </c>
      <c r="C44" s="7">
        <v>0.50980000000000003</v>
      </c>
      <c r="D44" s="15">
        <v>0.50970000000000004</v>
      </c>
      <c r="E44" s="15">
        <v>0.503</v>
      </c>
      <c r="F44" s="15">
        <v>0.50449999999999995</v>
      </c>
      <c r="G44" s="15">
        <v>0.50519999999999998</v>
      </c>
      <c r="H44" s="15">
        <v>0.50260000000000005</v>
      </c>
      <c r="I44" s="15">
        <v>0.50209999999999999</v>
      </c>
      <c r="J44" s="15">
        <v>0.50829999999999997</v>
      </c>
      <c r="K44" s="15">
        <v>0.50419999999999998</v>
      </c>
      <c r="L44" s="15">
        <v>0.50170000000000003</v>
      </c>
      <c r="M44" s="8">
        <v>0.50190000000000001</v>
      </c>
      <c r="N44" s="8">
        <v>0.50700000000000001</v>
      </c>
      <c r="O44" s="7">
        <v>0.50539999999999996</v>
      </c>
      <c r="P44" s="8">
        <v>0.51090000000000002</v>
      </c>
      <c r="Q44" s="8">
        <v>0.50270000000000004</v>
      </c>
      <c r="R44" s="8">
        <v>0.50390000000000001</v>
      </c>
      <c r="S44" s="8">
        <v>0.50600000000000001</v>
      </c>
      <c r="T44" s="8">
        <v>0.50609999999999999</v>
      </c>
      <c r="U44" s="8">
        <v>0.50419999999999998</v>
      </c>
      <c r="V44" s="8">
        <v>0.50480000000000003</v>
      </c>
      <c r="W44" s="8">
        <v>0.50600000000000001</v>
      </c>
      <c r="X44" s="8">
        <v>0.51359999999999995</v>
      </c>
      <c r="Y44" s="8">
        <v>0.50870000000000004</v>
      </c>
    </row>
    <row r="45" spans="1:25">
      <c r="A45" s="5"/>
      <c r="B45" s="5" t="s">
        <v>15</v>
      </c>
      <c r="C45" s="7">
        <v>0.51119999999999999</v>
      </c>
      <c r="D45" s="15">
        <v>0.50470000000000004</v>
      </c>
      <c r="E45" s="15">
        <v>0.50409999999999999</v>
      </c>
      <c r="F45" s="15">
        <v>0.50270000000000004</v>
      </c>
      <c r="G45" s="15">
        <v>0.50239999999999996</v>
      </c>
      <c r="H45" s="16">
        <v>0.51259999999999994</v>
      </c>
      <c r="I45" s="16">
        <v>0.50760000000000005</v>
      </c>
      <c r="J45" s="16">
        <v>0.50009999999999999</v>
      </c>
      <c r="K45" s="16">
        <v>0.50239999999999996</v>
      </c>
      <c r="L45" s="16">
        <v>0.50239999999999996</v>
      </c>
      <c r="M45" s="8">
        <v>0.50239999999999996</v>
      </c>
      <c r="N45" s="8">
        <v>0.50900000000000001</v>
      </c>
      <c r="O45" s="3">
        <v>0.50290000000000001</v>
      </c>
      <c r="P45" s="8">
        <v>0.51090000000000002</v>
      </c>
      <c r="Q45" s="8">
        <v>0.50339999999999996</v>
      </c>
      <c r="R45" s="8">
        <v>0.50290000000000001</v>
      </c>
      <c r="S45" s="8">
        <v>0.50600000000000001</v>
      </c>
      <c r="T45" s="8">
        <v>0.50639999999999996</v>
      </c>
      <c r="U45" s="8">
        <v>0.50390000000000001</v>
      </c>
      <c r="V45" s="8">
        <v>0.50429999999999997</v>
      </c>
      <c r="W45" s="8">
        <v>0.50800000000000001</v>
      </c>
      <c r="X45" s="8">
        <v>0.50560000000000005</v>
      </c>
      <c r="Y45" s="8">
        <v>0.50649999999999995</v>
      </c>
    </row>
    <row r="46" spans="1:25">
      <c r="A46" s="5" t="s">
        <v>23</v>
      </c>
      <c r="B46" s="5"/>
      <c r="C46" s="9">
        <v>9</v>
      </c>
      <c r="D46" s="9">
        <v>9</v>
      </c>
      <c r="E46" s="9">
        <v>9</v>
      </c>
      <c r="F46" s="9">
        <v>9</v>
      </c>
      <c r="G46" s="9">
        <v>9</v>
      </c>
      <c r="H46" s="9">
        <v>9</v>
      </c>
      <c r="I46" s="9">
        <v>9</v>
      </c>
      <c r="J46" s="9">
        <v>9</v>
      </c>
      <c r="K46" s="9">
        <v>9</v>
      </c>
      <c r="L46" s="9">
        <v>9</v>
      </c>
      <c r="M46" s="9">
        <v>9</v>
      </c>
      <c r="N46" s="9">
        <v>9</v>
      </c>
      <c r="O46" s="9">
        <v>9</v>
      </c>
      <c r="P46" s="9">
        <v>9</v>
      </c>
      <c r="Q46" s="9">
        <v>9</v>
      </c>
      <c r="R46" s="9">
        <v>9</v>
      </c>
      <c r="S46" s="9">
        <v>9</v>
      </c>
      <c r="T46" s="9">
        <v>9</v>
      </c>
      <c r="U46" s="9">
        <v>9</v>
      </c>
      <c r="V46" s="9">
        <v>9</v>
      </c>
      <c r="W46" s="9">
        <v>9</v>
      </c>
      <c r="X46" s="9">
        <v>9</v>
      </c>
      <c r="Y46" s="9">
        <v>9</v>
      </c>
    </row>
    <row r="47" spans="1:25">
      <c r="A47" s="5" t="s">
        <v>27</v>
      </c>
      <c r="B47" s="5"/>
      <c r="C47" s="7">
        <v>1</v>
      </c>
      <c r="D47" s="7">
        <v>3</v>
      </c>
      <c r="E47" s="7">
        <v>3</v>
      </c>
      <c r="F47" s="7">
        <v>3</v>
      </c>
      <c r="G47" s="7">
        <v>3</v>
      </c>
      <c r="H47" s="7">
        <v>1</v>
      </c>
      <c r="I47" s="7">
        <v>3</v>
      </c>
      <c r="J47" s="7">
        <v>3</v>
      </c>
      <c r="K47" s="7">
        <v>3</v>
      </c>
      <c r="L47" s="7">
        <v>3</v>
      </c>
      <c r="M47" s="7">
        <v>1</v>
      </c>
      <c r="N47" s="7">
        <v>1</v>
      </c>
      <c r="O47" s="7">
        <v>1</v>
      </c>
      <c r="P47" s="7">
        <v>1</v>
      </c>
      <c r="Q47" s="7">
        <v>1</v>
      </c>
      <c r="R47" s="7">
        <v>1</v>
      </c>
      <c r="S47" s="7">
        <v>1</v>
      </c>
      <c r="T47" s="7">
        <v>1</v>
      </c>
      <c r="U47" s="7">
        <v>1</v>
      </c>
      <c r="V47" s="7">
        <v>1</v>
      </c>
      <c r="W47" s="7">
        <v>1</v>
      </c>
      <c r="X47" s="7">
        <v>1</v>
      </c>
      <c r="Y47" s="7">
        <v>1</v>
      </c>
    </row>
    <row r="48" spans="1:25" ht="17">
      <c r="A48" s="63" t="s">
        <v>32</v>
      </c>
      <c r="B48" s="5" t="s">
        <v>26</v>
      </c>
      <c r="C48" s="10">
        <v>0.27</v>
      </c>
      <c r="D48" s="11">
        <v>0.86599999999999999</v>
      </c>
      <c r="E48" s="12">
        <v>0.59599999999999997</v>
      </c>
      <c r="F48" s="12">
        <v>0.61799999999999999</v>
      </c>
      <c r="G48" s="12">
        <v>0.77300000000000002</v>
      </c>
      <c r="H48" s="7">
        <v>0.38900000000000001</v>
      </c>
      <c r="I48" s="12">
        <v>0.77300000000000002</v>
      </c>
      <c r="J48" s="12">
        <v>0.47599999999999998</v>
      </c>
      <c r="K48" s="12">
        <v>0.60199999999999998</v>
      </c>
      <c r="L48" s="12">
        <v>0.86899999999999999</v>
      </c>
      <c r="M48" s="13">
        <v>0.16900000000000001</v>
      </c>
      <c r="N48" s="13">
        <v>0.188</v>
      </c>
      <c r="O48" s="7">
        <v>0.26700000000000002</v>
      </c>
      <c r="P48" s="13">
        <v>0.372</v>
      </c>
      <c r="Q48" s="13">
        <v>0.65600000000000003</v>
      </c>
      <c r="R48" s="13">
        <v>0.31900000000000001</v>
      </c>
      <c r="S48" s="13">
        <v>0.34499999999999997</v>
      </c>
      <c r="T48" s="13">
        <v>0.36699999999999999</v>
      </c>
      <c r="U48" s="13">
        <v>0.621</v>
      </c>
      <c r="V48" s="13">
        <v>0.33900000000000002</v>
      </c>
      <c r="W48" s="13">
        <v>0.441</v>
      </c>
      <c r="X48" s="13">
        <v>0.33600000000000002</v>
      </c>
      <c r="Y48" s="13">
        <v>0.44400000000000001</v>
      </c>
    </row>
    <row r="49" spans="1:25" ht="17">
      <c r="A49" s="63"/>
      <c r="B49" s="5" t="s">
        <v>37</v>
      </c>
      <c r="C49" s="10">
        <v>0.27500000000000002</v>
      </c>
      <c r="D49" s="11">
        <v>0.89600000000000002</v>
      </c>
      <c r="E49" s="12">
        <v>0.59799999999999998</v>
      </c>
      <c r="F49" s="12">
        <v>0.61299999999999999</v>
      </c>
      <c r="G49" s="12">
        <v>0.77800000000000002</v>
      </c>
      <c r="H49" s="7">
        <v>0.39300000000000002</v>
      </c>
      <c r="I49" s="12">
        <v>0.79</v>
      </c>
      <c r="J49" s="12">
        <v>0.47299999999999998</v>
      </c>
      <c r="K49" s="12">
        <v>0.61099999999999999</v>
      </c>
      <c r="L49" s="12">
        <v>0.85899999999999999</v>
      </c>
      <c r="M49" s="13">
        <v>0.17199999999999999</v>
      </c>
      <c r="N49" s="13">
        <v>0.17</v>
      </c>
      <c r="O49" s="7">
        <v>0.25900000000000001</v>
      </c>
      <c r="P49" s="13">
        <v>0.38400000000000001</v>
      </c>
      <c r="Q49" s="13">
        <v>0.65</v>
      </c>
      <c r="R49" s="13">
        <v>0.32100000000000001</v>
      </c>
      <c r="S49" s="13">
        <v>0.33600000000000002</v>
      </c>
      <c r="T49" s="13">
        <v>0.35899999999999999</v>
      </c>
      <c r="U49" s="13">
        <v>0.63200000000000001</v>
      </c>
      <c r="V49" s="13">
        <v>0.34200000000000003</v>
      </c>
      <c r="W49" s="13">
        <v>0.432</v>
      </c>
      <c r="X49" s="13">
        <v>0.36099999999999999</v>
      </c>
      <c r="Y49" s="13">
        <v>0.48899999999999999</v>
      </c>
    </row>
    <row r="50" spans="1:25" ht="17">
      <c r="A50" s="63"/>
      <c r="B50" s="5" t="s">
        <v>38</v>
      </c>
      <c r="C50" s="10">
        <v>0.26400000000000001</v>
      </c>
      <c r="D50" s="11">
        <v>0.872</v>
      </c>
      <c r="E50" s="12">
        <v>0.58099999999999996</v>
      </c>
      <c r="F50" s="12">
        <v>0.61599999999999999</v>
      </c>
      <c r="G50" s="12">
        <v>0.77200000000000002</v>
      </c>
      <c r="H50" s="7">
        <v>0.39900000000000002</v>
      </c>
      <c r="I50" s="12">
        <v>0.77800000000000002</v>
      </c>
      <c r="J50" s="12">
        <v>0.47499999999999998</v>
      </c>
      <c r="K50" s="12">
        <v>0.61299999999999999</v>
      </c>
      <c r="L50" s="12">
        <v>0.86099999999999999</v>
      </c>
      <c r="M50" s="3">
        <v>0.16700000000000001</v>
      </c>
      <c r="N50" s="13">
        <v>0.184</v>
      </c>
      <c r="O50" s="7">
        <v>0.26</v>
      </c>
      <c r="P50" s="13">
        <v>0.36899999999999999</v>
      </c>
      <c r="Q50" s="13">
        <v>0.64300000000000002</v>
      </c>
      <c r="R50" s="13">
        <v>0.315</v>
      </c>
      <c r="S50" s="13">
        <v>0.35299999999999998</v>
      </c>
      <c r="T50" s="13">
        <v>0.36899999999999999</v>
      </c>
      <c r="U50" s="13">
        <v>0.64600000000000002</v>
      </c>
      <c r="V50" s="13">
        <v>0.34699999999999998</v>
      </c>
      <c r="W50" s="13">
        <v>0.42399999999999999</v>
      </c>
      <c r="X50" s="13">
        <v>0.36199999999999999</v>
      </c>
      <c r="Y50" s="13">
        <v>0.45700000000000002</v>
      </c>
    </row>
    <row r="51" spans="1:25" ht="15" customHeight="1">
      <c r="A51" s="62" t="s">
        <v>36</v>
      </c>
      <c r="B51" s="5" t="s">
        <v>26</v>
      </c>
      <c r="C51" s="14">
        <f t="shared" ref="C51:Y51" si="10">((23.32*C48+0.84)*C47)/(C42*(40/60))</f>
        <v>21.349421619465502</v>
      </c>
      <c r="D51" s="14">
        <f t="shared" si="10"/>
        <v>187.73907179690602</v>
      </c>
      <c r="E51" s="14">
        <f t="shared" si="10"/>
        <v>131.85733598409541</v>
      </c>
      <c r="F51" s="14">
        <f t="shared" si="10"/>
        <v>136.42003577817533</v>
      </c>
      <c r="G51" s="14">
        <f t="shared" si="10"/>
        <v>168.54997022036929</v>
      </c>
      <c r="H51" s="14">
        <f t="shared" si="10"/>
        <v>29.675089820359286</v>
      </c>
      <c r="I51" s="14">
        <f t="shared" si="10"/>
        <v>169.39070231444535</v>
      </c>
      <c r="J51" s="14">
        <f t="shared" si="10"/>
        <v>106.1256962275331</v>
      </c>
      <c r="K51" s="14">
        <f t="shared" si="10"/>
        <v>132.50322580645161</v>
      </c>
      <c r="L51" s="14">
        <f t="shared" si="10"/>
        <v>189.33983253588517</v>
      </c>
      <c r="M51" s="14">
        <f t="shared" si="10"/>
        <v>14.28325034853615</v>
      </c>
      <c r="N51" s="14">
        <f t="shared" si="10"/>
        <v>15.548095238095241</v>
      </c>
      <c r="O51" s="14">
        <f t="shared" si="10"/>
        <v>21.043597379392498</v>
      </c>
      <c r="P51" s="14">
        <f t="shared" si="10"/>
        <v>27.947053064421379</v>
      </c>
      <c r="Q51" s="14">
        <f t="shared" si="10"/>
        <v>47.783024082116071</v>
      </c>
      <c r="R51" s="14">
        <f t="shared" si="10"/>
        <v>24.679292527821943</v>
      </c>
      <c r="S51" s="14">
        <f t="shared" si="10"/>
        <v>26.656199999999998</v>
      </c>
      <c r="T51" s="14">
        <f t="shared" si="10"/>
        <v>27.806035502958579</v>
      </c>
      <c r="U51" s="14">
        <f t="shared" si="10"/>
        <v>45.709188544152745</v>
      </c>
      <c r="V51" s="14">
        <f t="shared" si="10"/>
        <v>25.97153039002178</v>
      </c>
      <c r="W51" s="14">
        <f t="shared" si="10"/>
        <v>32.846811023622045</v>
      </c>
      <c r="X51" s="14">
        <f t="shared" si="10"/>
        <v>25.738291139240506</v>
      </c>
      <c r="Y51" s="14">
        <f t="shared" si="10"/>
        <v>32.629459774582202</v>
      </c>
    </row>
    <row r="52" spans="1:25" ht="17">
      <c r="A52" s="62"/>
      <c r="B52" s="5" t="s">
        <v>37</v>
      </c>
      <c r="C52" s="14">
        <f t="shared" ref="C52:Y52" si="11">((23.32*C49+0.84)*C47)/(C43*(40/60))</f>
        <v>21.129345503981355</v>
      </c>
      <c r="D52" s="14">
        <f t="shared" si="11"/>
        <v>192.91171597633138</v>
      </c>
      <c r="E52" s="14">
        <f t="shared" si="11"/>
        <v>132.01214285714286</v>
      </c>
      <c r="F52" s="14">
        <f t="shared" si="11"/>
        <v>135.61971326164874</v>
      </c>
      <c r="G52" s="14">
        <f t="shared" si="11"/>
        <v>169.22210776545165</v>
      </c>
      <c r="H52" s="14">
        <f t="shared" si="11"/>
        <v>29.799722001588567</v>
      </c>
      <c r="I52" s="14">
        <f t="shared" si="11"/>
        <v>170.83681513598745</v>
      </c>
      <c r="J52" s="14">
        <f t="shared" si="11"/>
        <v>105.39980268350435</v>
      </c>
      <c r="K52" s="14">
        <f t="shared" si="11"/>
        <v>134.13342552350849</v>
      </c>
      <c r="L52" s="14">
        <f t="shared" si="11"/>
        <v>187.13580394500894</v>
      </c>
      <c r="M52" s="14">
        <f t="shared" si="11"/>
        <v>14.480716417910447</v>
      </c>
      <c r="N52" s="14">
        <f t="shared" si="11"/>
        <v>14.242292490118578</v>
      </c>
      <c r="O52" s="14">
        <f t="shared" si="11"/>
        <v>20.463652587745393</v>
      </c>
      <c r="P52" s="14">
        <f t="shared" si="11"/>
        <v>29.064925816023745</v>
      </c>
      <c r="Q52" s="14">
        <f t="shared" si="11"/>
        <v>47.154647278443704</v>
      </c>
      <c r="R52" s="14">
        <f t="shared" si="11"/>
        <v>24.803535253227412</v>
      </c>
      <c r="S52" s="14">
        <f t="shared" si="11"/>
        <v>25.667218934911247</v>
      </c>
      <c r="T52" s="14">
        <f t="shared" si="11"/>
        <v>27.362019801980196</v>
      </c>
      <c r="U52" s="14">
        <f t="shared" si="11"/>
        <v>46.428293264454609</v>
      </c>
      <c r="V52" s="14">
        <f t="shared" si="11"/>
        <v>26.163751483973094</v>
      </c>
      <c r="W52" s="14">
        <f t="shared" si="11"/>
        <v>32.482857142857142</v>
      </c>
      <c r="X52" s="14">
        <f t="shared" si="11"/>
        <v>27.457058125741398</v>
      </c>
      <c r="Y52" s="14">
        <f t="shared" si="11"/>
        <v>36.453394204049225</v>
      </c>
    </row>
    <row r="53" spans="1:25" ht="17">
      <c r="A53" s="62"/>
      <c r="B53" s="5" t="s">
        <v>38</v>
      </c>
      <c r="C53" s="14">
        <f t="shared" ref="C53:Y53" si="12">((23.32*C50+0.84)*C47)/(C44*(40/60))</f>
        <v>20.585955276579053</v>
      </c>
      <c r="D53" s="14">
        <f t="shared" si="12"/>
        <v>186.94855797527958</v>
      </c>
      <c r="E53" s="14">
        <f t="shared" si="12"/>
        <v>128.72791252485089</v>
      </c>
      <c r="F53" s="14">
        <f t="shared" si="12"/>
        <v>135.62545094152628</v>
      </c>
      <c r="G53" s="14">
        <f t="shared" si="12"/>
        <v>167.84180522565322</v>
      </c>
      <c r="H53" s="14">
        <f t="shared" si="12"/>
        <v>30.276601671309194</v>
      </c>
      <c r="I53" s="14">
        <f t="shared" si="12"/>
        <v>170.13208524198367</v>
      </c>
      <c r="J53" s="14">
        <f t="shared" si="12"/>
        <v>105.50167224080268</v>
      </c>
      <c r="K53" s="14">
        <f t="shared" si="12"/>
        <v>135.08175327251092</v>
      </c>
      <c r="L53" s="14">
        <f t="shared" si="12"/>
        <v>187.62874227626071</v>
      </c>
      <c r="M53" s="14">
        <f t="shared" si="12"/>
        <v>14.149551703526599</v>
      </c>
      <c r="N53" s="14">
        <f t="shared" si="12"/>
        <v>15.180118343195266</v>
      </c>
      <c r="O53" s="14">
        <f t="shared" si="12"/>
        <v>20.488326078353779</v>
      </c>
      <c r="P53" s="14">
        <f t="shared" si="12"/>
        <v>27.73071051086318</v>
      </c>
      <c r="Q53" s="14">
        <f t="shared" si="12"/>
        <v>47.249134672767063</v>
      </c>
      <c r="R53" s="14">
        <f t="shared" si="12"/>
        <v>24.367334788648545</v>
      </c>
      <c r="S53" s="14">
        <f t="shared" si="12"/>
        <v>26.893162055335967</v>
      </c>
      <c r="T53" s="14">
        <f t="shared" si="12"/>
        <v>27.993716656787196</v>
      </c>
      <c r="U53" s="14">
        <f t="shared" si="12"/>
        <v>47.316699722332416</v>
      </c>
      <c r="V53" s="14">
        <f t="shared" si="12"/>
        <v>26.541323296354989</v>
      </c>
      <c r="W53" s="14">
        <f t="shared" si="12"/>
        <v>31.801422924901185</v>
      </c>
      <c r="X53" s="14">
        <f t="shared" si="12"/>
        <v>27.10817757009346</v>
      </c>
      <c r="Y53" s="14">
        <f t="shared" si="12"/>
        <v>33.901828189502652</v>
      </c>
    </row>
    <row r="54" spans="1:25">
      <c r="A54" s="24"/>
      <c r="B54" s="5" t="s">
        <v>30</v>
      </c>
      <c r="C54" s="14">
        <f t="shared" ref="C54:Y54" si="13">AVERAGE(C51:C53)</f>
        <v>21.021574133341971</v>
      </c>
      <c r="D54" s="14">
        <f t="shared" si="13"/>
        <v>189.19978191617233</v>
      </c>
      <c r="E54" s="14">
        <f t="shared" si="13"/>
        <v>130.8657971220297</v>
      </c>
      <c r="F54" s="14">
        <f t="shared" si="13"/>
        <v>135.88839999378345</v>
      </c>
      <c r="G54" s="14">
        <f t="shared" si="13"/>
        <v>168.53796107049138</v>
      </c>
      <c r="H54" s="14">
        <f t="shared" si="13"/>
        <v>29.917137831085682</v>
      </c>
      <c r="I54" s="14">
        <f t="shared" si="13"/>
        <v>170.11986756413884</v>
      </c>
      <c r="J54" s="14">
        <f t="shared" si="13"/>
        <v>105.67572371728005</v>
      </c>
      <c r="K54" s="14">
        <f t="shared" si="13"/>
        <v>133.90613486749035</v>
      </c>
      <c r="L54" s="14">
        <f t="shared" si="13"/>
        <v>188.0347929190516</v>
      </c>
      <c r="M54" s="14">
        <f t="shared" si="13"/>
        <v>14.304506156657732</v>
      </c>
      <c r="N54" s="14">
        <f t="shared" si="13"/>
        <v>14.990168690469694</v>
      </c>
      <c r="O54" s="14">
        <f t="shared" si="13"/>
        <v>20.665192015163893</v>
      </c>
      <c r="P54" s="14">
        <f t="shared" si="13"/>
        <v>28.247563130436102</v>
      </c>
      <c r="Q54" s="14">
        <f t="shared" si="13"/>
        <v>47.395602011108942</v>
      </c>
      <c r="R54" s="14">
        <f t="shared" si="13"/>
        <v>24.616720856565966</v>
      </c>
      <c r="S54" s="14">
        <f t="shared" si="13"/>
        <v>26.405526996749071</v>
      </c>
      <c r="T54" s="14">
        <f t="shared" si="13"/>
        <v>27.720590653908658</v>
      </c>
      <c r="U54" s="14">
        <f t="shared" si="13"/>
        <v>46.484727176979924</v>
      </c>
      <c r="V54" s="14">
        <f t="shared" si="13"/>
        <v>26.225535056783286</v>
      </c>
      <c r="W54" s="14">
        <f t="shared" si="13"/>
        <v>32.377030363793459</v>
      </c>
      <c r="X54" s="14">
        <f t="shared" si="13"/>
        <v>26.767842278358454</v>
      </c>
      <c r="Y54" s="14">
        <f t="shared" si="13"/>
        <v>34.328227389378021</v>
      </c>
    </row>
    <row r="55" spans="1:25">
      <c r="A55" s="24"/>
      <c r="B55" s="5" t="s">
        <v>33</v>
      </c>
      <c r="C55" s="14">
        <f t="shared" ref="C55:Y55" si="14">STDEV(C51:C53)</f>
        <v>0.39297737266568045</v>
      </c>
      <c r="D55" s="14">
        <f t="shared" si="14"/>
        <v>3.2388375809497236</v>
      </c>
      <c r="E55" s="14">
        <f t="shared" si="14"/>
        <v>1.8530796542854135</v>
      </c>
      <c r="F55" s="14">
        <f t="shared" si="14"/>
        <v>0.46041903270506979</v>
      </c>
      <c r="G55" s="14">
        <f t="shared" si="14"/>
        <v>0.69022962853248726</v>
      </c>
      <c r="H55" s="14">
        <f t="shared" si="14"/>
        <v>0.31748068361818166</v>
      </c>
      <c r="I55" s="14">
        <f t="shared" si="14"/>
        <v>0.72313382364266066</v>
      </c>
      <c r="J55" s="14">
        <f t="shared" si="14"/>
        <v>0.39300228582492691</v>
      </c>
      <c r="K55" s="14">
        <f t="shared" si="14"/>
        <v>1.3042034944901952</v>
      </c>
      <c r="L55" s="14">
        <f t="shared" si="14"/>
        <v>1.1567598500696372</v>
      </c>
      <c r="M55" s="14">
        <f t="shared" si="14"/>
        <v>0.16660244310156425</v>
      </c>
      <c r="N55" s="14">
        <f t="shared" si="14"/>
        <v>0.67330591641821724</v>
      </c>
      <c r="O55" s="14">
        <f t="shared" si="14"/>
        <v>0.32794078740290827</v>
      </c>
      <c r="P55" s="14">
        <f t="shared" si="14"/>
        <v>0.71607425939165337</v>
      </c>
      <c r="Q55" s="14">
        <f t="shared" si="14"/>
        <v>0.33882718714573645</v>
      </c>
      <c r="R55" s="14">
        <f t="shared" si="14"/>
        <v>0.22473122136794738</v>
      </c>
      <c r="S55" s="14">
        <f t="shared" si="14"/>
        <v>0.65027828623467399</v>
      </c>
      <c r="T55" s="14">
        <f t="shared" si="14"/>
        <v>0.3244007487123558</v>
      </c>
      <c r="U55" s="14">
        <f t="shared" si="14"/>
        <v>0.80524011130552497</v>
      </c>
      <c r="V55" s="14">
        <f t="shared" si="14"/>
        <v>0.28987738171303679</v>
      </c>
      <c r="W55" s="14">
        <f t="shared" si="14"/>
        <v>0.53066802203642249</v>
      </c>
      <c r="X55" s="14">
        <f t="shared" si="14"/>
        <v>0.90852136550089069</v>
      </c>
      <c r="Y55" s="14">
        <f t="shared" si="14"/>
        <v>1.9473009111220052</v>
      </c>
    </row>
    <row r="82" spans="6:11" ht="15.5">
      <c r="F82" s="33"/>
    </row>
    <row r="84" spans="6:11">
      <c r="I84" s="34"/>
    </row>
    <row r="92" spans="6:11">
      <c r="K92" s="22" t="s">
        <v>21</v>
      </c>
    </row>
  </sheetData>
  <mergeCells count="21">
    <mergeCell ref="R40:U40"/>
    <mergeCell ref="V2:Y2"/>
    <mergeCell ref="V21:Y21"/>
    <mergeCell ref="A29:A31"/>
    <mergeCell ref="A32:A34"/>
    <mergeCell ref="V40:Y40"/>
    <mergeCell ref="R21:U21"/>
    <mergeCell ref="M2:Q2"/>
    <mergeCell ref="R2:U2"/>
    <mergeCell ref="M40:Q40"/>
    <mergeCell ref="C21:G21"/>
    <mergeCell ref="H21:L21"/>
    <mergeCell ref="M21:Q21"/>
    <mergeCell ref="C40:G40"/>
    <mergeCell ref="H40:L40"/>
    <mergeCell ref="A51:A53"/>
    <mergeCell ref="C2:G2"/>
    <mergeCell ref="H2:L2"/>
    <mergeCell ref="A10:A12"/>
    <mergeCell ref="A13:A15"/>
    <mergeCell ref="A48:A50"/>
  </mergeCells>
  <phoneticPr fontId="5" type="noConversion"/>
  <conditionalFormatting sqref="C3:E3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53"/>
  <sheetViews>
    <sheetView topLeftCell="B34" zoomScale="90" zoomScaleNormal="90" workbookViewId="0">
      <selection activeCell="D15" sqref="D15"/>
    </sheetView>
  </sheetViews>
  <sheetFormatPr defaultColWidth="9" defaultRowHeight="14"/>
  <cols>
    <col min="1" max="1" width="11.6328125" style="3" customWidth="1"/>
    <col min="2" max="2" width="10.7265625" style="3" customWidth="1"/>
    <col min="3" max="16384" width="9" style="3"/>
  </cols>
  <sheetData>
    <row r="1" spans="1:25" ht="12.75" customHeight="1">
      <c r="A1" s="17" t="s">
        <v>29</v>
      </c>
      <c r="B1" s="17"/>
    </row>
    <row r="2" spans="1:25" ht="14.5">
      <c r="A2" s="22"/>
      <c r="B2" s="22"/>
      <c r="C2" s="63" t="s">
        <v>0</v>
      </c>
      <c r="D2" s="63"/>
      <c r="E2" s="63"/>
      <c r="F2" s="63"/>
      <c r="G2" s="63"/>
      <c r="H2" s="64" t="s">
        <v>1</v>
      </c>
      <c r="I2" s="64"/>
      <c r="J2" s="64"/>
      <c r="K2" s="64"/>
      <c r="L2" s="64"/>
      <c r="M2" s="63" t="s">
        <v>2</v>
      </c>
      <c r="N2" s="63"/>
      <c r="O2" s="63"/>
      <c r="P2" s="63"/>
      <c r="Q2" s="63"/>
      <c r="R2" s="63" t="s">
        <v>3</v>
      </c>
      <c r="S2" s="63"/>
      <c r="T2" s="63"/>
      <c r="U2" s="63"/>
      <c r="V2" s="63" t="s">
        <v>4</v>
      </c>
      <c r="W2" s="63"/>
      <c r="X2" s="63"/>
      <c r="Y2" s="63"/>
    </row>
    <row r="3" spans="1:25" ht="14.5">
      <c r="A3" s="22"/>
      <c r="B3" s="5" t="s">
        <v>25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5</v>
      </c>
      <c r="I3" s="3" t="s">
        <v>6</v>
      </c>
      <c r="J3" s="3" t="s">
        <v>7</v>
      </c>
      <c r="K3" s="3" t="s">
        <v>8</v>
      </c>
      <c r="L3" s="3" t="s">
        <v>9</v>
      </c>
      <c r="M3" s="4" t="s">
        <v>10</v>
      </c>
      <c r="N3" s="4" t="s">
        <v>11</v>
      </c>
      <c r="O3" s="4" t="s">
        <v>12</v>
      </c>
      <c r="P3" s="4" t="s">
        <v>13</v>
      </c>
      <c r="Q3" s="4" t="s">
        <v>14</v>
      </c>
      <c r="R3" s="4" t="s">
        <v>10</v>
      </c>
      <c r="S3" s="4" t="s">
        <v>11</v>
      </c>
      <c r="T3" s="4" t="s">
        <v>13</v>
      </c>
      <c r="U3" s="4" t="s">
        <v>14</v>
      </c>
      <c r="V3" s="4" t="s">
        <v>10</v>
      </c>
      <c r="W3" s="4" t="s">
        <v>11</v>
      </c>
      <c r="X3" s="4" t="s">
        <v>13</v>
      </c>
      <c r="Y3" s="4" t="s">
        <v>14</v>
      </c>
    </row>
    <row r="4" spans="1:25" ht="17">
      <c r="A4" s="23" t="s">
        <v>24</v>
      </c>
      <c r="B4" s="5" t="s">
        <v>26</v>
      </c>
      <c r="C4" s="15">
        <v>2.0007999999999999</v>
      </c>
      <c r="D4" s="15">
        <v>2.0005999999999999</v>
      </c>
      <c r="E4" s="15">
        <v>2.0007999999999999</v>
      </c>
      <c r="F4" s="15">
        <v>2.0002</v>
      </c>
      <c r="G4" s="15">
        <v>2.0005000000000002</v>
      </c>
      <c r="H4" s="15">
        <v>2.0005999999999999</v>
      </c>
      <c r="I4" s="15">
        <v>2.0007999999999999</v>
      </c>
      <c r="J4" s="15">
        <v>2.0005999999999999</v>
      </c>
      <c r="K4" s="15">
        <v>2.0003000000000002</v>
      </c>
      <c r="L4" s="15">
        <v>2.0007999999999999</v>
      </c>
      <c r="M4" s="15">
        <v>2.0007000000000001</v>
      </c>
      <c r="N4" s="15">
        <v>2.0005999999999999</v>
      </c>
      <c r="O4" s="15">
        <v>2.0007999999999999</v>
      </c>
      <c r="P4" s="15">
        <v>2.0004</v>
      </c>
      <c r="Q4" s="15">
        <v>2.0004</v>
      </c>
      <c r="R4" s="15">
        <v>2.0001000000000002</v>
      </c>
      <c r="S4" s="15">
        <v>2.0007000000000001</v>
      </c>
      <c r="T4" s="15">
        <v>2.0011000000000001</v>
      </c>
      <c r="U4" s="15">
        <v>2</v>
      </c>
      <c r="V4" s="15">
        <v>2.0005000000000002</v>
      </c>
      <c r="W4" s="15">
        <v>2.0004</v>
      </c>
      <c r="X4" s="15">
        <v>2.0005999999999999</v>
      </c>
      <c r="Y4" s="15">
        <v>2.0009000000000001</v>
      </c>
    </row>
    <row r="5" spans="1:25" ht="17">
      <c r="A5" s="23"/>
      <c r="B5" s="5" t="s">
        <v>37</v>
      </c>
      <c r="C5" s="15">
        <v>2.0007000000000001</v>
      </c>
      <c r="D5" s="15">
        <v>2.0005000000000002</v>
      </c>
      <c r="E5" s="15">
        <v>2.0007000000000001</v>
      </c>
      <c r="F5" s="15">
        <v>2.0002</v>
      </c>
      <c r="G5" s="15">
        <v>2.0004</v>
      </c>
      <c r="H5" s="15">
        <v>2.0005000000000002</v>
      </c>
      <c r="I5" s="15">
        <v>2.0009000000000001</v>
      </c>
      <c r="J5" s="15">
        <v>2.0004</v>
      </c>
      <c r="K5" s="15">
        <v>2.0001000000000002</v>
      </c>
      <c r="L5" s="15">
        <v>2.0009000000000001</v>
      </c>
      <c r="M5" s="15">
        <v>2.0009000000000001</v>
      </c>
      <c r="N5" s="15">
        <v>2.0005000000000002</v>
      </c>
      <c r="O5" s="15">
        <v>2.0007000000000001</v>
      </c>
      <c r="P5" s="15">
        <v>2.0005999999999999</v>
      </c>
      <c r="Q5" s="15">
        <v>2.0005999999999999</v>
      </c>
      <c r="R5" s="15">
        <v>2.0003000000000002</v>
      </c>
      <c r="S5" s="15">
        <v>2.0009000000000001</v>
      </c>
      <c r="T5" s="15">
        <v>2.0013000000000001</v>
      </c>
      <c r="U5" s="15">
        <v>2.0002</v>
      </c>
      <c r="V5" s="15">
        <v>2.0007000000000001</v>
      </c>
      <c r="W5" s="15">
        <v>2.0005999999999999</v>
      </c>
      <c r="X5" s="15">
        <v>2.0007999999999999</v>
      </c>
      <c r="Y5" s="15">
        <v>2.0011000000000001</v>
      </c>
    </row>
    <row r="6" spans="1:25" ht="17">
      <c r="A6" s="23"/>
      <c r="B6" s="5" t="s">
        <v>38</v>
      </c>
      <c r="C6" s="15">
        <v>2.0009000000000001</v>
      </c>
      <c r="D6" s="15">
        <v>2.0007000000000001</v>
      </c>
      <c r="E6" s="15">
        <v>2.0009000000000001</v>
      </c>
      <c r="F6" s="15">
        <v>2.0001000000000002</v>
      </c>
      <c r="G6" s="15">
        <v>2.0005999999999999</v>
      </c>
      <c r="H6" s="15">
        <v>2.0007000000000001</v>
      </c>
      <c r="I6" s="15">
        <v>2.0005999999999999</v>
      </c>
      <c r="J6" s="15">
        <v>2.0005000000000002</v>
      </c>
      <c r="K6" s="15">
        <v>2.0002</v>
      </c>
      <c r="L6" s="15">
        <v>2.0007000000000001</v>
      </c>
      <c r="M6" s="8">
        <v>2.0007999999999999</v>
      </c>
      <c r="N6" s="8">
        <v>2.0007000000000001</v>
      </c>
      <c r="O6" s="15">
        <v>2.0009000000000001</v>
      </c>
      <c r="P6" s="8">
        <v>2.0005000000000002</v>
      </c>
      <c r="Q6" s="8">
        <v>2.0005000000000002</v>
      </c>
      <c r="R6" s="8">
        <v>2.0002</v>
      </c>
      <c r="S6" s="8">
        <v>2.0007999999999999</v>
      </c>
      <c r="T6" s="8">
        <v>2.0011999999999999</v>
      </c>
      <c r="U6" s="8">
        <v>2.0001000000000002</v>
      </c>
      <c r="V6" s="8">
        <v>2.0005999999999999</v>
      </c>
      <c r="W6" s="8">
        <v>2.0005000000000002</v>
      </c>
      <c r="X6" s="8">
        <v>2.0007000000000001</v>
      </c>
      <c r="Y6" s="8">
        <v>2.0009999999999999</v>
      </c>
    </row>
    <row r="7" spans="1:25">
      <c r="A7" s="5" t="s">
        <v>23</v>
      </c>
      <c r="B7" s="5"/>
      <c r="C7" s="9">
        <v>50</v>
      </c>
      <c r="D7" s="9">
        <v>50</v>
      </c>
      <c r="E7" s="9">
        <v>50</v>
      </c>
      <c r="F7" s="9">
        <v>50</v>
      </c>
      <c r="G7" s="9">
        <v>50</v>
      </c>
      <c r="H7" s="9">
        <v>50</v>
      </c>
      <c r="I7" s="9">
        <v>50</v>
      </c>
      <c r="J7" s="9">
        <v>50</v>
      </c>
      <c r="K7" s="9">
        <v>50</v>
      </c>
      <c r="L7" s="9">
        <v>50</v>
      </c>
      <c r="M7" s="9">
        <v>50</v>
      </c>
      <c r="N7" s="9">
        <v>50</v>
      </c>
      <c r="O7" s="9">
        <v>50</v>
      </c>
      <c r="P7" s="9">
        <v>50</v>
      </c>
      <c r="Q7" s="9">
        <v>50</v>
      </c>
      <c r="R7" s="9">
        <v>50</v>
      </c>
      <c r="S7" s="9">
        <v>50</v>
      </c>
      <c r="T7" s="9">
        <v>50</v>
      </c>
      <c r="U7" s="9">
        <v>50</v>
      </c>
      <c r="V7" s="9">
        <v>50</v>
      </c>
      <c r="W7" s="9">
        <v>50</v>
      </c>
      <c r="X7" s="9">
        <v>50</v>
      </c>
      <c r="Y7" s="9">
        <v>50</v>
      </c>
    </row>
    <row r="8" spans="1:25">
      <c r="A8" s="35" t="s">
        <v>49</v>
      </c>
      <c r="B8" s="5"/>
      <c r="C8" s="9">
        <v>10</v>
      </c>
      <c r="D8" s="9">
        <v>10</v>
      </c>
      <c r="E8" s="9">
        <v>10</v>
      </c>
      <c r="F8" s="9">
        <v>10</v>
      </c>
      <c r="G8" s="9">
        <v>10</v>
      </c>
      <c r="H8" s="9">
        <v>10</v>
      </c>
      <c r="I8" s="9">
        <v>10</v>
      </c>
      <c r="J8" s="9">
        <v>10</v>
      </c>
      <c r="K8" s="9">
        <v>10</v>
      </c>
      <c r="L8" s="9">
        <v>10</v>
      </c>
      <c r="M8" s="9">
        <v>10</v>
      </c>
      <c r="N8" s="9">
        <v>10</v>
      </c>
      <c r="O8" s="9">
        <v>10</v>
      </c>
      <c r="P8" s="9">
        <v>10</v>
      </c>
      <c r="Q8" s="9">
        <v>10</v>
      </c>
      <c r="R8" s="9">
        <v>10</v>
      </c>
      <c r="S8" s="9">
        <v>10</v>
      </c>
      <c r="T8" s="9">
        <v>10</v>
      </c>
      <c r="U8" s="9">
        <v>10</v>
      </c>
      <c r="V8" s="9">
        <v>10</v>
      </c>
      <c r="W8" s="9">
        <v>10</v>
      </c>
      <c r="X8" s="9">
        <v>10</v>
      </c>
      <c r="Y8" s="9">
        <v>10</v>
      </c>
    </row>
    <row r="9" spans="1:25">
      <c r="A9" s="5" t="s">
        <v>27</v>
      </c>
      <c r="B9" s="5"/>
      <c r="C9" s="19">
        <v>10</v>
      </c>
      <c r="D9" s="19">
        <v>10</v>
      </c>
      <c r="E9" s="19">
        <v>10</v>
      </c>
      <c r="F9" s="19">
        <v>10</v>
      </c>
      <c r="G9" s="19">
        <v>10</v>
      </c>
      <c r="H9" s="19">
        <v>10</v>
      </c>
      <c r="I9" s="19">
        <v>10</v>
      </c>
      <c r="J9" s="19">
        <v>10</v>
      </c>
      <c r="K9" s="19">
        <v>10</v>
      </c>
      <c r="L9" s="19">
        <v>10</v>
      </c>
      <c r="M9" s="19">
        <v>10</v>
      </c>
      <c r="N9" s="19">
        <v>10</v>
      </c>
      <c r="O9" s="19">
        <v>10</v>
      </c>
      <c r="P9" s="19">
        <v>10</v>
      </c>
      <c r="Q9" s="19">
        <v>10</v>
      </c>
      <c r="R9" s="19">
        <v>10</v>
      </c>
      <c r="S9" s="19">
        <v>10</v>
      </c>
      <c r="T9" s="19">
        <v>10</v>
      </c>
      <c r="U9" s="19">
        <v>10</v>
      </c>
      <c r="V9" s="19">
        <v>10</v>
      </c>
      <c r="W9" s="19">
        <v>10</v>
      </c>
      <c r="X9" s="19">
        <v>10</v>
      </c>
      <c r="Y9" s="19">
        <v>10</v>
      </c>
    </row>
    <row r="10" spans="1:25" ht="17">
      <c r="A10" s="63" t="s">
        <v>52</v>
      </c>
      <c r="B10" s="5" t="s">
        <v>26</v>
      </c>
      <c r="C10" s="12">
        <v>0.34300000000000003</v>
      </c>
      <c r="D10" s="12">
        <v>0.23100000000000001</v>
      </c>
      <c r="E10" s="12">
        <v>0.36799999999999999</v>
      </c>
      <c r="F10" s="12">
        <v>0.48</v>
      </c>
      <c r="G10" s="12">
        <v>0.45900000000000002</v>
      </c>
      <c r="H10" s="12">
        <v>0.35299999999999998</v>
      </c>
      <c r="I10" s="12">
        <v>0.23400000000000001</v>
      </c>
      <c r="J10" s="12">
        <v>0.44</v>
      </c>
      <c r="K10" s="12">
        <v>0.40799999999999997</v>
      </c>
      <c r="L10" s="12">
        <v>0.371</v>
      </c>
      <c r="M10" s="13">
        <v>0.40600000000000003</v>
      </c>
      <c r="N10" s="13">
        <v>0.38800000000000001</v>
      </c>
      <c r="O10" s="12">
        <v>0.39600000000000002</v>
      </c>
      <c r="P10" s="13">
        <v>0.32</v>
      </c>
      <c r="Q10" s="13">
        <v>0.32500000000000001</v>
      </c>
      <c r="R10" s="13">
        <v>0.375</v>
      </c>
      <c r="S10" s="13">
        <v>0.32900000000000001</v>
      </c>
      <c r="T10" s="13">
        <v>0.34200000000000003</v>
      </c>
      <c r="U10" s="13">
        <v>0.35</v>
      </c>
      <c r="V10" s="13">
        <v>0.33100000000000002</v>
      </c>
      <c r="W10" s="13">
        <v>0.32900000000000001</v>
      </c>
      <c r="X10" s="13">
        <v>0.32200000000000001</v>
      </c>
      <c r="Y10" s="13">
        <v>0.34499999999999997</v>
      </c>
    </row>
    <row r="11" spans="1:25" ht="17">
      <c r="A11" s="63"/>
      <c r="B11" s="5" t="s">
        <v>37</v>
      </c>
      <c r="C11" s="12">
        <v>0.34499999999999997</v>
      </c>
      <c r="D11" s="12">
        <v>0.23</v>
      </c>
      <c r="E11" s="12">
        <v>0.371</v>
      </c>
      <c r="F11" s="12">
        <v>0.46500000000000002</v>
      </c>
      <c r="G11" s="12">
        <v>0.44800000000000001</v>
      </c>
      <c r="H11" s="12">
        <v>0.34300000000000003</v>
      </c>
      <c r="I11" s="12">
        <v>0.25</v>
      </c>
      <c r="J11" s="12">
        <v>0.432</v>
      </c>
      <c r="K11" s="12">
        <v>0.41499999999999998</v>
      </c>
      <c r="L11" s="12">
        <v>0.36899999999999999</v>
      </c>
      <c r="M11" s="13">
        <v>0.39800000000000002</v>
      </c>
      <c r="N11" s="13">
        <v>0.39200000000000002</v>
      </c>
      <c r="O11" s="12">
        <v>0.38200000000000001</v>
      </c>
      <c r="P11" s="13">
        <v>0.32300000000000001</v>
      </c>
      <c r="Q11" s="13">
        <v>0.33100000000000002</v>
      </c>
      <c r="R11" s="13">
        <v>0.36</v>
      </c>
      <c r="S11" s="13">
        <v>0.33</v>
      </c>
      <c r="T11" s="13">
        <v>0.34300000000000003</v>
      </c>
      <c r="U11" s="13">
        <v>0.33200000000000002</v>
      </c>
      <c r="V11" s="13">
        <v>0.33500000000000002</v>
      </c>
      <c r="W11" s="13">
        <v>0.32700000000000001</v>
      </c>
      <c r="X11" s="13">
        <v>0.33600000000000002</v>
      </c>
      <c r="Y11" s="13">
        <v>0.33500000000000002</v>
      </c>
    </row>
    <row r="12" spans="1:25" ht="17">
      <c r="A12" s="63"/>
      <c r="B12" s="5" t="s">
        <v>38</v>
      </c>
      <c r="C12" s="12">
        <v>0.34599999999999997</v>
      </c>
      <c r="D12" s="12">
        <v>0.25800000000000001</v>
      </c>
      <c r="E12" s="12">
        <v>0.36399999999999999</v>
      </c>
      <c r="F12" s="12">
        <v>0.47599999999999998</v>
      </c>
      <c r="G12" s="12">
        <v>0.441</v>
      </c>
      <c r="H12" s="12">
        <v>0.36099999999999999</v>
      </c>
      <c r="I12" s="12">
        <v>0.23400000000000001</v>
      </c>
      <c r="J12" s="12">
        <v>0.441</v>
      </c>
      <c r="K12" s="12">
        <v>0.41399999999999998</v>
      </c>
      <c r="L12" s="12">
        <v>0.372</v>
      </c>
      <c r="M12" s="13">
        <v>0.40200000000000002</v>
      </c>
      <c r="N12" s="13">
        <v>0.39400000000000002</v>
      </c>
      <c r="O12" s="12">
        <v>0.36699999999999999</v>
      </c>
      <c r="P12" s="13">
        <v>0.315</v>
      </c>
      <c r="Q12" s="13">
        <v>0.32100000000000001</v>
      </c>
      <c r="R12" s="13">
        <v>0.36499999999999999</v>
      </c>
      <c r="S12" s="13">
        <v>0.32800000000000001</v>
      </c>
      <c r="T12" s="13">
        <v>0.34599999999999997</v>
      </c>
      <c r="U12" s="13">
        <v>0.34</v>
      </c>
      <c r="V12" s="13">
        <v>0.35699999999999998</v>
      </c>
      <c r="W12" s="13">
        <v>0.32500000000000001</v>
      </c>
      <c r="X12" s="13">
        <v>0.33</v>
      </c>
      <c r="Y12" s="13">
        <v>0.33600000000000002</v>
      </c>
    </row>
    <row r="13" spans="1:25" ht="15" customHeight="1">
      <c r="A13" s="62" t="s">
        <v>51</v>
      </c>
      <c r="B13" s="5" t="s">
        <v>26</v>
      </c>
      <c r="C13" s="20">
        <f t="shared" ref="C13:Y13" si="0">((C10*72.99-1.47)*C7*C9)/(C4*C8)</f>
        <v>588.90368852459028</v>
      </c>
      <c r="D13" s="20">
        <f t="shared" si="0"/>
        <v>384.65185444366682</v>
      </c>
      <c r="E13" s="20">
        <f t="shared" si="0"/>
        <v>634.50419832067166</v>
      </c>
      <c r="F13" s="20">
        <f t="shared" si="0"/>
        <v>839.04609539046089</v>
      </c>
      <c r="G13" s="20">
        <f t="shared" si="0"/>
        <v>800.61009747563094</v>
      </c>
      <c r="H13" s="20">
        <f t="shared" si="0"/>
        <v>607.20458862341297</v>
      </c>
      <c r="I13" s="20">
        <f t="shared" si="0"/>
        <v>390.08546581367455</v>
      </c>
      <c r="J13" s="20">
        <f t="shared" si="0"/>
        <v>765.91022693192053</v>
      </c>
      <c r="K13" s="20">
        <f t="shared" si="0"/>
        <v>707.64185372194163</v>
      </c>
      <c r="L13" s="20">
        <f t="shared" si="0"/>
        <v>639.97625949620146</v>
      </c>
      <c r="M13" s="20">
        <f t="shared" si="0"/>
        <v>703.85215174688858</v>
      </c>
      <c r="N13" s="20">
        <f t="shared" si="0"/>
        <v>671.05168449465168</v>
      </c>
      <c r="O13" s="20">
        <f t="shared" si="0"/>
        <v>685.57676929228319</v>
      </c>
      <c r="P13" s="20">
        <f t="shared" si="0"/>
        <v>547.06058788242365</v>
      </c>
      <c r="Q13" s="20">
        <f t="shared" si="0"/>
        <v>556.18251349730065</v>
      </c>
      <c r="R13" s="20">
        <f t="shared" si="0"/>
        <v>647.49887505624702</v>
      </c>
      <c r="S13" s="20">
        <f t="shared" si="0"/>
        <v>563.39556155345622</v>
      </c>
      <c r="T13" s="20">
        <f t="shared" si="0"/>
        <v>586.99165458997538</v>
      </c>
      <c r="U13" s="20">
        <f t="shared" si="0"/>
        <v>601.91250000000002</v>
      </c>
      <c r="V13" s="20">
        <f t="shared" si="0"/>
        <v>567.10047488127964</v>
      </c>
      <c r="W13" s="20">
        <f t="shared" si="0"/>
        <v>563.48005398920225</v>
      </c>
      <c r="X13" s="20">
        <f t="shared" si="0"/>
        <v>550.65430370888726</v>
      </c>
      <c r="Y13" s="20">
        <f t="shared" si="0"/>
        <v>592.52211504822822</v>
      </c>
    </row>
    <row r="14" spans="1:25" ht="17">
      <c r="A14" s="62"/>
      <c r="B14" s="5" t="s">
        <v>37</v>
      </c>
      <c r="C14" s="20">
        <f t="shared" ref="C14:Y14" si="1">((C11*72.99-1.47)*C7*C9)/(C5*C9)</f>
        <v>592.58134652871479</v>
      </c>
      <c r="D14" s="20">
        <f t="shared" si="1"/>
        <v>382.84678830292421</v>
      </c>
      <c r="E14" s="20">
        <f t="shared" si="1"/>
        <v>640.00824711351015</v>
      </c>
      <c r="F14" s="20">
        <f t="shared" si="1"/>
        <v>811.67758224177589</v>
      </c>
      <c r="G14" s="20">
        <f t="shared" si="1"/>
        <v>780.58188362327553</v>
      </c>
      <c r="H14" s="20">
        <f t="shared" si="1"/>
        <v>588.99200199950019</v>
      </c>
      <c r="I14" s="20">
        <f t="shared" si="1"/>
        <v>419.24883802288969</v>
      </c>
      <c r="J14" s="20">
        <f t="shared" si="1"/>
        <v>751.3917216556689</v>
      </c>
      <c r="K14" s="20">
        <f t="shared" si="1"/>
        <v>720.48522573871287</v>
      </c>
      <c r="L14" s="20">
        <f t="shared" si="1"/>
        <v>636.29641661252435</v>
      </c>
      <c r="M14" s="20">
        <f t="shared" si="1"/>
        <v>689.19036433604879</v>
      </c>
      <c r="N14" s="20">
        <f t="shared" si="1"/>
        <v>678.38240439890023</v>
      </c>
      <c r="O14" s="20">
        <f t="shared" si="1"/>
        <v>660.07347428400055</v>
      </c>
      <c r="P14" s="20">
        <f t="shared" si="1"/>
        <v>552.47850644806545</v>
      </c>
      <c r="Q14" s="20">
        <f t="shared" si="1"/>
        <v>567.07212836149165</v>
      </c>
      <c r="R14" s="20">
        <f t="shared" si="1"/>
        <v>620.06698995150725</v>
      </c>
      <c r="S14" s="20">
        <f t="shared" si="1"/>
        <v>565.16317657054321</v>
      </c>
      <c r="T14" s="20">
        <f t="shared" si="1"/>
        <v>588.7565582371459</v>
      </c>
      <c r="U14" s="20">
        <f t="shared" si="1"/>
        <v>569.01009899010103</v>
      </c>
      <c r="V14" s="20">
        <f t="shared" si="1"/>
        <v>574.34023091917834</v>
      </c>
      <c r="W14" s="20">
        <f t="shared" si="1"/>
        <v>559.77531740477866</v>
      </c>
      <c r="X14" s="20">
        <f t="shared" si="1"/>
        <v>576.13554578168748</v>
      </c>
      <c r="Y14" s="20">
        <f t="shared" si="1"/>
        <v>574.22542601569137</v>
      </c>
    </row>
    <row r="15" spans="1:25" ht="17">
      <c r="A15" s="62"/>
      <c r="B15" s="5" t="s">
        <v>38</v>
      </c>
      <c r="C15" s="20">
        <f t="shared" ref="C15:Y15" si="2">((C12*72.99-1.47)*C7*C9)/(C6*C8)</f>
        <v>594.3460442800739</v>
      </c>
      <c r="D15" s="20">
        <f t="shared" si="2"/>
        <v>433.88364072574592</v>
      </c>
      <c r="E15" s="20">
        <f t="shared" si="2"/>
        <v>627.17677045329594</v>
      </c>
      <c r="F15" s="20">
        <f t="shared" si="2"/>
        <v>831.78941052947346</v>
      </c>
      <c r="G15" s="20">
        <f t="shared" si="2"/>
        <v>767.73442967109861</v>
      </c>
      <c r="H15" s="20">
        <f t="shared" si="2"/>
        <v>621.76713150397359</v>
      </c>
      <c r="I15" s="20">
        <f t="shared" si="2"/>
        <v>390.12446266120162</v>
      </c>
      <c r="J15" s="20">
        <f t="shared" si="2"/>
        <v>767.77280679830028</v>
      </c>
      <c r="K15" s="20">
        <f t="shared" si="2"/>
        <v>718.62463753624638</v>
      </c>
      <c r="L15" s="20">
        <f t="shared" si="2"/>
        <v>641.83235867446388</v>
      </c>
      <c r="M15" s="20">
        <f t="shared" si="2"/>
        <v>696.52089164334268</v>
      </c>
      <c r="N15" s="20">
        <f t="shared" si="2"/>
        <v>681.96281301544457</v>
      </c>
      <c r="O15" s="20">
        <f t="shared" si="2"/>
        <v>632.64855814883299</v>
      </c>
      <c r="P15" s="20">
        <f t="shared" si="2"/>
        <v>537.91177205698568</v>
      </c>
      <c r="Q15" s="20">
        <f t="shared" si="2"/>
        <v>548.8575356160959</v>
      </c>
      <c r="R15" s="20">
        <f t="shared" si="2"/>
        <v>629.22082791720834</v>
      </c>
      <c r="S15" s="20">
        <f t="shared" si="2"/>
        <v>561.54338264694127</v>
      </c>
      <c r="T15" s="20">
        <f t="shared" si="2"/>
        <v>594.25694583250038</v>
      </c>
      <c r="U15" s="20">
        <f t="shared" si="2"/>
        <v>583.63581820908962</v>
      </c>
      <c r="V15" s="20">
        <f t="shared" si="2"/>
        <v>614.50139958012596</v>
      </c>
      <c r="W15" s="20">
        <f t="shared" si="2"/>
        <v>556.15471132216942</v>
      </c>
      <c r="X15" s="20">
        <f t="shared" si="2"/>
        <v>565.21967311440994</v>
      </c>
      <c r="Y15" s="20">
        <f t="shared" si="2"/>
        <v>576.07796101949043</v>
      </c>
    </row>
    <row r="16" spans="1:25">
      <c r="A16" s="24"/>
      <c r="B16" s="5" t="s">
        <v>30</v>
      </c>
      <c r="C16" s="21">
        <f t="shared" ref="C16:Y16" si="3">AVERAGE(C13:C15)</f>
        <v>591.94369311112632</v>
      </c>
      <c r="D16" s="21">
        <f t="shared" si="3"/>
        <v>400.46076115744563</v>
      </c>
      <c r="E16" s="21">
        <f t="shared" si="3"/>
        <v>633.89640529582584</v>
      </c>
      <c r="F16" s="21">
        <f t="shared" si="3"/>
        <v>827.50436272057004</v>
      </c>
      <c r="G16" s="21">
        <f t="shared" si="3"/>
        <v>782.97547025666836</v>
      </c>
      <c r="H16" s="21">
        <f t="shared" si="3"/>
        <v>605.98790737562888</v>
      </c>
      <c r="I16" s="21">
        <f t="shared" si="3"/>
        <v>399.81958883258858</v>
      </c>
      <c r="J16" s="21">
        <f t="shared" si="3"/>
        <v>761.69158512862987</v>
      </c>
      <c r="K16" s="21">
        <f t="shared" si="3"/>
        <v>715.58390566563355</v>
      </c>
      <c r="L16" s="21">
        <f t="shared" si="3"/>
        <v>639.36834492772994</v>
      </c>
      <c r="M16" s="21">
        <f t="shared" si="3"/>
        <v>696.5211359087599</v>
      </c>
      <c r="N16" s="21">
        <f t="shared" si="3"/>
        <v>677.13230063633216</v>
      </c>
      <c r="O16" s="21">
        <f t="shared" si="3"/>
        <v>659.43293390837221</v>
      </c>
      <c r="P16" s="21">
        <f t="shared" si="3"/>
        <v>545.81695546249159</v>
      </c>
      <c r="Q16" s="21">
        <f t="shared" si="3"/>
        <v>557.37072582496273</v>
      </c>
      <c r="R16" s="21">
        <f t="shared" si="3"/>
        <v>632.26223097498757</v>
      </c>
      <c r="S16" s="21">
        <f t="shared" si="3"/>
        <v>563.36737359031349</v>
      </c>
      <c r="T16" s="21">
        <f t="shared" si="3"/>
        <v>590.00171955320718</v>
      </c>
      <c r="U16" s="21">
        <f t="shared" si="3"/>
        <v>584.85280573306352</v>
      </c>
      <c r="V16" s="21">
        <f t="shared" si="3"/>
        <v>585.31403512686131</v>
      </c>
      <c r="W16" s="21">
        <f t="shared" si="3"/>
        <v>559.80336090538356</v>
      </c>
      <c r="X16" s="21">
        <f t="shared" si="3"/>
        <v>564.00317420166164</v>
      </c>
      <c r="Y16" s="21">
        <f t="shared" si="3"/>
        <v>580.94183402780334</v>
      </c>
    </row>
    <row r="17" spans="1:25">
      <c r="A17" s="24"/>
      <c r="B17" s="5" t="s">
        <v>33</v>
      </c>
      <c r="C17" s="21">
        <f t="shared" ref="C17:Y17" si="4">STDEV(C13:C15)</f>
        <v>2.7766455396814886</v>
      </c>
      <c r="D17" s="21">
        <f t="shared" si="4"/>
        <v>28.959130251458546</v>
      </c>
      <c r="E17" s="21">
        <f t="shared" si="4"/>
        <v>6.4372942756404914</v>
      </c>
      <c r="F17" s="21">
        <f t="shared" si="4"/>
        <v>14.178508526494477</v>
      </c>
      <c r="G17" s="21">
        <f t="shared" si="4"/>
        <v>16.568021189241595</v>
      </c>
      <c r="H17" s="21">
        <f t="shared" si="4"/>
        <v>16.421404125493737</v>
      </c>
      <c r="I17" s="21">
        <f t="shared" si="4"/>
        <v>16.826234672755525</v>
      </c>
      <c r="J17" s="21">
        <f t="shared" si="4"/>
        <v>8.9684274881881052</v>
      </c>
      <c r="K17" s="21">
        <f t="shared" si="4"/>
        <v>6.9406475866460582</v>
      </c>
      <c r="L17" s="21">
        <f t="shared" si="4"/>
        <v>2.8175936045157011</v>
      </c>
      <c r="M17" s="21">
        <f t="shared" si="4"/>
        <v>7.3308937084719927</v>
      </c>
      <c r="N17" s="21">
        <f t="shared" si="4"/>
        <v>5.5619466881843742</v>
      </c>
      <c r="O17" s="21">
        <f t="shared" si="4"/>
        <v>26.469918826679827</v>
      </c>
      <c r="P17" s="21">
        <f t="shared" si="4"/>
        <v>7.3625677519460568</v>
      </c>
      <c r="Q17" s="21">
        <f t="shared" si="4"/>
        <v>9.165245966250005</v>
      </c>
      <c r="R17" s="21">
        <f t="shared" si="4"/>
        <v>13.966555750069961</v>
      </c>
      <c r="S17" s="21">
        <f t="shared" si="4"/>
        <v>1.8100615827330273</v>
      </c>
      <c r="T17" s="21">
        <f t="shared" si="4"/>
        <v>3.789318439632551</v>
      </c>
      <c r="U17" s="21">
        <f t="shared" si="4"/>
        <v>16.484926206361429</v>
      </c>
      <c r="V17" s="21">
        <f t="shared" si="4"/>
        <v>25.534882017895544</v>
      </c>
      <c r="W17" s="21">
        <f t="shared" si="4"/>
        <v>3.6627518515192286</v>
      </c>
      <c r="X17" s="21">
        <f t="shared" si="4"/>
        <v>12.784104450320312</v>
      </c>
      <c r="Y17" s="21">
        <f t="shared" si="4"/>
        <v>10.071502016535799</v>
      </c>
    </row>
    <row r="18" spans="1:25" ht="14.5">
      <c r="A18" s="22"/>
      <c r="B18" s="22"/>
    </row>
    <row r="19" spans="1:25" ht="14.5">
      <c r="A19" s="17" t="s">
        <v>34</v>
      </c>
      <c r="B19" s="22"/>
    </row>
    <row r="20" spans="1:25" ht="14.5">
      <c r="B20" s="25"/>
      <c r="C20" s="63" t="s">
        <v>0</v>
      </c>
      <c r="D20" s="63"/>
      <c r="E20" s="63"/>
      <c r="F20" s="63"/>
      <c r="G20" s="63"/>
      <c r="H20" s="64" t="s">
        <v>1</v>
      </c>
      <c r="I20" s="64"/>
      <c r="J20" s="64"/>
      <c r="K20" s="64"/>
      <c r="L20" s="64"/>
      <c r="M20" s="63" t="s">
        <v>2</v>
      </c>
      <c r="N20" s="63"/>
      <c r="O20" s="63"/>
      <c r="P20" s="63"/>
      <c r="Q20" s="63"/>
      <c r="R20" s="63" t="s">
        <v>3</v>
      </c>
      <c r="S20" s="63"/>
      <c r="T20" s="63"/>
      <c r="U20" s="63"/>
      <c r="V20" s="63" t="s">
        <v>4</v>
      </c>
      <c r="W20" s="63"/>
      <c r="X20" s="63"/>
      <c r="Y20" s="63"/>
    </row>
    <row r="21" spans="1:25" ht="14.5">
      <c r="A21" s="22"/>
      <c r="B21" s="5" t="s">
        <v>25</v>
      </c>
      <c r="C21" s="3" t="s">
        <v>5</v>
      </c>
      <c r="D21" s="3" t="s">
        <v>6</v>
      </c>
      <c r="E21" s="3" t="s">
        <v>7</v>
      </c>
      <c r="F21" s="3" t="s">
        <v>8</v>
      </c>
      <c r="G21" s="3" t="s">
        <v>9</v>
      </c>
      <c r="H21" s="3" t="s">
        <v>5</v>
      </c>
      <c r="I21" s="3" t="s">
        <v>6</v>
      </c>
      <c r="J21" s="3" t="s">
        <v>7</v>
      </c>
      <c r="K21" s="3" t="s">
        <v>8</v>
      </c>
      <c r="L21" s="3" t="s">
        <v>9</v>
      </c>
      <c r="M21" s="4" t="s">
        <v>10</v>
      </c>
      <c r="N21" s="4" t="s">
        <v>11</v>
      </c>
      <c r="O21" s="4" t="s">
        <v>12</v>
      </c>
      <c r="P21" s="4" t="s">
        <v>13</v>
      </c>
      <c r="Q21" s="4" t="s">
        <v>14</v>
      </c>
      <c r="R21" s="4" t="s">
        <v>10</v>
      </c>
      <c r="S21" s="4" t="s">
        <v>11</v>
      </c>
      <c r="T21" s="4" t="s">
        <v>13</v>
      </c>
      <c r="U21" s="4" t="s">
        <v>14</v>
      </c>
      <c r="V21" s="4" t="s">
        <v>10</v>
      </c>
      <c r="W21" s="4" t="s">
        <v>11</v>
      </c>
      <c r="X21" s="4" t="s">
        <v>13</v>
      </c>
      <c r="Y21" s="4" t="s">
        <v>14</v>
      </c>
    </row>
    <row r="22" spans="1:25" ht="17">
      <c r="A22" s="65" t="s">
        <v>24</v>
      </c>
      <c r="B22" s="5" t="s">
        <v>26</v>
      </c>
      <c r="C22" s="15">
        <v>2.0003000000000002</v>
      </c>
      <c r="D22" s="15">
        <v>2.0007000000000001</v>
      </c>
      <c r="E22" s="15">
        <v>2.0005999999999999</v>
      </c>
      <c r="F22" s="15">
        <v>2.0004</v>
      </c>
      <c r="G22" s="15">
        <v>2</v>
      </c>
      <c r="H22" s="15">
        <v>2.0004</v>
      </c>
      <c r="I22" s="15">
        <v>2.0005000000000002</v>
      </c>
      <c r="J22" s="15">
        <v>2.0009000000000001</v>
      </c>
      <c r="K22" s="15">
        <v>2.0007000000000001</v>
      </c>
      <c r="L22" s="15">
        <v>2.0007999999999999</v>
      </c>
      <c r="M22" s="15">
        <v>2.0007000000000001</v>
      </c>
      <c r="N22" s="15">
        <v>2.0009000000000001</v>
      </c>
      <c r="O22" s="15">
        <v>2.0003000000000002</v>
      </c>
      <c r="P22" s="15">
        <v>2.0003000000000002</v>
      </c>
      <c r="Q22" s="15">
        <v>2.0011000000000001</v>
      </c>
      <c r="R22" s="15">
        <v>2</v>
      </c>
      <c r="S22" s="15">
        <v>2.0005999999999999</v>
      </c>
      <c r="T22" s="15">
        <v>2.0007999999999999</v>
      </c>
      <c r="U22" s="15">
        <v>2.0007999999999999</v>
      </c>
      <c r="V22" s="15">
        <v>2.0005000000000002</v>
      </c>
      <c r="W22" s="15">
        <v>2.0002</v>
      </c>
      <c r="X22" s="15">
        <v>2.0013999999999998</v>
      </c>
      <c r="Y22" s="15">
        <v>2.0007000000000001</v>
      </c>
    </row>
    <row r="23" spans="1:25" ht="17">
      <c r="A23" s="65"/>
      <c r="B23" s="5" t="s">
        <v>37</v>
      </c>
      <c r="C23" s="15">
        <v>2.0004</v>
      </c>
      <c r="D23" s="15">
        <v>2.0009000000000001</v>
      </c>
      <c r="E23" s="15">
        <v>2.0002</v>
      </c>
      <c r="F23" s="15">
        <v>2.0005000000000002</v>
      </c>
      <c r="G23" s="15">
        <v>2.0001000000000002</v>
      </c>
      <c r="H23" s="15">
        <v>2.0005000000000002</v>
      </c>
      <c r="I23" s="15">
        <v>2.0003000000000002</v>
      </c>
      <c r="J23" s="15">
        <v>2.0007999999999999</v>
      </c>
      <c r="K23" s="15">
        <v>2.0009000000000001</v>
      </c>
      <c r="L23" s="15">
        <v>2.0007000000000001</v>
      </c>
      <c r="M23" s="15">
        <v>2.0009000000000001</v>
      </c>
      <c r="N23" s="15">
        <v>2.0007000000000001</v>
      </c>
      <c r="O23" s="15">
        <v>2.0004</v>
      </c>
      <c r="P23" s="15">
        <v>2.0001000000000002</v>
      </c>
      <c r="Q23" s="15">
        <v>2.0013000000000001</v>
      </c>
      <c r="R23" s="15">
        <v>1.9998</v>
      </c>
      <c r="S23" s="15">
        <v>2.0007999999999999</v>
      </c>
      <c r="T23" s="15">
        <v>2.0005999999999999</v>
      </c>
      <c r="U23" s="15">
        <v>2.0009999999999999</v>
      </c>
      <c r="V23" s="15">
        <v>2.0003000000000002</v>
      </c>
      <c r="W23" s="15">
        <v>2.0004</v>
      </c>
      <c r="X23" s="15">
        <v>2.0011999999999999</v>
      </c>
      <c r="Y23" s="15">
        <v>2.0005000000000002</v>
      </c>
    </row>
    <row r="24" spans="1:25" ht="17">
      <c r="A24" s="65"/>
      <c r="B24" s="5" t="s">
        <v>38</v>
      </c>
      <c r="C24" s="15">
        <v>2.0002</v>
      </c>
      <c r="D24" s="15">
        <v>2.0005000000000002</v>
      </c>
      <c r="E24" s="15">
        <v>2.0004</v>
      </c>
      <c r="F24" s="15">
        <v>2.0005999999999999</v>
      </c>
      <c r="G24" s="15">
        <v>2</v>
      </c>
      <c r="H24" s="15">
        <v>2.0003000000000002</v>
      </c>
      <c r="I24" s="15">
        <v>2.0007000000000001</v>
      </c>
      <c r="J24" s="15">
        <v>2.0009000000000001</v>
      </c>
      <c r="K24" s="15">
        <v>2.0007999999999999</v>
      </c>
      <c r="L24" s="15">
        <v>2.0009000000000001</v>
      </c>
      <c r="M24" s="8">
        <v>2.0007999999999999</v>
      </c>
      <c r="N24" s="8">
        <v>2.0007999999999999</v>
      </c>
      <c r="O24" s="15">
        <v>2.0001000000000002</v>
      </c>
      <c r="P24" s="8">
        <v>2.0002</v>
      </c>
      <c r="Q24" s="8">
        <v>2.0011999999999999</v>
      </c>
      <c r="R24" s="8">
        <v>1.9999</v>
      </c>
      <c r="S24" s="8">
        <v>2.0007000000000001</v>
      </c>
      <c r="T24" s="8">
        <v>2.0007000000000001</v>
      </c>
      <c r="U24" s="8">
        <v>2.0009000000000001</v>
      </c>
      <c r="V24" s="8">
        <v>2.0004</v>
      </c>
      <c r="W24" s="8">
        <v>2.0003000000000002</v>
      </c>
      <c r="X24" s="8">
        <v>2.0013000000000001</v>
      </c>
      <c r="Y24" s="8">
        <v>2.0005999999999999</v>
      </c>
    </row>
    <row r="25" spans="1:25">
      <c r="A25" s="5" t="s">
        <v>23</v>
      </c>
      <c r="B25" s="5"/>
      <c r="C25" s="9">
        <v>50</v>
      </c>
      <c r="D25" s="9">
        <v>50</v>
      </c>
      <c r="E25" s="9">
        <v>50</v>
      </c>
      <c r="F25" s="9">
        <v>50</v>
      </c>
      <c r="G25" s="9">
        <v>50</v>
      </c>
      <c r="H25" s="9">
        <v>50</v>
      </c>
      <c r="I25" s="9">
        <v>50</v>
      </c>
      <c r="J25" s="9">
        <v>50</v>
      </c>
      <c r="K25" s="9">
        <v>50</v>
      </c>
      <c r="L25" s="9">
        <v>50</v>
      </c>
      <c r="M25" s="9">
        <v>50</v>
      </c>
      <c r="N25" s="9">
        <v>50</v>
      </c>
      <c r="O25" s="9">
        <v>50</v>
      </c>
      <c r="P25" s="9">
        <v>50</v>
      </c>
      <c r="Q25" s="9">
        <v>50</v>
      </c>
      <c r="R25" s="9">
        <v>50</v>
      </c>
      <c r="S25" s="9">
        <v>50</v>
      </c>
      <c r="T25" s="9">
        <v>50</v>
      </c>
      <c r="U25" s="9">
        <v>50</v>
      </c>
      <c r="V25" s="9">
        <v>50</v>
      </c>
      <c r="W25" s="9">
        <v>50</v>
      </c>
      <c r="X25" s="9">
        <v>50</v>
      </c>
      <c r="Y25" s="9">
        <v>50</v>
      </c>
    </row>
    <row r="26" spans="1:25">
      <c r="A26" s="35" t="s">
        <v>49</v>
      </c>
      <c r="B26" s="5"/>
      <c r="C26" s="9">
        <v>10</v>
      </c>
      <c r="D26" s="9">
        <v>10</v>
      </c>
      <c r="E26" s="9">
        <v>10</v>
      </c>
      <c r="F26" s="9">
        <v>10</v>
      </c>
      <c r="G26" s="9">
        <v>10</v>
      </c>
      <c r="H26" s="9">
        <v>10</v>
      </c>
      <c r="I26" s="9">
        <v>10</v>
      </c>
      <c r="J26" s="9">
        <v>10</v>
      </c>
      <c r="K26" s="9">
        <v>10</v>
      </c>
      <c r="L26" s="9">
        <v>10</v>
      </c>
      <c r="M26" s="9">
        <v>10</v>
      </c>
      <c r="N26" s="9">
        <v>10</v>
      </c>
      <c r="O26" s="9">
        <v>10</v>
      </c>
      <c r="P26" s="9">
        <v>10</v>
      </c>
      <c r="Q26" s="9">
        <v>10</v>
      </c>
      <c r="R26" s="9">
        <v>10</v>
      </c>
      <c r="S26" s="9">
        <v>10</v>
      </c>
      <c r="T26" s="9">
        <v>10</v>
      </c>
      <c r="U26" s="9">
        <v>10</v>
      </c>
      <c r="V26" s="9">
        <v>10</v>
      </c>
      <c r="W26" s="9">
        <v>10</v>
      </c>
      <c r="X26" s="9">
        <v>10</v>
      </c>
      <c r="Y26" s="9">
        <v>10</v>
      </c>
    </row>
    <row r="27" spans="1:25">
      <c r="A27" s="5" t="s">
        <v>27</v>
      </c>
      <c r="C27" s="19">
        <v>10</v>
      </c>
      <c r="D27" s="19">
        <v>10</v>
      </c>
      <c r="E27" s="19">
        <v>10</v>
      </c>
      <c r="F27" s="19">
        <v>10</v>
      </c>
      <c r="G27" s="19">
        <v>10</v>
      </c>
      <c r="H27" s="19">
        <v>10</v>
      </c>
      <c r="I27" s="19">
        <v>10</v>
      </c>
      <c r="J27" s="19">
        <v>10</v>
      </c>
      <c r="K27" s="19">
        <v>10</v>
      </c>
      <c r="L27" s="19">
        <v>10</v>
      </c>
      <c r="M27" s="19">
        <v>10</v>
      </c>
      <c r="N27" s="19">
        <v>10</v>
      </c>
      <c r="O27" s="19">
        <v>10</v>
      </c>
      <c r="P27" s="19">
        <v>10</v>
      </c>
      <c r="Q27" s="19">
        <v>10</v>
      </c>
      <c r="R27" s="19">
        <v>10</v>
      </c>
      <c r="S27" s="19">
        <v>10</v>
      </c>
      <c r="T27" s="19">
        <v>10</v>
      </c>
      <c r="U27" s="19">
        <v>10</v>
      </c>
      <c r="V27" s="19">
        <v>10</v>
      </c>
      <c r="W27" s="19">
        <v>10</v>
      </c>
      <c r="X27" s="19">
        <v>10</v>
      </c>
      <c r="Y27" s="19">
        <v>10</v>
      </c>
    </row>
    <row r="28" spans="1:25" ht="17">
      <c r="A28" s="63" t="s">
        <v>31</v>
      </c>
      <c r="B28" s="5" t="s">
        <v>26</v>
      </c>
      <c r="C28" s="12">
        <v>0.37</v>
      </c>
      <c r="D28" s="12">
        <v>0.246</v>
      </c>
      <c r="E28" s="12">
        <v>0.34200000000000003</v>
      </c>
      <c r="F28" s="12">
        <v>0.39900000000000002</v>
      </c>
      <c r="G28" s="12">
        <v>0.46200000000000002</v>
      </c>
      <c r="H28" s="12">
        <v>0.35899999999999999</v>
      </c>
      <c r="I28" s="12">
        <v>0.26700000000000002</v>
      </c>
      <c r="J28" s="12">
        <v>0.439</v>
      </c>
      <c r="K28" s="12">
        <v>0.47499999999999998</v>
      </c>
      <c r="L28" s="12">
        <v>0.47299999999999998</v>
      </c>
      <c r="M28" s="13">
        <v>0.38</v>
      </c>
      <c r="N28" s="13">
        <v>0.377</v>
      </c>
      <c r="O28" s="12">
        <v>0.36799999999999999</v>
      </c>
      <c r="P28" s="13">
        <v>0.35899999999999999</v>
      </c>
      <c r="Q28" s="13">
        <v>0.34200000000000003</v>
      </c>
      <c r="R28" s="13">
        <v>0.36899999999999999</v>
      </c>
      <c r="S28" s="13">
        <v>0.33100000000000002</v>
      </c>
      <c r="T28" s="13">
        <v>0.34899999999999998</v>
      </c>
      <c r="U28" s="13">
        <v>0.32100000000000001</v>
      </c>
      <c r="V28" s="13">
        <v>0.37</v>
      </c>
      <c r="W28" s="13">
        <v>0.34599999999999997</v>
      </c>
      <c r="X28" s="13">
        <v>0.33100000000000002</v>
      </c>
      <c r="Y28" s="13">
        <v>0.33800000000000002</v>
      </c>
    </row>
    <row r="29" spans="1:25" ht="17">
      <c r="A29" s="63"/>
      <c r="B29" s="5" t="s">
        <v>37</v>
      </c>
      <c r="C29" s="12">
        <v>0.37</v>
      </c>
      <c r="D29" s="12">
        <v>0.223</v>
      </c>
      <c r="E29" s="12">
        <v>0.33600000000000002</v>
      </c>
      <c r="F29" s="12">
        <v>0.41899999999999998</v>
      </c>
      <c r="G29" s="12">
        <v>0.45900000000000002</v>
      </c>
      <c r="H29" s="12">
        <v>0.36399999999999999</v>
      </c>
      <c r="I29" s="12">
        <v>0.26100000000000001</v>
      </c>
      <c r="J29" s="12">
        <v>0.44900000000000001</v>
      </c>
      <c r="K29" s="12">
        <v>0.45500000000000002</v>
      </c>
      <c r="L29" s="12">
        <v>0.45100000000000001</v>
      </c>
      <c r="M29" s="13">
        <v>0.437</v>
      </c>
      <c r="N29" s="13">
        <v>0.38</v>
      </c>
      <c r="O29" s="12">
        <v>0.39400000000000002</v>
      </c>
      <c r="P29" s="13">
        <v>0.36099999999999999</v>
      </c>
      <c r="Q29" s="13">
        <v>0.35</v>
      </c>
      <c r="R29" s="13">
        <v>0.38</v>
      </c>
      <c r="S29" s="13">
        <v>0.32800000000000001</v>
      </c>
      <c r="T29" s="13">
        <v>0.36499999999999999</v>
      </c>
      <c r="U29" s="13">
        <v>0.32800000000000001</v>
      </c>
      <c r="V29" s="13">
        <v>0.36399999999999999</v>
      </c>
      <c r="W29" s="13">
        <v>0.34399999999999997</v>
      </c>
      <c r="X29" s="13">
        <v>0.33</v>
      </c>
      <c r="Y29" s="13">
        <v>0.34499999999999997</v>
      </c>
    </row>
    <row r="30" spans="1:25" ht="17">
      <c r="A30" s="63"/>
      <c r="B30" s="5" t="s">
        <v>38</v>
      </c>
      <c r="C30" s="12">
        <v>0.371</v>
      </c>
      <c r="D30" s="12">
        <v>0.24299999999999999</v>
      </c>
      <c r="E30" s="12">
        <v>0.33500000000000002</v>
      </c>
      <c r="F30" s="12">
        <v>0.41799999999999998</v>
      </c>
      <c r="G30" s="12">
        <v>0.46899999999999997</v>
      </c>
      <c r="H30" s="12">
        <v>0.35499999999999998</v>
      </c>
      <c r="I30" s="12">
        <v>0.253</v>
      </c>
      <c r="J30" s="12">
        <v>0.436</v>
      </c>
      <c r="K30" s="12">
        <v>0.46700000000000003</v>
      </c>
      <c r="L30" s="12">
        <v>0.46200000000000002</v>
      </c>
      <c r="M30" s="13">
        <v>0.41699999999999998</v>
      </c>
      <c r="N30" s="13">
        <v>0.38500000000000001</v>
      </c>
      <c r="O30" s="12">
        <v>0.38100000000000001</v>
      </c>
      <c r="P30" s="13">
        <v>0.35299999999999998</v>
      </c>
      <c r="Q30" s="13">
        <v>0.33300000000000002</v>
      </c>
      <c r="R30" s="13">
        <v>0.38100000000000001</v>
      </c>
      <c r="S30" s="13">
        <v>0.32900000000000001</v>
      </c>
      <c r="T30" s="13">
        <v>0.36399999999999999</v>
      </c>
      <c r="U30" s="13">
        <v>0.312</v>
      </c>
      <c r="V30" s="13">
        <v>0.38200000000000001</v>
      </c>
      <c r="W30" s="13">
        <v>0.33800000000000002</v>
      </c>
      <c r="X30" s="13">
        <v>0.33500000000000002</v>
      </c>
      <c r="Y30" s="13">
        <v>0.33200000000000002</v>
      </c>
    </row>
    <row r="31" spans="1:25" ht="15" customHeight="1">
      <c r="A31" s="36" t="s">
        <v>39</v>
      </c>
      <c r="B31" s="5" t="s">
        <v>26</v>
      </c>
      <c r="C31" s="20">
        <f t="shared" ref="C31:Y31" si="5">((C28*72.99-1.47)*C25*C27)/(C22*C26)</f>
        <v>638.3117532370145</v>
      </c>
      <c r="D31" s="20">
        <f t="shared" si="5"/>
        <v>411.99430199430196</v>
      </c>
      <c r="E31" s="20">
        <f t="shared" si="5"/>
        <v>587.1383584924522</v>
      </c>
      <c r="F31" s="20">
        <f t="shared" si="5"/>
        <v>691.18701259748059</v>
      </c>
      <c r="G31" s="20">
        <f t="shared" si="5"/>
        <v>806.28449999999998</v>
      </c>
      <c r="H31" s="20">
        <f t="shared" si="5"/>
        <v>618.21160767846436</v>
      </c>
      <c r="I31" s="20">
        <f t="shared" si="5"/>
        <v>450.34566358410399</v>
      </c>
      <c r="J31" s="20">
        <f t="shared" si="5"/>
        <v>763.97146284172106</v>
      </c>
      <c r="K31" s="20">
        <f t="shared" si="5"/>
        <v>829.71584945269149</v>
      </c>
      <c r="L31" s="20">
        <f t="shared" si="5"/>
        <v>826.02633946421429</v>
      </c>
      <c r="M31" s="20">
        <f t="shared" si="5"/>
        <v>656.4252511620931</v>
      </c>
      <c r="N31" s="20">
        <f t="shared" si="5"/>
        <v>650.8878504672897</v>
      </c>
      <c r="O31" s="20">
        <f t="shared" si="5"/>
        <v>634.66280057991287</v>
      </c>
      <c r="P31" s="20">
        <f t="shared" si="5"/>
        <v>618.24251362295649</v>
      </c>
      <c r="Q31" s="20">
        <f t="shared" si="5"/>
        <v>586.99165458997538</v>
      </c>
      <c r="R31" s="20">
        <f t="shared" si="5"/>
        <v>636.58275000000003</v>
      </c>
      <c r="S31" s="20">
        <f t="shared" si="5"/>
        <v>567.07212836149165</v>
      </c>
      <c r="T31" s="20">
        <f t="shared" si="5"/>
        <v>599.84781087564966</v>
      </c>
      <c r="U31" s="20">
        <f t="shared" si="5"/>
        <v>548.77523990403847</v>
      </c>
      <c r="V31" s="20">
        <f t="shared" si="5"/>
        <v>638.24793801549606</v>
      </c>
      <c r="W31" s="20">
        <f t="shared" si="5"/>
        <v>594.5540445955404</v>
      </c>
      <c r="X31" s="20">
        <f t="shared" si="5"/>
        <v>566.8454581792746</v>
      </c>
      <c r="Y31" s="20">
        <f t="shared" si="5"/>
        <v>579.81256560203917</v>
      </c>
    </row>
    <row r="32" spans="1:25" ht="17">
      <c r="A32" s="36"/>
      <c r="B32" s="5" t="s">
        <v>37</v>
      </c>
      <c r="C32" s="20">
        <f t="shared" ref="C32:Y32" si="6">((C29*72.99-1.47)*C25*C27)/(C23*C26)</f>
        <v>638.27984403119387</v>
      </c>
      <c r="D32" s="20">
        <f t="shared" si="6"/>
        <v>370.00274876305656</v>
      </c>
      <c r="E32" s="20">
        <f t="shared" si="6"/>
        <v>576.30836916308385</v>
      </c>
      <c r="F32" s="20">
        <f t="shared" si="6"/>
        <v>727.63834041489599</v>
      </c>
      <c r="G32" s="20">
        <f t="shared" si="6"/>
        <v>800.77021148942549</v>
      </c>
      <c r="H32" s="20">
        <f t="shared" si="6"/>
        <v>627.30217445638573</v>
      </c>
      <c r="I32" s="20">
        <f t="shared" si="6"/>
        <v>439.44383342498634</v>
      </c>
      <c r="J32" s="20">
        <f t="shared" si="6"/>
        <v>782.24985005997598</v>
      </c>
      <c r="K32" s="20">
        <f t="shared" si="6"/>
        <v>793.15433055125197</v>
      </c>
      <c r="L32" s="20">
        <f t="shared" si="6"/>
        <v>785.93717198980357</v>
      </c>
      <c r="M32" s="20">
        <f t="shared" si="6"/>
        <v>760.32360437802993</v>
      </c>
      <c r="N32" s="20">
        <f t="shared" si="6"/>
        <v>656.4252511620931</v>
      </c>
      <c r="O32" s="20">
        <f t="shared" si="6"/>
        <v>682.06508698260359</v>
      </c>
      <c r="P32" s="20">
        <f t="shared" si="6"/>
        <v>621.95365231738413</v>
      </c>
      <c r="Q32" s="20">
        <f t="shared" si="6"/>
        <v>601.52151101783841</v>
      </c>
      <c r="R32" s="20">
        <f t="shared" si="6"/>
        <v>656.72067206720658</v>
      </c>
      <c r="S32" s="20">
        <f t="shared" si="6"/>
        <v>561.54338264694127</v>
      </c>
      <c r="T32" s="20">
        <f t="shared" si="6"/>
        <v>629.09502149355194</v>
      </c>
      <c r="U32" s="20">
        <f t="shared" si="6"/>
        <v>561.48725637181417</v>
      </c>
      <c r="V32" s="20">
        <f t="shared" si="6"/>
        <v>627.36489526571006</v>
      </c>
      <c r="W32" s="20">
        <f t="shared" si="6"/>
        <v>590.84583083383325</v>
      </c>
      <c r="X32" s="20">
        <f t="shared" si="6"/>
        <v>565.07845292824311</v>
      </c>
      <c r="Y32" s="20">
        <f t="shared" si="6"/>
        <v>592.64058985253666</v>
      </c>
    </row>
    <row r="33" spans="1:25" ht="17">
      <c r="A33" s="26"/>
      <c r="B33" s="5" t="s">
        <v>38</v>
      </c>
      <c r="C33" s="20">
        <f t="shared" ref="C33:Y33" si="7">((C30*72.99-1.47)*C25*C27)/(C24*C26)</f>
        <v>640.16823317668229</v>
      </c>
      <c r="D33" s="20">
        <f t="shared" si="7"/>
        <v>406.56260934766294</v>
      </c>
      <c r="E33" s="20">
        <f t="shared" si="7"/>
        <v>574.42636472705465</v>
      </c>
      <c r="F33" s="20">
        <f t="shared" si="7"/>
        <v>725.77776666999898</v>
      </c>
      <c r="G33" s="20">
        <f t="shared" si="7"/>
        <v>819.05774999999994</v>
      </c>
      <c r="H33" s="20">
        <f t="shared" si="7"/>
        <v>610.94460830875369</v>
      </c>
      <c r="I33" s="20">
        <f t="shared" si="7"/>
        <v>424.76308292097764</v>
      </c>
      <c r="J33" s="20">
        <f t="shared" si="7"/>
        <v>758.49967514618425</v>
      </c>
      <c r="K33" s="20">
        <f t="shared" si="7"/>
        <v>815.08221711315468</v>
      </c>
      <c r="L33" s="20">
        <f t="shared" si="7"/>
        <v>805.92183517417152</v>
      </c>
      <c r="M33" s="20">
        <f t="shared" si="7"/>
        <v>723.88119752099169</v>
      </c>
      <c r="N33" s="20">
        <f t="shared" si="7"/>
        <v>665.51254498200717</v>
      </c>
      <c r="O33" s="20">
        <f t="shared" si="7"/>
        <v>658.44682765861694</v>
      </c>
      <c r="P33" s="20">
        <f t="shared" si="7"/>
        <v>607.32601739826021</v>
      </c>
      <c r="Q33" s="20">
        <f t="shared" si="7"/>
        <v>570.54942034779128</v>
      </c>
      <c r="R33" s="20">
        <f t="shared" si="7"/>
        <v>658.51267563378167</v>
      </c>
      <c r="S33" s="20">
        <f t="shared" si="7"/>
        <v>563.39556155345622</v>
      </c>
      <c r="T33" s="20">
        <f t="shared" si="7"/>
        <v>627.23946618683453</v>
      </c>
      <c r="U33" s="20">
        <f t="shared" si="7"/>
        <v>532.33245039732117</v>
      </c>
      <c r="V33" s="20">
        <f t="shared" si="7"/>
        <v>660.17246550689867</v>
      </c>
      <c r="W33" s="20">
        <f t="shared" si="7"/>
        <v>579.92851072339147</v>
      </c>
      <c r="X33" s="20">
        <f t="shared" si="7"/>
        <v>574.16804077349718</v>
      </c>
      <c r="Y33" s="20">
        <f t="shared" si="7"/>
        <v>568.89633110066984</v>
      </c>
    </row>
    <row r="34" spans="1:25">
      <c r="A34" s="24"/>
      <c r="B34" s="5" t="s">
        <v>30</v>
      </c>
      <c r="C34" s="21">
        <f t="shared" ref="C34:Y34" si="8">AVERAGE(C31:C33)</f>
        <v>638.91994348163018</v>
      </c>
      <c r="D34" s="21">
        <f t="shared" si="8"/>
        <v>396.18655336834053</v>
      </c>
      <c r="E34" s="21">
        <f t="shared" si="8"/>
        <v>579.2910307941969</v>
      </c>
      <c r="F34" s="21">
        <f t="shared" si="8"/>
        <v>714.86770656079182</v>
      </c>
      <c r="G34" s="21">
        <f t="shared" si="8"/>
        <v>808.70415382980843</v>
      </c>
      <c r="H34" s="21">
        <f t="shared" si="8"/>
        <v>618.8194634812013</v>
      </c>
      <c r="I34" s="21">
        <f t="shared" si="8"/>
        <v>438.18419331002269</v>
      </c>
      <c r="J34" s="21">
        <f t="shared" si="8"/>
        <v>768.2403293492938</v>
      </c>
      <c r="K34" s="21">
        <f t="shared" si="8"/>
        <v>812.65079903903279</v>
      </c>
      <c r="L34" s="21">
        <f t="shared" si="8"/>
        <v>805.96178220939646</v>
      </c>
      <c r="M34" s="21">
        <f t="shared" si="8"/>
        <v>713.54335102037157</v>
      </c>
      <c r="N34" s="21">
        <f t="shared" si="8"/>
        <v>657.60854887046332</v>
      </c>
      <c r="O34" s="21">
        <f t="shared" si="8"/>
        <v>658.3915717403778</v>
      </c>
      <c r="P34" s="21">
        <f t="shared" si="8"/>
        <v>615.84072777953361</v>
      </c>
      <c r="Q34" s="21">
        <f t="shared" si="8"/>
        <v>586.35419531853506</v>
      </c>
      <c r="R34" s="21">
        <f t="shared" si="8"/>
        <v>650.6053659003295</v>
      </c>
      <c r="S34" s="21">
        <f t="shared" si="8"/>
        <v>564.00369085396301</v>
      </c>
      <c r="T34" s="21">
        <f t="shared" si="8"/>
        <v>618.72743285201204</v>
      </c>
      <c r="U34" s="21">
        <f t="shared" si="8"/>
        <v>547.53164889105801</v>
      </c>
      <c r="V34" s="21">
        <f t="shared" si="8"/>
        <v>641.92843292936823</v>
      </c>
      <c r="W34" s="21">
        <f t="shared" si="8"/>
        <v>588.44279538425508</v>
      </c>
      <c r="X34" s="21">
        <f t="shared" si="8"/>
        <v>568.69731729367152</v>
      </c>
      <c r="Y34" s="21">
        <f t="shared" si="8"/>
        <v>580.44982885174852</v>
      </c>
    </row>
    <row r="35" spans="1:25">
      <c r="B35" s="5" t="s">
        <v>33</v>
      </c>
      <c r="C35" s="21">
        <f t="shared" ref="C35:Y35" si="9">STDEV(C31:C33)</f>
        <v>1.0811683131843619</v>
      </c>
      <c r="D35" s="21">
        <f t="shared" si="9"/>
        <v>22.837896990696276</v>
      </c>
      <c r="E35" s="21">
        <f t="shared" si="9"/>
        <v>6.8608235057580371</v>
      </c>
      <c r="F35" s="21">
        <f t="shared" si="9"/>
        <v>20.529171527440045</v>
      </c>
      <c r="G35" s="21">
        <f t="shared" si="9"/>
        <v>9.3808080508033029</v>
      </c>
      <c r="H35" s="21">
        <f t="shared" si="9"/>
        <v>8.195706746597887</v>
      </c>
      <c r="I35" s="21">
        <f t="shared" si="9"/>
        <v>12.837722861191578</v>
      </c>
      <c r="J35" s="21">
        <f t="shared" si="9"/>
        <v>12.437247205613168</v>
      </c>
      <c r="K35" s="21">
        <f t="shared" si="9"/>
        <v>18.401630674574871</v>
      </c>
      <c r="L35" s="21">
        <f t="shared" si="9"/>
        <v>20.044613591238296</v>
      </c>
      <c r="M35" s="21">
        <f t="shared" si="9"/>
        <v>52.714990780125156</v>
      </c>
      <c r="N35" s="21">
        <f t="shared" si="9"/>
        <v>7.3838044064139128</v>
      </c>
      <c r="O35" s="21">
        <f t="shared" si="9"/>
        <v>23.701191509353592</v>
      </c>
      <c r="P35" s="21">
        <f t="shared" si="9"/>
        <v>7.6038383241651912</v>
      </c>
      <c r="Q35" s="21">
        <f t="shared" si="9"/>
        <v>15.49588222272175</v>
      </c>
      <c r="R35" s="21">
        <f t="shared" si="9"/>
        <v>12.176951043335212</v>
      </c>
      <c r="S35" s="21">
        <f t="shared" si="9"/>
        <v>2.8140936780144679</v>
      </c>
      <c r="T35" s="21">
        <f t="shared" si="9"/>
        <v>16.376533999959545</v>
      </c>
      <c r="U35" s="21">
        <f t="shared" si="9"/>
        <v>14.617132646598568</v>
      </c>
      <c r="V35" s="21">
        <f t="shared" si="9"/>
        <v>16.710586416727288</v>
      </c>
      <c r="W35" s="21">
        <f t="shared" si="9"/>
        <v>7.603124015185541</v>
      </c>
      <c r="X35" s="21">
        <f t="shared" si="9"/>
        <v>4.8194593507808694</v>
      </c>
      <c r="Y35" s="21">
        <f t="shared" si="9"/>
        <v>11.884949905488609</v>
      </c>
    </row>
    <row r="36" spans="1:25">
      <c r="A36" s="24"/>
    </row>
    <row r="37" spans="1:25" ht="14.5">
      <c r="A37" s="17" t="s">
        <v>35</v>
      </c>
      <c r="B37" s="25"/>
    </row>
    <row r="38" spans="1:25" ht="14.5">
      <c r="A38" s="22"/>
      <c r="B38" s="22"/>
      <c r="C38" s="63" t="s">
        <v>0</v>
      </c>
      <c r="D38" s="63"/>
      <c r="E38" s="63"/>
      <c r="F38" s="63"/>
      <c r="G38" s="63"/>
      <c r="H38" s="64" t="s">
        <v>1</v>
      </c>
      <c r="I38" s="64"/>
      <c r="J38" s="64"/>
      <c r="K38" s="64"/>
      <c r="L38" s="64"/>
      <c r="M38" s="63" t="s">
        <v>2</v>
      </c>
      <c r="N38" s="63"/>
      <c r="O38" s="63"/>
      <c r="P38" s="63"/>
      <c r="Q38" s="63"/>
      <c r="R38" s="63" t="s">
        <v>3</v>
      </c>
      <c r="S38" s="63"/>
      <c r="T38" s="63"/>
      <c r="U38" s="63"/>
      <c r="V38" s="63" t="s">
        <v>4</v>
      </c>
      <c r="W38" s="63"/>
      <c r="X38" s="63"/>
      <c r="Y38" s="63"/>
    </row>
    <row r="39" spans="1:25" ht="14.5">
      <c r="A39" s="22"/>
      <c r="B39" s="5" t="s">
        <v>25</v>
      </c>
      <c r="C39" s="3" t="s">
        <v>5</v>
      </c>
      <c r="D39" s="3" t="s">
        <v>6</v>
      </c>
      <c r="E39" s="3" t="s">
        <v>7</v>
      </c>
      <c r="F39" s="3" t="s">
        <v>8</v>
      </c>
      <c r="G39" s="3" t="s">
        <v>9</v>
      </c>
      <c r="H39" s="3" t="s">
        <v>5</v>
      </c>
      <c r="I39" s="3" t="s">
        <v>6</v>
      </c>
      <c r="J39" s="3" t="s">
        <v>7</v>
      </c>
      <c r="K39" s="3" t="s">
        <v>8</v>
      </c>
      <c r="L39" s="3" t="s">
        <v>9</v>
      </c>
      <c r="M39" s="4" t="s">
        <v>10</v>
      </c>
      <c r="N39" s="4" t="s">
        <v>11</v>
      </c>
      <c r="O39" s="4" t="s">
        <v>12</v>
      </c>
      <c r="P39" s="4" t="s">
        <v>13</v>
      </c>
      <c r="Q39" s="4" t="s">
        <v>14</v>
      </c>
      <c r="R39" s="4" t="s">
        <v>10</v>
      </c>
      <c r="S39" s="4" t="s">
        <v>11</v>
      </c>
      <c r="T39" s="4" t="s">
        <v>13</v>
      </c>
      <c r="U39" s="4" t="s">
        <v>14</v>
      </c>
      <c r="V39" s="4" t="s">
        <v>10</v>
      </c>
      <c r="W39" s="4" t="s">
        <v>11</v>
      </c>
      <c r="X39" s="4" t="s">
        <v>13</v>
      </c>
      <c r="Y39" s="4" t="s">
        <v>14</v>
      </c>
    </row>
    <row r="40" spans="1:25" ht="17">
      <c r="A40" s="65" t="s">
        <v>24</v>
      </c>
      <c r="B40" s="5" t="s">
        <v>26</v>
      </c>
      <c r="C40" s="15">
        <v>0.46729999999999999</v>
      </c>
      <c r="D40" s="15">
        <v>2.0009999999999999</v>
      </c>
      <c r="E40" s="15">
        <v>2.0002</v>
      </c>
      <c r="F40" s="15">
        <v>2.0007999999999999</v>
      </c>
      <c r="G40" s="15">
        <v>2.0007000000000001</v>
      </c>
      <c r="H40" s="15">
        <v>0.50070000000000003</v>
      </c>
      <c r="I40" s="15">
        <v>2.0002</v>
      </c>
      <c r="J40" s="15">
        <v>0.50090000000000001</v>
      </c>
      <c r="K40" s="15">
        <v>2</v>
      </c>
      <c r="L40" s="15">
        <v>2.0002</v>
      </c>
      <c r="M40" s="15">
        <v>2.0003000000000002</v>
      </c>
      <c r="N40" s="15">
        <v>2.0001000000000002</v>
      </c>
      <c r="O40" s="15">
        <v>2.0005000000000002</v>
      </c>
      <c r="P40" s="15">
        <v>2.0004</v>
      </c>
      <c r="Q40" s="15">
        <v>2.0002</v>
      </c>
      <c r="R40" s="15">
        <v>1.9993000000000001</v>
      </c>
      <c r="S40" s="15">
        <v>2.0009999999999999</v>
      </c>
      <c r="T40" s="15">
        <v>2.0001000000000002</v>
      </c>
      <c r="U40" s="15">
        <v>2.0007000000000001</v>
      </c>
      <c r="V40" s="15">
        <v>2</v>
      </c>
      <c r="W40" s="15">
        <v>2.0009000000000001</v>
      </c>
      <c r="X40" s="15">
        <v>2.0007000000000001</v>
      </c>
      <c r="Y40" s="15">
        <v>2</v>
      </c>
    </row>
    <row r="41" spans="1:25" ht="17">
      <c r="A41" s="65"/>
      <c r="B41" s="5" t="s">
        <v>37</v>
      </c>
      <c r="C41" s="15">
        <v>0.46700000000000003</v>
      </c>
      <c r="D41" s="15">
        <v>2.0007999999999999</v>
      </c>
      <c r="E41" s="15">
        <v>2.0003000000000002</v>
      </c>
      <c r="F41" s="15">
        <v>2.0007000000000001</v>
      </c>
      <c r="G41" s="15">
        <v>2.0007999999999999</v>
      </c>
      <c r="H41" s="15">
        <v>0.50060000000000004</v>
      </c>
      <c r="I41" s="15">
        <v>2.0001000000000002</v>
      </c>
      <c r="J41" s="15">
        <v>0.50070000000000003</v>
      </c>
      <c r="K41" s="15">
        <v>2.0002</v>
      </c>
      <c r="L41" s="15">
        <v>2.0001000000000002</v>
      </c>
      <c r="M41" s="15">
        <v>2.0005000000000002</v>
      </c>
      <c r="N41" s="15">
        <v>2.0003000000000002</v>
      </c>
      <c r="O41" s="15">
        <v>2.0007000000000001</v>
      </c>
      <c r="P41" s="15">
        <v>2.0005999999999999</v>
      </c>
      <c r="Q41" s="15">
        <v>2</v>
      </c>
      <c r="R41" s="15">
        <v>1.9995000000000001</v>
      </c>
      <c r="S41" s="15">
        <v>2.0007999999999999</v>
      </c>
      <c r="T41" s="15">
        <v>2.0003000000000002</v>
      </c>
      <c r="U41" s="15">
        <v>2.0005000000000002</v>
      </c>
      <c r="V41" s="15">
        <v>1.9998</v>
      </c>
      <c r="W41" s="15">
        <v>2.0007000000000001</v>
      </c>
      <c r="X41" s="15">
        <v>2.0005000000000002</v>
      </c>
      <c r="Y41" s="15">
        <v>2.0002</v>
      </c>
    </row>
    <row r="42" spans="1:25" ht="17">
      <c r="A42" s="65"/>
      <c r="B42" s="5" t="s">
        <v>38</v>
      </c>
      <c r="C42" s="15">
        <v>0.46760000000000002</v>
      </c>
      <c r="D42" s="15">
        <v>2.0009000000000001</v>
      </c>
      <c r="E42" s="15">
        <v>2.0001000000000002</v>
      </c>
      <c r="F42" s="15">
        <v>2.0009000000000001</v>
      </c>
      <c r="G42" s="15">
        <v>2.0005999999999999</v>
      </c>
      <c r="H42" s="15">
        <v>0.50080000000000002</v>
      </c>
      <c r="I42" s="15">
        <v>2.0003000000000002</v>
      </c>
      <c r="J42" s="15">
        <v>0.50090000000000001</v>
      </c>
      <c r="K42" s="15">
        <v>2.0001000000000002</v>
      </c>
      <c r="L42" s="15">
        <v>2.0003000000000002</v>
      </c>
      <c r="M42" s="8">
        <v>2.0004</v>
      </c>
      <c r="N42" s="8">
        <v>2.0002</v>
      </c>
      <c r="O42" s="15">
        <v>2.0003000000000002</v>
      </c>
      <c r="P42" s="8">
        <v>2.0005000000000002</v>
      </c>
      <c r="Q42" s="8">
        <v>2.0001000000000002</v>
      </c>
      <c r="R42" s="8">
        <v>1.9994000000000001</v>
      </c>
      <c r="S42" s="8">
        <v>2.0009000000000001</v>
      </c>
      <c r="T42" s="8">
        <v>2.0002</v>
      </c>
      <c r="U42" s="8">
        <v>2.0005999999999999</v>
      </c>
      <c r="V42" s="8">
        <v>1.9999</v>
      </c>
      <c r="W42" s="8">
        <v>2.0007999999999999</v>
      </c>
      <c r="X42" s="8">
        <v>2.0005999999999999</v>
      </c>
      <c r="Y42" s="8">
        <v>2.0001000000000002</v>
      </c>
    </row>
    <row r="43" spans="1:25">
      <c r="A43" s="5" t="s">
        <v>23</v>
      </c>
      <c r="B43" s="5"/>
      <c r="C43" s="9">
        <v>50</v>
      </c>
      <c r="D43" s="9">
        <v>50</v>
      </c>
      <c r="E43" s="9">
        <v>50</v>
      </c>
      <c r="F43" s="9">
        <v>50</v>
      </c>
      <c r="G43" s="9">
        <v>50</v>
      </c>
      <c r="H43" s="9">
        <v>50</v>
      </c>
      <c r="I43" s="9">
        <v>50</v>
      </c>
      <c r="J43" s="9">
        <v>50</v>
      </c>
      <c r="K43" s="9">
        <v>50</v>
      </c>
      <c r="L43" s="9">
        <v>50</v>
      </c>
      <c r="M43" s="9">
        <v>50</v>
      </c>
      <c r="N43" s="9">
        <v>50</v>
      </c>
      <c r="O43" s="9">
        <v>50</v>
      </c>
      <c r="P43" s="9">
        <v>50</v>
      </c>
      <c r="Q43" s="9">
        <v>50</v>
      </c>
      <c r="R43" s="9">
        <v>50</v>
      </c>
      <c r="S43" s="9">
        <v>50</v>
      </c>
      <c r="T43" s="9">
        <v>50</v>
      </c>
      <c r="U43" s="9">
        <v>50</v>
      </c>
      <c r="V43" s="9">
        <v>50</v>
      </c>
      <c r="W43" s="9">
        <v>50</v>
      </c>
      <c r="X43" s="9">
        <v>50</v>
      </c>
      <c r="Y43" s="9">
        <v>50</v>
      </c>
    </row>
    <row r="44" spans="1:25">
      <c r="A44" s="35" t="s">
        <v>49</v>
      </c>
      <c r="B44" s="5"/>
      <c r="C44" s="9">
        <v>40</v>
      </c>
      <c r="D44" s="9">
        <v>10</v>
      </c>
      <c r="E44" s="9">
        <v>10</v>
      </c>
      <c r="F44" s="9">
        <v>10</v>
      </c>
      <c r="G44" s="9">
        <v>10</v>
      </c>
      <c r="H44" s="9">
        <v>40</v>
      </c>
      <c r="I44" s="9">
        <v>10</v>
      </c>
      <c r="J44" s="9">
        <v>40</v>
      </c>
      <c r="K44" s="9">
        <v>10</v>
      </c>
      <c r="L44" s="9">
        <v>10</v>
      </c>
      <c r="M44" s="9">
        <v>10</v>
      </c>
      <c r="N44" s="9">
        <v>10</v>
      </c>
      <c r="O44" s="9">
        <v>10</v>
      </c>
      <c r="P44" s="9">
        <v>10</v>
      </c>
      <c r="Q44" s="9">
        <v>10</v>
      </c>
      <c r="R44" s="9">
        <v>10</v>
      </c>
      <c r="S44" s="9">
        <v>10</v>
      </c>
      <c r="T44" s="9">
        <v>10</v>
      </c>
      <c r="U44" s="9">
        <v>10</v>
      </c>
      <c r="V44" s="9">
        <v>10</v>
      </c>
      <c r="W44" s="9">
        <v>10</v>
      </c>
      <c r="X44" s="9">
        <v>10</v>
      </c>
      <c r="Y44" s="9">
        <v>10</v>
      </c>
    </row>
    <row r="45" spans="1:25">
      <c r="A45" s="5" t="s">
        <v>27</v>
      </c>
      <c r="C45" s="19">
        <v>10</v>
      </c>
      <c r="D45" s="19">
        <v>10</v>
      </c>
      <c r="E45" s="19">
        <v>10</v>
      </c>
      <c r="F45" s="19">
        <v>10</v>
      </c>
      <c r="G45" s="19">
        <v>10</v>
      </c>
      <c r="H45" s="19">
        <v>10</v>
      </c>
      <c r="I45" s="19">
        <v>10</v>
      </c>
      <c r="J45" s="19">
        <v>10</v>
      </c>
      <c r="K45" s="19">
        <v>10</v>
      </c>
      <c r="L45" s="19">
        <v>10</v>
      </c>
      <c r="M45" s="19">
        <v>10</v>
      </c>
      <c r="N45" s="19">
        <v>10</v>
      </c>
      <c r="O45" s="19">
        <v>10</v>
      </c>
      <c r="P45" s="19">
        <v>10</v>
      </c>
      <c r="Q45" s="19">
        <v>10</v>
      </c>
      <c r="R45" s="19">
        <v>10</v>
      </c>
      <c r="S45" s="19">
        <v>10</v>
      </c>
      <c r="T45" s="19">
        <v>10</v>
      </c>
      <c r="U45" s="19">
        <v>10</v>
      </c>
      <c r="V45" s="19">
        <v>10</v>
      </c>
      <c r="W45" s="19">
        <v>10</v>
      </c>
      <c r="X45" s="19">
        <v>10</v>
      </c>
      <c r="Y45" s="19">
        <v>10</v>
      </c>
    </row>
    <row r="46" spans="1:25" ht="17">
      <c r="A46" s="63" t="s">
        <v>31</v>
      </c>
      <c r="B46" s="5" t="s">
        <v>26</v>
      </c>
      <c r="C46" s="12">
        <v>0.317</v>
      </c>
      <c r="D46" s="12">
        <v>0.26200000000000001</v>
      </c>
      <c r="E46" s="12">
        <v>0.38900000000000001</v>
      </c>
      <c r="F46" s="12">
        <v>0.42099999999999999</v>
      </c>
      <c r="G46" s="12">
        <v>0.45100000000000001</v>
      </c>
      <c r="H46" s="12">
        <v>0.39500000000000002</v>
      </c>
      <c r="I46" s="12">
        <v>0.23100000000000001</v>
      </c>
      <c r="J46" s="12">
        <v>0.41</v>
      </c>
      <c r="K46" s="12">
        <v>0.40799999999999997</v>
      </c>
      <c r="L46" s="12">
        <v>0.42599999999999999</v>
      </c>
      <c r="M46" s="13">
        <v>0.41399999999999998</v>
      </c>
      <c r="N46" s="13">
        <v>0.37</v>
      </c>
      <c r="O46" s="12">
        <v>0.36199999999999999</v>
      </c>
      <c r="P46" s="13">
        <v>0.32</v>
      </c>
      <c r="Q46" s="13">
        <v>0.33200000000000002</v>
      </c>
      <c r="R46" s="13">
        <v>0.38</v>
      </c>
      <c r="S46" s="13">
        <v>0.34200000000000003</v>
      </c>
      <c r="T46" s="13">
        <v>0.29599999999999999</v>
      </c>
      <c r="U46" s="13">
        <v>0.312</v>
      </c>
      <c r="V46" s="13">
        <v>0.36299999999999999</v>
      </c>
      <c r="W46" s="13">
        <v>0.318</v>
      </c>
      <c r="X46" s="13">
        <v>0.29499999999999998</v>
      </c>
      <c r="Y46" s="13">
        <v>0.29799999999999999</v>
      </c>
    </row>
    <row r="47" spans="1:25" ht="17">
      <c r="A47" s="63"/>
      <c r="B47" s="5" t="s">
        <v>37</v>
      </c>
      <c r="C47" s="12">
        <v>0.309</v>
      </c>
      <c r="D47" s="12">
        <v>0.25700000000000001</v>
      </c>
      <c r="E47" s="12">
        <v>0.39100000000000001</v>
      </c>
      <c r="F47" s="12">
        <v>0.41799999999999998</v>
      </c>
      <c r="G47" s="12">
        <v>0.443</v>
      </c>
      <c r="H47" s="12">
        <v>0.38800000000000001</v>
      </c>
      <c r="I47" s="12">
        <v>0.23400000000000001</v>
      </c>
      <c r="J47" s="12">
        <v>0.41199999999999998</v>
      </c>
      <c r="K47" s="12">
        <v>0.442</v>
      </c>
      <c r="L47" s="12">
        <v>0.43099999999999999</v>
      </c>
      <c r="M47" s="13">
        <v>0.35099999999999998</v>
      </c>
      <c r="N47" s="13">
        <v>0.373</v>
      </c>
      <c r="O47" s="12">
        <v>0.35599999999999998</v>
      </c>
      <c r="P47" s="13">
        <v>0.32900000000000001</v>
      </c>
      <c r="Q47" s="13">
        <v>0.32900000000000001</v>
      </c>
      <c r="R47" s="13">
        <v>0.38800000000000001</v>
      </c>
      <c r="S47" s="13">
        <v>0.33</v>
      </c>
      <c r="T47" s="13">
        <v>0.309</v>
      </c>
      <c r="U47" s="13">
        <v>0.32200000000000001</v>
      </c>
      <c r="V47" s="13">
        <v>0.35299999999999998</v>
      </c>
      <c r="W47" s="13">
        <v>0.312</v>
      </c>
      <c r="X47" s="13">
        <v>0.30499999999999999</v>
      </c>
      <c r="Y47" s="13">
        <v>0.30499999999999999</v>
      </c>
    </row>
    <row r="48" spans="1:25" ht="17">
      <c r="A48" s="63"/>
      <c r="B48" s="5" t="s">
        <v>38</v>
      </c>
      <c r="C48" s="12">
        <v>0.33900000000000002</v>
      </c>
      <c r="D48" s="12">
        <v>0.251</v>
      </c>
      <c r="E48" s="12">
        <v>0.371</v>
      </c>
      <c r="F48" s="12">
        <v>0.41499999999999998</v>
      </c>
      <c r="G48" s="12">
        <v>0.44900000000000001</v>
      </c>
      <c r="H48" s="12">
        <v>0.372</v>
      </c>
      <c r="I48" s="12">
        <v>0.23699999999999999</v>
      </c>
      <c r="J48" s="12">
        <v>0.39</v>
      </c>
      <c r="K48" s="12">
        <v>0.40799999999999997</v>
      </c>
      <c r="L48" s="12">
        <v>0.41599999999999998</v>
      </c>
      <c r="M48" s="3">
        <v>0.35299999999999998</v>
      </c>
      <c r="N48" s="3">
        <v>0.36699999999999999</v>
      </c>
      <c r="O48" s="12">
        <v>0.36699999999999999</v>
      </c>
      <c r="P48" s="3">
        <v>0.316</v>
      </c>
      <c r="Q48" s="3">
        <v>0.32100000000000001</v>
      </c>
      <c r="R48" s="13">
        <v>0.38900000000000001</v>
      </c>
      <c r="S48" s="13">
        <v>0.33600000000000002</v>
      </c>
      <c r="T48" s="13">
        <v>0.31</v>
      </c>
      <c r="U48" s="13">
        <v>0.31900000000000001</v>
      </c>
      <c r="V48" s="13">
        <v>0.35399999999999998</v>
      </c>
      <c r="W48" s="13">
        <v>0.3</v>
      </c>
      <c r="X48" s="13">
        <v>0.3</v>
      </c>
      <c r="Y48" s="13">
        <v>0.29399999999999998</v>
      </c>
    </row>
    <row r="49" spans="1:25" ht="15" customHeight="1">
      <c r="A49" s="36" t="s">
        <v>39</v>
      </c>
      <c r="B49" s="5" t="s">
        <v>26</v>
      </c>
      <c r="C49" s="20">
        <f t="shared" ref="C49:Y49" si="10">((C46*72.99-1.47)*C43*C45)/(C40*C44)</f>
        <v>579.60170126257219</v>
      </c>
      <c r="D49" s="20">
        <f t="shared" si="10"/>
        <v>441.11394302848583</v>
      </c>
      <c r="E49" s="20">
        <f t="shared" si="10"/>
        <v>673.01044895510449</v>
      </c>
      <c r="F49" s="20">
        <f t="shared" si="10"/>
        <v>731.17727908836468</v>
      </c>
      <c r="G49" s="20">
        <f t="shared" si="10"/>
        <v>785.93717198980357</v>
      </c>
      <c r="H49" s="20">
        <f t="shared" si="10"/>
        <v>683.06995206710599</v>
      </c>
      <c r="I49" s="20">
        <f t="shared" si="10"/>
        <v>384.72877712228774</v>
      </c>
      <c r="J49" s="20">
        <f t="shared" si="10"/>
        <v>710.11928528648423</v>
      </c>
      <c r="K49" s="20">
        <f t="shared" si="10"/>
        <v>707.74799999999993</v>
      </c>
      <c r="L49" s="20">
        <f t="shared" si="10"/>
        <v>740.51944805519452</v>
      </c>
      <c r="M49" s="20">
        <f t="shared" si="10"/>
        <v>718.58871169324595</v>
      </c>
      <c r="N49" s="20">
        <f t="shared" si="10"/>
        <v>638.37558122093901</v>
      </c>
      <c r="O49" s="20">
        <f t="shared" si="10"/>
        <v>623.65358660334903</v>
      </c>
      <c r="P49" s="20">
        <f t="shared" si="10"/>
        <v>547.06058788242365</v>
      </c>
      <c r="Q49" s="20">
        <f t="shared" si="10"/>
        <v>569.01009899010103</v>
      </c>
      <c r="R49" s="20">
        <f t="shared" si="10"/>
        <v>656.88490971840133</v>
      </c>
      <c r="S49" s="20">
        <f t="shared" si="10"/>
        <v>587.02098950524737</v>
      </c>
      <c r="T49" s="20">
        <f t="shared" si="10"/>
        <v>503.35083245837706</v>
      </c>
      <c r="U49" s="20">
        <f t="shared" si="10"/>
        <v>532.38566501724392</v>
      </c>
      <c r="V49" s="20">
        <f t="shared" si="10"/>
        <v>625.63424999999995</v>
      </c>
      <c r="W49" s="20">
        <f t="shared" si="10"/>
        <v>543.27602578839526</v>
      </c>
      <c r="X49" s="20">
        <f t="shared" si="10"/>
        <v>501.37576848103157</v>
      </c>
      <c r="Y49" s="20">
        <f t="shared" si="10"/>
        <v>507.02549999999991</v>
      </c>
    </row>
    <row r="50" spans="1:25" ht="17">
      <c r="A50" s="36"/>
      <c r="B50" s="5" t="s">
        <v>37</v>
      </c>
      <c r="C50" s="20">
        <f t="shared" ref="C50:Y50" si="11">((C47*72.99-1.47)*C43*C45)/(C41*C44)</f>
        <v>564.34448608137041</v>
      </c>
      <c r="D50" s="20">
        <f t="shared" si="11"/>
        <v>432.0379348260696</v>
      </c>
      <c r="E50" s="20">
        <f t="shared" si="11"/>
        <v>676.62575613657953</v>
      </c>
      <c r="F50" s="20">
        <f t="shared" si="11"/>
        <v>725.74149047833248</v>
      </c>
      <c r="G50" s="20">
        <f t="shared" si="11"/>
        <v>771.30572770891649</v>
      </c>
      <c r="H50" s="20">
        <f t="shared" si="11"/>
        <v>670.44846184578512</v>
      </c>
      <c r="I50" s="20">
        <f t="shared" si="11"/>
        <v>390.22198890055495</v>
      </c>
      <c r="J50" s="20">
        <f t="shared" si="11"/>
        <v>714.04733373277395</v>
      </c>
      <c r="K50" s="20">
        <f t="shared" si="11"/>
        <v>769.71252874712525</v>
      </c>
      <c r="L50" s="20">
        <f t="shared" si="11"/>
        <v>749.67976601169926</v>
      </c>
      <c r="M50" s="20">
        <f t="shared" si="11"/>
        <v>603.586353411647</v>
      </c>
      <c r="N50" s="20">
        <f t="shared" si="11"/>
        <v>643.78518222266666</v>
      </c>
      <c r="O50" s="20">
        <f t="shared" si="11"/>
        <v>612.64657369920508</v>
      </c>
      <c r="P50" s="20">
        <f t="shared" si="11"/>
        <v>563.42372288313504</v>
      </c>
      <c r="Q50" s="20">
        <f t="shared" si="11"/>
        <v>563.59275000000002</v>
      </c>
      <c r="R50" s="20">
        <f t="shared" si="11"/>
        <v>671.42085521380352</v>
      </c>
      <c r="S50" s="20">
        <f t="shared" si="11"/>
        <v>565.19142343062776</v>
      </c>
      <c r="T50" s="20">
        <f t="shared" si="11"/>
        <v>527.01869719542071</v>
      </c>
      <c r="U50" s="20">
        <f t="shared" si="11"/>
        <v>550.6818295426142</v>
      </c>
      <c r="V50" s="20">
        <f t="shared" si="11"/>
        <v>607.44749474947491</v>
      </c>
      <c r="W50" s="20">
        <f t="shared" si="11"/>
        <v>532.38566501724392</v>
      </c>
      <c r="X50" s="20">
        <f t="shared" si="11"/>
        <v>519.66883279180195</v>
      </c>
      <c r="Y50" s="20">
        <f t="shared" si="11"/>
        <v>519.74677532246778</v>
      </c>
    </row>
    <row r="51" spans="1:25" ht="17">
      <c r="A51" s="26"/>
      <c r="B51" s="5" t="s">
        <v>38</v>
      </c>
      <c r="C51" s="20">
        <f t="shared" ref="C51:Y51" si="12">((C48*72.99-1.47)*C43*C45)/(C42*C44)</f>
        <v>622.15595594525246</v>
      </c>
      <c r="D51" s="20">
        <f t="shared" si="12"/>
        <v>421.07276725473531</v>
      </c>
      <c r="E51" s="20">
        <f t="shared" si="12"/>
        <v>640.20023998800048</v>
      </c>
      <c r="F51" s="20">
        <f t="shared" si="12"/>
        <v>720.19716127742504</v>
      </c>
      <c r="G51" s="20">
        <f t="shared" si="12"/>
        <v>782.32805158452459</v>
      </c>
      <c r="H51" s="20">
        <f t="shared" si="12"/>
        <v>641.03134984025553</v>
      </c>
      <c r="I51" s="20">
        <f t="shared" si="12"/>
        <v>395.65640153976898</v>
      </c>
      <c r="J51" s="20">
        <f t="shared" si="12"/>
        <v>673.68985825514062</v>
      </c>
      <c r="K51" s="20">
        <f t="shared" si="12"/>
        <v>707.71261436928148</v>
      </c>
      <c r="L51" s="20">
        <f t="shared" si="12"/>
        <v>722.23766435034736</v>
      </c>
      <c r="M51" s="20">
        <f t="shared" si="12"/>
        <v>607.26529694061196</v>
      </c>
      <c r="N51" s="20">
        <f t="shared" si="12"/>
        <v>632.86996300369958</v>
      </c>
      <c r="O51" s="20">
        <f t="shared" si="12"/>
        <v>632.83832425136222</v>
      </c>
      <c r="P51" s="20">
        <f t="shared" si="12"/>
        <v>539.73606598350409</v>
      </c>
      <c r="Q51" s="20">
        <f t="shared" si="12"/>
        <v>548.96730163491827</v>
      </c>
      <c r="R51" s="20">
        <f t="shared" si="12"/>
        <v>673.27973392017611</v>
      </c>
      <c r="S51" s="20">
        <f t="shared" si="12"/>
        <v>576.10675196161731</v>
      </c>
      <c r="T51" s="20">
        <f t="shared" si="12"/>
        <v>528.86961303869623</v>
      </c>
      <c r="U51" s="20">
        <f t="shared" si="12"/>
        <v>545.18169549135257</v>
      </c>
      <c r="V51" s="20">
        <f t="shared" si="12"/>
        <v>609.24196209810498</v>
      </c>
      <c r="W51" s="20">
        <f t="shared" si="12"/>
        <v>510.47081167532991</v>
      </c>
      <c r="X51" s="20">
        <f t="shared" si="12"/>
        <v>510.52184344696593</v>
      </c>
      <c r="Y51" s="20">
        <f t="shared" si="12"/>
        <v>499.70151492425367</v>
      </c>
    </row>
    <row r="52" spans="1:25">
      <c r="A52" s="24"/>
      <c r="B52" s="5" t="s">
        <v>30</v>
      </c>
      <c r="C52" s="21">
        <f t="shared" ref="C52:Y52" si="13">AVERAGE(C49:C51)</f>
        <v>588.70071442973176</v>
      </c>
      <c r="D52" s="21">
        <f t="shared" si="13"/>
        <v>431.40821503643025</v>
      </c>
      <c r="E52" s="21">
        <f t="shared" si="13"/>
        <v>663.27881502656157</v>
      </c>
      <c r="F52" s="21">
        <f t="shared" si="13"/>
        <v>725.70531028137395</v>
      </c>
      <c r="G52" s="21">
        <f t="shared" si="13"/>
        <v>779.85698376108155</v>
      </c>
      <c r="H52" s="21">
        <f t="shared" si="13"/>
        <v>664.84992125104884</v>
      </c>
      <c r="I52" s="21">
        <f t="shared" si="13"/>
        <v>390.20238918753722</v>
      </c>
      <c r="J52" s="21">
        <f t="shared" si="13"/>
        <v>699.2854924247996</v>
      </c>
      <c r="K52" s="21">
        <f t="shared" si="13"/>
        <v>728.39104770546885</v>
      </c>
      <c r="L52" s="21">
        <f t="shared" si="13"/>
        <v>737.47895947241375</v>
      </c>
      <c r="M52" s="21">
        <f t="shared" si="13"/>
        <v>643.14678734850156</v>
      </c>
      <c r="N52" s="21">
        <f t="shared" si="13"/>
        <v>638.34357548243509</v>
      </c>
      <c r="O52" s="21">
        <f t="shared" si="13"/>
        <v>623.04616151797211</v>
      </c>
      <c r="P52" s="21">
        <f t="shared" si="13"/>
        <v>550.0734589163543</v>
      </c>
      <c r="Q52" s="21">
        <f t="shared" si="13"/>
        <v>560.52338354167307</v>
      </c>
      <c r="R52" s="21">
        <f t="shared" si="13"/>
        <v>667.19516628412703</v>
      </c>
      <c r="S52" s="21">
        <f t="shared" si="13"/>
        <v>576.10638829916422</v>
      </c>
      <c r="T52" s="21">
        <f t="shared" si="13"/>
        <v>519.74638089749806</v>
      </c>
      <c r="U52" s="21">
        <f t="shared" si="13"/>
        <v>542.74973001707019</v>
      </c>
      <c r="V52" s="21">
        <f t="shared" si="13"/>
        <v>614.10790228252665</v>
      </c>
      <c r="W52" s="21">
        <f t="shared" si="13"/>
        <v>528.71083416032309</v>
      </c>
      <c r="X52" s="21">
        <f t="shared" si="13"/>
        <v>510.52214823993313</v>
      </c>
      <c r="Y52" s="21">
        <f t="shared" si="13"/>
        <v>508.82459674890714</v>
      </c>
    </row>
    <row r="53" spans="1:25">
      <c r="B53" s="5" t="s">
        <v>33</v>
      </c>
      <c r="C53" s="21">
        <f t="shared" ref="C53:Y53" si="14">STDEV(C49:C51)</f>
        <v>29.96056645689033</v>
      </c>
      <c r="D53" s="21">
        <f t="shared" si="14"/>
        <v>10.035416875182058</v>
      </c>
      <c r="E53" s="21">
        <f t="shared" si="14"/>
        <v>20.068210704045718</v>
      </c>
      <c r="F53" s="21">
        <f t="shared" si="14"/>
        <v>5.4901483168050635</v>
      </c>
      <c r="G53" s="21">
        <f t="shared" si="14"/>
        <v>7.6222977229453219</v>
      </c>
      <c r="H53" s="21">
        <f t="shared" si="14"/>
        <v>21.571248500956575</v>
      </c>
      <c r="I53" s="21">
        <f t="shared" si="14"/>
        <v>5.4638385741112296</v>
      </c>
      <c r="J53" s="21">
        <f t="shared" si="14"/>
        <v>22.253308912594562</v>
      </c>
      <c r="K53" s="21">
        <f t="shared" si="14"/>
        <v>35.785456677855741</v>
      </c>
      <c r="L53" s="21">
        <f t="shared" si="14"/>
        <v>13.97142312058827</v>
      </c>
      <c r="M53" s="21">
        <f t="shared" si="14"/>
        <v>65.360512681594855</v>
      </c>
      <c r="N53" s="21">
        <f t="shared" si="14"/>
        <v>5.457679994741353</v>
      </c>
      <c r="O53" s="21">
        <f t="shared" si="14"/>
        <v>10.109570787916441</v>
      </c>
      <c r="P53" s="21">
        <f t="shared" si="14"/>
        <v>12.127832298023502</v>
      </c>
      <c r="Q53" s="21">
        <f t="shared" si="14"/>
        <v>10.367940455888863</v>
      </c>
      <c r="R53" s="21">
        <f t="shared" si="14"/>
        <v>8.9771877751090923</v>
      </c>
      <c r="S53" s="21">
        <f t="shared" si="14"/>
        <v>10.914783041853539</v>
      </c>
      <c r="T53" s="21">
        <f t="shared" si="14"/>
        <v>14.229089177786221</v>
      </c>
      <c r="U53" s="21">
        <f t="shared" si="14"/>
        <v>9.3873985286622617</v>
      </c>
      <c r="V53" s="21">
        <f t="shared" si="14"/>
        <v>10.022352370796089</v>
      </c>
      <c r="W53" s="21">
        <f t="shared" si="14"/>
        <v>16.708494983727554</v>
      </c>
      <c r="X53" s="21">
        <f t="shared" si="14"/>
        <v>9.1465321591939563</v>
      </c>
      <c r="Y53" s="21">
        <f t="shared" si="14"/>
        <v>10.143011285707964</v>
      </c>
    </row>
  </sheetData>
  <mergeCells count="21">
    <mergeCell ref="A46:A48"/>
    <mergeCell ref="R20:U20"/>
    <mergeCell ref="V20:Y20"/>
    <mergeCell ref="A22:A24"/>
    <mergeCell ref="A28:A30"/>
    <mergeCell ref="C38:G38"/>
    <mergeCell ref="H38:L38"/>
    <mergeCell ref="R38:U38"/>
    <mergeCell ref="V38:Y38"/>
    <mergeCell ref="M38:Q38"/>
    <mergeCell ref="C20:G20"/>
    <mergeCell ref="H20:L20"/>
    <mergeCell ref="M20:Q20"/>
    <mergeCell ref="A40:A42"/>
    <mergeCell ref="V2:Y2"/>
    <mergeCell ref="R2:U2"/>
    <mergeCell ref="A10:A12"/>
    <mergeCell ref="A13:A15"/>
    <mergeCell ref="C2:G2"/>
    <mergeCell ref="H2:L2"/>
    <mergeCell ref="M2:Q2"/>
  </mergeCells>
  <phoneticPr fontId="4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63"/>
  <sheetViews>
    <sheetView topLeftCell="C5" zoomScale="90" zoomScaleNormal="90" workbookViewId="0">
      <selection activeCell="H19" sqref="H19:L19"/>
    </sheetView>
  </sheetViews>
  <sheetFormatPr defaultColWidth="9" defaultRowHeight="14.5"/>
  <cols>
    <col min="1" max="1" width="12.90625" style="32" customWidth="1"/>
    <col min="2" max="2" width="9" style="32"/>
    <col min="3" max="3" width="9.453125" style="32" bestFit="1" customWidth="1"/>
    <col min="4" max="16384" width="9" style="32"/>
  </cols>
  <sheetData>
    <row r="1" spans="1:25" ht="18" customHeight="1">
      <c r="A1" s="17" t="s">
        <v>29</v>
      </c>
      <c r="B1" s="17"/>
    </row>
    <row r="2" spans="1:25">
      <c r="A2" s="22"/>
      <c r="B2" s="22"/>
      <c r="C2" s="67" t="s">
        <v>40</v>
      </c>
      <c r="D2" s="68"/>
      <c r="E2" s="68"/>
      <c r="F2" s="68"/>
      <c r="G2" s="68"/>
      <c r="H2" s="69" t="s">
        <v>41</v>
      </c>
      <c r="I2" s="70"/>
      <c r="J2" s="70"/>
      <c r="K2" s="70"/>
      <c r="L2" s="70"/>
      <c r="M2" s="68" t="s">
        <v>42</v>
      </c>
      <c r="N2" s="68"/>
      <c r="O2" s="68"/>
      <c r="P2" s="68"/>
      <c r="Q2" s="68"/>
      <c r="R2" s="68" t="s">
        <v>43</v>
      </c>
      <c r="S2" s="68"/>
      <c r="T2" s="68"/>
      <c r="U2" s="68"/>
      <c r="V2" s="68" t="s">
        <v>44</v>
      </c>
      <c r="W2" s="68"/>
      <c r="X2" s="68"/>
      <c r="Y2" s="68"/>
    </row>
    <row r="3" spans="1:25">
      <c r="A3" s="22"/>
      <c r="B3" s="5" t="s">
        <v>25</v>
      </c>
      <c r="C3" s="28" t="s">
        <v>5</v>
      </c>
      <c r="D3" s="28" t="s">
        <v>6</v>
      </c>
      <c r="E3" s="28" t="s">
        <v>7</v>
      </c>
      <c r="F3" s="28" t="s">
        <v>8</v>
      </c>
      <c r="G3" s="28" t="s">
        <v>9</v>
      </c>
      <c r="H3" s="28" t="s">
        <v>5</v>
      </c>
      <c r="I3" s="28" t="s">
        <v>6</v>
      </c>
      <c r="J3" s="28" t="s">
        <v>7</v>
      </c>
      <c r="K3" s="28" t="s">
        <v>8</v>
      </c>
      <c r="L3" s="28" t="s">
        <v>9</v>
      </c>
      <c r="M3" s="29" t="s">
        <v>10</v>
      </c>
      <c r="N3" s="29" t="s">
        <v>11</v>
      </c>
      <c r="O3" s="29" t="s">
        <v>12</v>
      </c>
      <c r="P3" s="29" t="s">
        <v>13</v>
      </c>
      <c r="Q3" s="29" t="s">
        <v>14</v>
      </c>
      <c r="R3" s="29" t="s">
        <v>10</v>
      </c>
      <c r="S3" s="29" t="s">
        <v>11</v>
      </c>
      <c r="T3" s="29" t="s">
        <v>13</v>
      </c>
      <c r="U3" s="29" t="s">
        <v>14</v>
      </c>
      <c r="V3" s="29" t="s">
        <v>10</v>
      </c>
      <c r="W3" s="29" t="s">
        <v>11</v>
      </c>
      <c r="X3" s="29" t="s">
        <v>13</v>
      </c>
      <c r="Y3" s="29" t="s">
        <v>14</v>
      </c>
    </row>
    <row r="4" spans="1:25" ht="17">
      <c r="A4" s="65" t="s">
        <v>24</v>
      </c>
      <c r="B4" s="5" t="s">
        <v>45</v>
      </c>
      <c r="C4" s="2">
        <v>2.0007999999999999</v>
      </c>
      <c r="D4" s="2">
        <v>2.0005999999999999</v>
      </c>
      <c r="E4" s="2">
        <v>2.0007999999999999</v>
      </c>
      <c r="F4" s="2">
        <v>2.0002</v>
      </c>
      <c r="G4" s="2">
        <v>2.0005000000000002</v>
      </c>
      <c r="H4" s="2">
        <v>2.0005999999999999</v>
      </c>
      <c r="I4" s="2">
        <v>2.0007999999999999</v>
      </c>
      <c r="J4" s="2">
        <v>2.0005999999999999</v>
      </c>
      <c r="K4" s="2">
        <v>2.0003000000000002</v>
      </c>
      <c r="L4" s="2">
        <v>2.0007999999999999</v>
      </c>
      <c r="M4" s="15">
        <v>2.0007000000000001</v>
      </c>
      <c r="N4" s="15">
        <v>2.0005999999999999</v>
      </c>
      <c r="O4" s="15">
        <v>2.0007999999999999</v>
      </c>
      <c r="P4" s="15">
        <v>2.0004</v>
      </c>
      <c r="Q4" s="15">
        <v>2.0004</v>
      </c>
      <c r="R4" s="15">
        <v>2.0001000000000002</v>
      </c>
      <c r="S4" s="15">
        <v>2.0007000000000001</v>
      </c>
      <c r="T4" s="15">
        <v>2.0011000000000001</v>
      </c>
      <c r="U4" s="15">
        <v>2</v>
      </c>
      <c r="V4" s="15">
        <v>2.0005000000000002</v>
      </c>
      <c r="W4" s="15">
        <v>2.0004</v>
      </c>
      <c r="X4" s="15">
        <v>2.0005999999999999</v>
      </c>
      <c r="Y4" s="15">
        <v>2.0009000000000001</v>
      </c>
    </row>
    <row r="5" spans="1:25" ht="17">
      <c r="A5" s="65"/>
      <c r="B5" s="5" t="s">
        <v>46</v>
      </c>
      <c r="C5" s="2">
        <v>2.0007000000000001</v>
      </c>
      <c r="D5" s="2">
        <v>2.0005000000000002</v>
      </c>
      <c r="E5" s="2">
        <v>2.0007000000000001</v>
      </c>
      <c r="F5" s="2">
        <v>2.0002</v>
      </c>
      <c r="G5" s="2">
        <v>2.0004</v>
      </c>
      <c r="H5" s="2">
        <v>2.0005000000000002</v>
      </c>
      <c r="I5" s="2">
        <v>2.0009000000000001</v>
      </c>
      <c r="J5" s="2">
        <v>2.0004</v>
      </c>
      <c r="K5" s="2">
        <v>2.0001000000000002</v>
      </c>
      <c r="L5" s="2">
        <v>2.0009000000000001</v>
      </c>
      <c r="M5" s="15">
        <v>2.0009000000000001</v>
      </c>
      <c r="N5" s="15">
        <v>2.0005000000000002</v>
      </c>
      <c r="O5" s="15">
        <v>2.0007000000000001</v>
      </c>
      <c r="P5" s="15">
        <v>2.0005999999999999</v>
      </c>
      <c r="Q5" s="15">
        <v>2.0005999999999999</v>
      </c>
      <c r="R5" s="15">
        <v>2.0003000000000002</v>
      </c>
      <c r="S5" s="15">
        <v>2.0009000000000001</v>
      </c>
      <c r="T5" s="15">
        <v>2.0013000000000001</v>
      </c>
      <c r="U5" s="15">
        <v>2.0002</v>
      </c>
      <c r="V5" s="15">
        <v>2.0007000000000001</v>
      </c>
      <c r="W5" s="15">
        <v>2.0005999999999999</v>
      </c>
      <c r="X5" s="15">
        <v>2.0007999999999999</v>
      </c>
      <c r="Y5" s="15">
        <v>2.0011000000000001</v>
      </c>
    </row>
    <row r="6" spans="1:25" ht="17">
      <c r="A6" s="65"/>
      <c r="B6" s="5" t="s">
        <v>47</v>
      </c>
      <c r="C6" s="2">
        <v>2.0009000000000001</v>
      </c>
      <c r="D6" s="2">
        <v>2.0007000000000001</v>
      </c>
      <c r="E6" s="2">
        <v>2.0009000000000001</v>
      </c>
      <c r="F6" s="2">
        <v>2.0001000000000002</v>
      </c>
      <c r="G6" s="2">
        <v>2.0005999999999999</v>
      </c>
      <c r="H6" s="2">
        <v>2.0007000000000001</v>
      </c>
      <c r="I6" s="2">
        <v>2.0005999999999999</v>
      </c>
      <c r="J6" s="2">
        <v>2.0005000000000002</v>
      </c>
      <c r="K6" s="2">
        <v>2.0002</v>
      </c>
      <c r="L6" s="2">
        <v>2.0007000000000001</v>
      </c>
      <c r="M6" s="8">
        <v>2.0007999999999999</v>
      </c>
      <c r="N6" s="8">
        <v>2.0007000000000001</v>
      </c>
      <c r="O6" s="15">
        <v>2.0009000000000001</v>
      </c>
      <c r="P6" s="8">
        <v>2.0005000000000002</v>
      </c>
      <c r="Q6" s="8">
        <v>2.0005000000000002</v>
      </c>
      <c r="R6" s="8">
        <v>2.0002</v>
      </c>
      <c r="S6" s="8">
        <v>2.0007999999999999</v>
      </c>
      <c r="T6" s="8">
        <v>2.0011999999999999</v>
      </c>
      <c r="U6" s="8">
        <v>2.0001000000000002</v>
      </c>
      <c r="V6" s="8">
        <v>2.0005999999999999</v>
      </c>
      <c r="W6" s="8">
        <v>2.0005000000000002</v>
      </c>
      <c r="X6" s="8">
        <v>2.0007000000000001</v>
      </c>
      <c r="Y6" s="8">
        <v>2.0009999999999999</v>
      </c>
    </row>
    <row r="7" spans="1:25">
      <c r="A7" s="5" t="s">
        <v>23</v>
      </c>
      <c r="B7" s="5"/>
      <c r="C7" s="30">
        <v>25</v>
      </c>
      <c r="D7" s="30">
        <v>25</v>
      </c>
      <c r="E7" s="30">
        <v>25</v>
      </c>
      <c r="F7" s="30">
        <v>25</v>
      </c>
      <c r="G7" s="30">
        <v>25</v>
      </c>
      <c r="H7" s="30">
        <v>25</v>
      </c>
      <c r="I7" s="30">
        <v>25</v>
      </c>
      <c r="J7" s="30">
        <v>25</v>
      </c>
      <c r="K7" s="30">
        <v>25</v>
      </c>
      <c r="L7" s="30">
        <v>25</v>
      </c>
      <c r="M7" s="30">
        <v>25</v>
      </c>
      <c r="N7" s="30">
        <v>50</v>
      </c>
      <c r="O7" s="30">
        <v>25</v>
      </c>
      <c r="P7" s="30">
        <v>25</v>
      </c>
      <c r="Q7" s="30">
        <v>25</v>
      </c>
      <c r="R7" s="30">
        <v>25</v>
      </c>
      <c r="S7" s="30">
        <v>25</v>
      </c>
      <c r="T7" s="30">
        <v>25</v>
      </c>
      <c r="U7" s="30">
        <v>25</v>
      </c>
      <c r="V7" s="30">
        <v>25</v>
      </c>
      <c r="W7" s="30">
        <v>25</v>
      </c>
      <c r="X7" s="30">
        <v>25</v>
      </c>
      <c r="Y7" s="30">
        <v>25</v>
      </c>
    </row>
    <row r="8" spans="1:25">
      <c r="A8" s="35" t="s">
        <v>49</v>
      </c>
      <c r="B8" s="5"/>
      <c r="C8" s="30">
        <v>20</v>
      </c>
      <c r="D8" s="30">
        <v>20</v>
      </c>
      <c r="E8" s="30">
        <v>20</v>
      </c>
      <c r="F8" s="30">
        <v>20</v>
      </c>
      <c r="G8" s="30">
        <v>20</v>
      </c>
      <c r="H8" s="30">
        <v>20</v>
      </c>
      <c r="I8" s="30">
        <v>20</v>
      </c>
      <c r="J8" s="30">
        <v>20</v>
      </c>
      <c r="K8" s="30">
        <v>20</v>
      </c>
      <c r="L8" s="30">
        <v>20</v>
      </c>
      <c r="M8" s="30">
        <v>20</v>
      </c>
      <c r="N8" s="30">
        <v>20</v>
      </c>
      <c r="O8" s="30">
        <v>20</v>
      </c>
      <c r="P8" s="30">
        <v>20</v>
      </c>
      <c r="Q8" s="30">
        <v>20</v>
      </c>
      <c r="R8" s="30">
        <v>20</v>
      </c>
      <c r="S8" s="30">
        <v>20</v>
      </c>
      <c r="T8" s="30">
        <v>20</v>
      </c>
      <c r="U8" s="30">
        <v>20</v>
      </c>
      <c r="V8" s="30">
        <v>20</v>
      </c>
      <c r="W8" s="30">
        <v>20</v>
      </c>
      <c r="X8" s="30">
        <v>20</v>
      </c>
      <c r="Y8" s="30">
        <v>20</v>
      </c>
    </row>
    <row r="9" spans="1:25" ht="17">
      <c r="A9" s="63" t="s">
        <v>32</v>
      </c>
      <c r="B9" s="5" t="s">
        <v>45</v>
      </c>
      <c r="C9" s="1">
        <v>0.73499999999999999</v>
      </c>
      <c r="D9" s="1">
        <v>0.60799999999999998</v>
      </c>
      <c r="E9" s="1">
        <v>0.70799999999999996</v>
      </c>
      <c r="F9" s="1">
        <v>0.52300000000000002</v>
      </c>
      <c r="G9" s="1">
        <v>0.60499999999999998</v>
      </c>
      <c r="H9" s="1">
        <v>0.62</v>
      </c>
      <c r="I9" s="1">
        <v>0.60299999999999998</v>
      </c>
      <c r="J9" s="1">
        <v>0.54</v>
      </c>
      <c r="K9" s="1">
        <v>0.53600000000000003</v>
      </c>
      <c r="L9" s="1">
        <v>0.48799999999999999</v>
      </c>
      <c r="M9" s="13">
        <v>0.63200000000000001</v>
      </c>
      <c r="N9" s="13">
        <v>0.32700000000000001</v>
      </c>
      <c r="O9" s="13">
        <v>0.46800000000000003</v>
      </c>
      <c r="P9" s="13">
        <v>0.38600000000000001</v>
      </c>
      <c r="Q9" s="1">
        <v>0.41899999999999998</v>
      </c>
      <c r="R9" s="13">
        <v>0.72</v>
      </c>
      <c r="S9" s="13">
        <v>0.65700000000000003</v>
      </c>
      <c r="T9" s="13">
        <v>0.66900000000000004</v>
      </c>
      <c r="U9" s="13">
        <v>0.46700000000000003</v>
      </c>
      <c r="V9" s="13">
        <v>0.85499999999999998</v>
      </c>
      <c r="W9" s="13">
        <v>0.65500000000000003</v>
      </c>
      <c r="X9" s="13">
        <v>0.56799999999999995</v>
      </c>
      <c r="Y9" s="13">
        <v>0.56699999999999995</v>
      </c>
    </row>
    <row r="10" spans="1:25" ht="17">
      <c r="A10" s="63"/>
      <c r="B10" s="5" t="s">
        <v>46</v>
      </c>
      <c r="C10" s="1">
        <v>0.71799999999999997</v>
      </c>
      <c r="D10" s="1">
        <v>0.623</v>
      </c>
      <c r="E10" s="1">
        <v>0.69599999999999995</v>
      </c>
      <c r="F10" s="1">
        <v>0.51400000000000001</v>
      </c>
      <c r="G10" s="1">
        <v>0.55800000000000005</v>
      </c>
      <c r="H10" s="1">
        <v>0.64100000000000001</v>
      </c>
      <c r="I10" s="1">
        <v>0.60599999999999998</v>
      </c>
      <c r="J10" s="1">
        <v>0.53700000000000003</v>
      </c>
      <c r="K10" s="1">
        <v>0.59299999999999997</v>
      </c>
      <c r="L10" s="1">
        <v>0.44700000000000001</v>
      </c>
      <c r="M10" s="13">
        <v>0.63</v>
      </c>
      <c r="N10" s="13">
        <v>0.318</v>
      </c>
      <c r="O10" s="13">
        <v>0.48599999999999999</v>
      </c>
      <c r="P10" s="13">
        <v>0.39100000000000001</v>
      </c>
      <c r="Q10" s="1">
        <v>0.42799999999999999</v>
      </c>
      <c r="R10" s="13">
        <v>0.72499999999999998</v>
      </c>
      <c r="S10" s="13">
        <v>0.66</v>
      </c>
      <c r="T10" s="13">
        <v>0.66400000000000003</v>
      </c>
      <c r="U10" s="13">
        <v>0.47199999999999998</v>
      </c>
      <c r="V10" s="13">
        <v>0.84499999999999997</v>
      </c>
      <c r="W10" s="13">
        <v>0.64900000000000002</v>
      </c>
      <c r="X10" s="13">
        <v>0.57899999999999996</v>
      </c>
      <c r="Y10" s="13">
        <v>0.57299999999999995</v>
      </c>
    </row>
    <row r="11" spans="1:25" ht="17">
      <c r="A11" s="63"/>
      <c r="B11" s="5" t="s">
        <v>47</v>
      </c>
      <c r="C11" s="1">
        <v>0.73799999999999999</v>
      </c>
      <c r="D11" s="1">
        <v>0.61399999999999999</v>
      </c>
      <c r="E11" s="1">
        <v>0.72299999999999998</v>
      </c>
      <c r="F11" s="1">
        <v>0.55600000000000005</v>
      </c>
      <c r="G11" s="1">
        <v>0.56599999999999995</v>
      </c>
      <c r="H11" s="1">
        <v>0.64800000000000002</v>
      </c>
      <c r="I11" s="1">
        <v>0.60499999999999998</v>
      </c>
      <c r="J11" s="1">
        <v>0.53600000000000003</v>
      </c>
      <c r="K11" s="1">
        <v>0.54100000000000004</v>
      </c>
      <c r="L11" s="1">
        <v>0.44800000000000001</v>
      </c>
      <c r="M11" s="13">
        <v>0.65800000000000003</v>
      </c>
      <c r="N11" s="13">
        <v>0.31900000000000001</v>
      </c>
      <c r="O11" s="13">
        <v>0.52200000000000002</v>
      </c>
      <c r="P11" s="13">
        <v>0.38500000000000001</v>
      </c>
      <c r="Q11" s="1">
        <v>0.41499999999999998</v>
      </c>
      <c r="R11" s="13">
        <v>0.71499999999999997</v>
      </c>
      <c r="S11" s="13">
        <v>0.64900000000000002</v>
      </c>
      <c r="T11" s="13">
        <v>0.67</v>
      </c>
      <c r="U11" s="13">
        <v>0.46200000000000002</v>
      </c>
      <c r="V11" s="13">
        <v>0.84799999999999998</v>
      </c>
      <c r="W11" s="13">
        <v>0.65700000000000003</v>
      </c>
      <c r="X11" s="13">
        <v>0.57099999999999995</v>
      </c>
      <c r="Y11" s="13">
        <v>0.57699999999999996</v>
      </c>
    </row>
    <row r="12" spans="1:25" ht="15" customHeight="1">
      <c r="A12" s="66" t="s">
        <v>50</v>
      </c>
      <c r="B12" s="5" t="s">
        <v>45</v>
      </c>
      <c r="C12" s="31">
        <f>((238.1*C9-9.6)*C7)/(C4*C8)</f>
        <v>103.33585315873653</v>
      </c>
      <c r="D12" s="31">
        <f t="shared" ref="D12:E12" si="0">((238.1*D9-9.6)*D7)/(D4*D8)</f>
        <v>84.452664200739761</v>
      </c>
      <c r="E12" s="31">
        <f t="shared" si="0"/>
        <v>99.319522191123554</v>
      </c>
      <c r="F12" s="31">
        <f t="shared" ref="F12:Y12" si="1">((238.1*F9-9.6)*F7)/(F4*F8)</f>
        <v>71.82175532446756</v>
      </c>
      <c r="G12" s="31">
        <f t="shared" si="1"/>
        <v>84.010559860034988</v>
      </c>
      <c r="H12" s="31">
        <f t="shared" si="1"/>
        <v>86.237878636409064</v>
      </c>
      <c r="I12" s="31">
        <f t="shared" si="1"/>
        <v>83.700457317073173</v>
      </c>
      <c r="J12" s="31">
        <f t="shared" si="1"/>
        <v>74.336449065280419</v>
      </c>
      <c r="K12" s="31">
        <f t="shared" si="1"/>
        <v>73.75243713442984</v>
      </c>
      <c r="L12" s="31">
        <f t="shared" si="1"/>
        <v>66.593862455017984</v>
      </c>
      <c r="M12" s="31">
        <f t="shared" si="1"/>
        <v>88.018693457289942</v>
      </c>
      <c r="N12" s="31">
        <f t="shared" si="1"/>
        <v>85.297785664300719</v>
      </c>
      <c r="O12" s="31">
        <f t="shared" si="1"/>
        <v>63.618802479008409</v>
      </c>
      <c r="P12" s="31">
        <f t="shared" si="1"/>
        <v>51.431338732253558</v>
      </c>
      <c r="Q12" s="31">
        <f t="shared" si="1"/>
        <v>56.341169266146771</v>
      </c>
      <c r="R12" s="31">
        <f t="shared" si="1"/>
        <v>101.13994300284985</v>
      </c>
      <c r="S12" s="31">
        <f t="shared" si="1"/>
        <v>91.737704303493786</v>
      </c>
      <c r="T12" s="31">
        <f t="shared" si="1"/>
        <v>93.504135225625902</v>
      </c>
      <c r="U12" s="31">
        <f t="shared" si="1"/>
        <v>63.495437500000001</v>
      </c>
      <c r="V12" s="31">
        <f t="shared" si="1"/>
        <v>121.20438640339913</v>
      </c>
      <c r="W12" s="31">
        <f t="shared" si="1"/>
        <v>91.453896720655891</v>
      </c>
      <c r="X12" s="31">
        <f t="shared" si="1"/>
        <v>78.501949415175432</v>
      </c>
      <c r="Y12" s="31">
        <f t="shared" si="1"/>
        <v>78.341433854765341</v>
      </c>
    </row>
    <row r="13" spans="1:25" ht="17">
      <c r="A13" s="66"/>
      <c r="B13" s="5" t="s">
        <v>46</v>
      </c>
      <c r="C13" s="31">
        <f>((238.1*C10-9.6)*C7)/(C5*C8)</f>
        <v>100.8120907682311</v>
      </c>
      <c r="D13" s="31">
        <f t="shared" ref="D13:E13" si="2">((238.1*D10-9.6)*D7)/(D5*D8)</f>
        <v>86.688515371157195</v>
      </c>
      <c r="E13" s="31">
        <f t="shared" si="2"/>
        <v>97.539361223571731</v>
      </c>
      <c r="F13" s="31">
        <f t="shared" ref="F13:Y13" si="3">((238.1*F10-9.6)*F7)/(F5*F8)</f>
        <v>70.482576742325776</v>
      </c>
      <c r="G13" s="31">
        <f t="shared" si="3"/>
        <v>77.021970605878835</v>
      </c>
      <c r="H13" s="31">
        <f t="shared" si="3"/>
        <v>89.366470882279415</v>
      </c>
      <c r="I13" s="31">
        <f t="shared" si="3"/>
        <v>84.142510870108453</v>
      </c>
      <c r="J13" s="31">
        <f t="shared" si="3"/>
        <v>73.897532993401342</v>
      </c>
      <c r="K13" s="31">
        <f t="shared" si="3"/>
        <v>82.241700414979249</v>
      </c>
      <c r="L13" s="31">
        <f t="shared" si="3"/>
        <v>60.491966115248147</v>
      </c>
      <c r="M13" s="31">
        <f t="shared" si="3"/>
        <v>87.712404418011886</v>
      </c>
      <c r="N13" s="31">
        <f t="shared" si="3"/>
        <v>82.624093976505876</v>
      </c>
      <c r="O13" s="31">
        <f t="shared" si="3"/>
        <v>66.299670115459577</v>
      </c>
      <c r="P13" s="31">
        <f t="shared" si="3"/>
        <v>52.170036489053288</v>
      </c>
      <c r="Q13" s="31">
        <f t="shared" si="3"/>
        <v>57.674447665700292</v>
      </c>
      <c r="R13" s="31">
        <f t="shared" si="3"/>
        <v>101.87378143278508</v>
      </c>
      <c r="S13" s="31">
        <f t="shared" si="3"/>
        <v>92.174771352891213</v>
      </c>
      <c r="T13" s="31">
        <f t="shared" si="3"/>
        <v>92.751211712386947</v>
      </c>
      <c r="U13" s="31">
        <f t="shared" si="3"/>
        <v>64.233076692330769</v>
      </c>
      <c r="V13" s="31">
        <f t="shared" si="3"/>
        <v>119.70466586694654</v>
      </c>
      <c r="W13" s="31">
        <f t="shared" si="3"/>
        <v>90.552146855943235</v>
      </c>
      <c r="X13" s="31">
        <f t="shared" si="3"/>
        <v>80.13038534586164</v>
      </c>
      <c r="Y13" s="31">
        <f t="shared" si="3"/>
        <v>79.22598820648642</v>
      </c>
    </row>
    <row r="14" spans="1:25" ht="17">
      <c r="A14" s="66"/>
      <c r="B14" s="5" t="s">
        <v>47</v>
      </c>
      <c r="C14" s="31">
        <f>((238.1*C11-9.6)*C7)/(C6*C8)</f>
        <v>103.77692538357738</v>
      </c>
      <c r="D14" s="31">
        <f t="shared" ref="D14:E14" si="4">((238.1*D11-9.6)*D7)/(D6*D8)</f>
        <v>85.341005648023184</v>
      </c>
      <c r="E14" s="31">
        <f t="shared" si="4"/>
        <v>101.54574191613774</v>
      </c>
      <c r="F14" s="31">
        <f t="shared" ref="F14:Y14" si="5">((238.1*F11-9.6)*F7)/(F6*F8)</f>
        <v>76.735913204339781</v>
      </c>
      <c r="G14" s="31">
        <f t="shared" si="5"/>
        <v>78.204413675897214</v>
      </c>
      <c r="H14" s="31">
        <f t="shared" si="5"/>
        <v>90.398860398860393</v>
      </c>
      <c r="I14" s="31">
        <f t="shared" si="5"/>
        <v>84.006360591822457</v>
      </c>
      <c r="J14" s="31">
        <f t="shared" si="5"/>
        <v>73.745063734066477</v>
      </c>
      <c r="K14" s="31">
        <f t="shared" si="5"/>
        <v>74.500112488751142</v>
      </c>
      <c r="L14" s="31">
        <f t="shared" si="5"/>
        <v>60.64677362922977</v>
      </c>
      <c r="M14" s="31">
        <f t="shared" si="5"/>
        <v>91.88187225109958</v>
      </c>
      <c r="N14" s="31">
        <f t="shared" si="5"/>
        <v>82.913355325636033</v>
      </c>
      <c r="O14" s="31">
        <f t="shared" si="5"/>
        <v>71.647883452446408</v>
      </c>
      <c r="P14" s="31">
        <f t="shared" si="5"/>
        <v>51.279992501874524</v>
      </c>
      <c r="Q14" s="31">
        <f t="shared" si="5"/>
        <v>55.743251687078221</v>
      </c>
      <c r="R14" s="31">
        <f t="shared" si="5"/>
        <v>100.390898410159</v>
      </c>
      <c r="S14" s="31">
        <f t="shared" si="5"/>
        <v>90.54309526189526</v>
      </c>
      <c r="T14" s="31">
        <f t="shared" si="5"/>
        <v>93.648186088347003</v>
      </c>
      <c r="U14" s="31">
        <f t="shared" si="5"/>
        <v>62.748237588120595</v>
      </c>
      <c r="V14" s="31">
        <f t="shared" si="5"/>
        <v>120.15695291412574</v>
      </c>
      <c r="W14" s="31">
        <f t="shared" si="5"/>
        <v>91.74687578105474</v>
      </c>
      <c r="X14" s="31">
        <f t="shared" si="5"/>
        <v>78.944306992552598</v>
      </c>
      <c r="Y14" s="31">
        <f t="shared" si="5"/>
        <v>79.824900049975014</v>
      </c>
    </row>
    <row r="15" spans="1:25">
      <c r="A15" s="26"/>
      <c r="B15" s="5" t="s">
        <v>30</v>
      </c>
      <c r="C15" s="31">
        <f>AVERAGE(C12:C14)</f>
        <v>102.64162310351499</v>
      </c>
      <c r="D15" s="31">
        <f t="shared" ref="D15:Y15" si="6">AVERAGE(D12:D14)</f>
        <v>85.494061739973361</v>
      </c>
      <c r="E15" s="31">
        <f t="shared" si="6"/>
        <v>99.468208443611005</v>
      </c>
      <c r="F15" s="31">
        <f t="shared" si="6"/>
        <v>73.013415090377705</v>
      </c>
      <c r="G15" s="31">
        <f t="shared" si="6"/>
        <v>79.745648047270336</v>
      </c>
      <c r="H15" s="31">
        <f t="shared" si="6"/>
        <v>88.667736639182962</v>
      </c>
      <c r="I15" s="31">
        <f t="shared" si="6"/>
        <v>83.949776259668013</v>
      </c>
      <c r="J15" s="31">
        <f t="shared" si="6"/>
        <v>73.993015264249422</v>
      </c>
      <c r="K15" s="31">
        <f t="shared" si="6"/>
        <v>76.831416679386749</v>
      </c>
      <c r="L15" s="31">
        <f t="shared" si="6"/>
        <v>62.577534066498629</v>
      </c>
      <c r="M15" s="31">
        <f t="shared" si="6"/>
        <v>89.204323375467141</v>
      </c>
      <c r="N15" s="31">
        <f t="shared" si="6"/>
        <v>83.611744988814209</v>
      </c>
      <c r="O15" s="31">
        <f t="shared" si="6"/>
        <v>67.188785348971464</v>
      </c>
      <c r="P15" s="31">
        <f t="shared" si="6"/>
        <v>51.627122574393788</v>
      </c>
      <c r="Q15" s="31">
        <f t="shared" si="6"/>
        <v>56.586289539641761</v>
      </c>
      <c r="R15" s="31">
        <f t="shared" si="6"/>
        <v>101.13487428193132</v>
      </c>
      <c r="S15" s="31">
        <f t="shared" si="6"/>
        <v>91.485190306093429</v>
      </c>
      <c r="T15" s="31">
        <f t="shared" si="6"/>
        <v>93.301177675453289</v>
      </c>
      <c r="U15" s="31">
        <f t="shared" si="6"/>
        <v>63.492250593483789</v>
      </c>
      <c r="V15" s="31">
        <f t="shared" si="6"/>
        <v>120.35533506149046</v>
      </c>
      <c r="W15" s="31">
        <f t="shared" si="6"/>
        <v>91.25097311921796</v>
      </c>
      <c r="X15" s="31">
        <f t="shared" si="6"/>
        <v>79.192213917863228</v>
      </c>
      <c r="Y15" s="31">
        <f t="shared" si="6"/>
        <v>79.130774037075597</v>
      </c>
    </row>
    <row r="16" spans="1:25">
      <c r="A16" s="24"/>
      <c r="B16" s="5" t="s">
        <v>33</v>
      </c>
      <c r="C16" s="31">
        <f>STDEV(C12:C14)</f>
        <v>1.5996960965347564</v>
      </c>
      <c r="D16" s="31">
        <f t="shared" ref="D16:Y16" si="7">STDEV(D12:D14)</f>
        <v>1.1257562966852781</v>
      </c>
      <c r="E16" s="31">
        <f t="shared" si="7"/>
        <v>2.0073246535377631</v>
      </c>
      <c r="F16" s="31">
        <f t="shared" si="7"/>
        <v>3.292581658069428</v>
      </c>
      <c r="G16" s="31">
        <f t="shared" si="7"/>
        <v>3.7405410680078308</v>
      </c>
      <c r="H16" s="31">
        <f t="shared" si="7"/>
        <v>2.1667059015288221</v>
      </c>
      <c r="I16" s="31">
        <f t="shared" si="7"/>
        <v>0.22639385133391038</v>
      </c>
      <c r="J16" s="31">
        <f t="shared" si="7"/>
        <v>0.3070371321656134</v>
      </c>
      <c r="K16" s="31">
        <f t="shared" si="7"/>
        <v>4.7003331992080586</v>
      </c>
      <c r="L16" s="31">
        <f t="shared" si="7"/>
        <v>3.4791035677191506</v>
      </c>
      <c r="M16" s="31">
        <f t="shared" si="7"/>
        <v>2.3238769825328305</v>
      </c>
      <c r="N16" s="31">
        <f t="shared" si="7"/>
        <v>1.4672995268762967</v>
      </c>
      <c r="O16" s="31">
        <f t="shared" si="7"/>
        <v>4.0877169353262701</v>
      </c>
      <c r="P16" s="31">
        <f t="shared" si="7"/>
        <v>0.47622794900201049</v>
      </c>
      <c r="Q16" s="31">
        <f t="shared" si="7"/>
        <v>0.98865688604298352</v>
      </c>
      <c r="R16" s="31">
        <f t="shared" si="7"/>
        <v>0.74145450544654445</v>
      </c>
      <c r="S16" s="31">
        <f t="shared" si="7"/>
        <v>0.84463850589722234</v>
      </c>
      <c r="T16" s="31">
        <f t="shared" si="7"/>
        <v>0.48169968150423975</v>
      </c>
      <c r="U16" s="31">
        <f t="shared" si="7"/>
        <v>0.74242468212457424</v>
      </c>
      <c r="V16" s="31">
        <f t="shared" si="7"/>
        <v>0.76928995129222166</v>
      </c>
      <c r="W16" s="31">
        <f t="shared" si="7"/>
        <v>0.62267792006777445</v>
      </c>
      <c r="X16" s="31">
        <f t="shared" si="7"/>
        <v>0.84204766955332799</v>
      </c>
      <c r="Y16" s="31">
        <f t="shared" si="7"/>
        <v>0.74630241298344391</v>
      </c>
    </row>
    <row r="17" spans="1:25">
      <c r="A17" s="24"/>
    </row>
    <row r="18" spans="1:25">
      <c r="A18" s="17" t="s">
        <v>34</v>
      </c>
      <c r="B18" s="22"/>
    </row>
    <row r="19" spans="1:25">
      <c r="A19" s="22"/>
      <c r="B19" s="22"/>
      <c r="C19" s="67" t="s">
        <v>40</v>
      </c>
      <c r="D19" s="68"/>
      <c r="E19" s="68"/>
      <c r="F19" s="68"/>
      <c r="G19" s="68"/>
      <c r="H19" s="69" t="s">
        <v>41</v>
      </c>
      <c r="I19" s="70"/>
      <c r="J19" s="70"/>
      <c r="K19" s="70"/>
      <c r="L19" s="70"/>
      <c r="M19" s="68" t="s">
        <v>42</v>
      </c>
      <c r="N19" s="68"/>
      <c r="O19" s="68"/>
      <c r="P19" s="68"/>
      <c r="Q19" s="68"/>
      <c r="R19" s="68" t="s">
        <v>43</v>
      </c>
      <c r="S19" s="68"/>
      <c r="T19" s="68"/>
      <c r="U19" s="68"/>
      <c r="V19" s="68" t="s">
        <v>44</v>
      </c>
      <c r="W19" s="68"/>
      <c r="X19" s="68"/>
      <c r="Y19" s="68"/>
    </row>
    <row r="20" spans="1:25">
      <c r="A20" s="22"/>
      <c r="B20" s="5" t="s">
        <v>25</v>
      </c>
      <c r="C20" s="28" t="s">
        <v>5</v>
      </c>
      <c r="D20" s="28" t="s">
        <v>6</v>
      </c>
      <c r="E20" s="28" t="s">
        <v>7</v>
      </c>
      <c r="F20" s="28" t="s">
        <v>8</v>
      </c>
      <c r="G20" s="28" t="s">
        <v>9</v>
      </c>
      <c r="H20" s="28" t="s">
        <v>5</v>
      </c>
      <c r="I20" s="28" t="s">
        <v>6</v>
      </c>
      <c r="J20" s="28" t="s">
        <v>7</v>
      </c>
      <c r="K20" s="28" t="s">
        <v>8</v>
      </c>
      <c r="L20" s="28" t="s">
        <v>9</v>
      </c>
      <c r="M20" s="29" t="s">
        <v>10</v>
      </c>
      <c r="N20" s="29" t="s">
        <v>11</v>
      </c>
      <c r="O20" s="29" t="s">
        <v>12</v>
      </c>
      <c r="P20" s="29" t="s">
        <v>13</v>
      </c>
      <c r="Q20" s="29" t="s">
        <v>14</v>
      </c>
      <c r="R20" s="29" t="s">
        <v>10</v>
      </c>
      <c r="S20" s="29" t="s">
        <v>11</v>
      </c>
      <c r="T20" s="29" t="s">
        <v>13</v>
      </c>
      <c r="U20" s="29" t="s">
        <v>14</v>
      </c>
      <c r="V20" s="29" t="s">
        <v>10</v>
      </c>
      <c r="W20" s="29" t="s">
        <v>11</v>
      </c>
      <c r="X20" s="29" t="s">
        <v>13</v>
      </c>
      <c r="Y20" s="29" t="s">
        <v>14</v>
      </c>
    </row>
    <row r="21" spans="1:25" ht="17">
      <c r="A21" s="65" t="s">
        <v>24</v>
      </c>
      <c r="B21" s="5" t="s">
        <v>45</v>
      </c>
      <c r="C21" s="2">
        <v>2.0003000000000002</v>
      </c>
      <c r="D21" s="2">
        <v>2.0007000000000001</v>
      </c>
      <c r="E21" s="2">
        <v>2.0005999999999999</v>
      </c>
      <c r="F21" s="2">
        <v>2.0004</v>
      </c>
      <c r="G21" s="2">
        <v>2</v>
      </c>
      <c r="H21" s="2">
        <v>2.0004</v>
      </c>
      <c r="I21" s="2">
        <v>2.0005000000000002</v>
      </c>
      <c r="J21" s="2">
        <v>2.0009000000000001</v>
      </c>
      <c r="K21" s="2">
        <v>2.0007000000000001</v>
      </c>
      <c r="L21" s="2">
        <v>2.0007999999999999</v>
      </c>
      <c r="M21" s="15">
        <v>2.0007000000000001</v>
      </c>
      <c r="N21" s="15">
        <v>2.0009000000000001</v>
      </c>
      <c r="O21" s="15">
        <v>2.0003000000000002</v>
      </c>
      <c r="P21" s="15">
        <v>2.0003000000000002</v>
      </c>
      <c r="Q21" s="15">
        <v>2.0011000000000001</v>
      </c>
      <c r="R21" s="15">
        <v>2</v>
      </c>
      <c r="S21" s="15">
        <v>2.0005999999999999</v>
      </c>
      <c r="T21" s="15">
        <v>2.0007999999999999</v>
      </c>
      <c r="U21" s="15">
        <v>2.0007999999999999</v>
      </c>
      <c r="V21" s="15">
        <v>2.0005000000000002</v>
      </c>
      <c r="W21" s="15">
        <v>2.0002</v>
      </c>
      <c r="X21" s="15">
        <v>2.0013999999999998</v>
      </c>
      <c r="Y21" s="15">
        <v>2.0007000000000001</v>
      </c>
    </row>
    <row r="22" spans="1:25" ht="17">
      <c r="A22" s="65"/>
      <c r="B22" s="5" t="s">
        <v>46</v>
      </c>
      <c r="C22" s="2">
        <v>2.0004</v>
      </c>
      <c r="D22" s="2">
        <v>2.0009000000000001</v>
      </c>
      <c r="E22" s="2">
        <v>2.0002</v>
      </c>
      <c r="F22" s="2">
        <v>2.0005000000000002</v>
      </c>
      <c r="G22" s="2">
        <v>2.0001000000000002</v>
      </c>
      <c r="H22" s="2">
        <v>2.0005000000000002</v>
      </c>
      <c r="I22" s="2">
        <v>2.0003000000000002</v>
      </c>
      <c r="J22" s="2">
        <v>2.0007999999999999</v>
      </c>
      <c r="K22" s="2">
        <v>2.0009000000000001</v>
      </c>
      <c r="L22" s="2">
        <v>2.0007000000000001</v>
      </c>
      <c r="M22" s="15">
        <v>2.0009000000000001</v>
      </c>
      <c r="N22" s="15">
        <v>2.0007000000000001</v>
      </c>
      <c r="O22" s="15">
        <v>2.0004</v>
      </c>
      <c r="P22" s="15">
        <v>2.0001000000000002</v>
      </c>
      <c r="Q22" s="15">
        <v>2.0013000000000001</v>
      </c>
      <c r="R22" s="15">
        <v>1.9998</v>
      </c>
      <c r="S22" s="15">
        <v>2.0007999999999999</v>
      </c>
      <c r="T22" s="15">
        <v>2.0005999999999999</v>
      </c>
      <c r="U22" s="15">
        <v>2.0009999999999999</v>
      </c>
      <c r="V22" s="15">
        <v>2.0003000000000002</v>
      </c>
      <c r="W22" s="15">
        <v>2.0004</v>
      </c>
      <c r="X22" s="15">
        <v>2.0011999999999999</v>
      </c>
      <c r="Y22" s="15">
        <v>2.0005000000000002</v>
      </c>
    </row>
    <row r="23" spans="1:25" ht="17">
      <c r="A23" s="65"/>
      <c r="B23" s="5" t="s">
        <v>47</v>
      </c>
      <c r="C23" s="2">
        <v>2.0002</v>
      </c>
      <c r="D23" s="2">
        <v>2.0005000000000002</v>
      </c>
      <c r="E23" s="2">
        <v>2.0004</v>
      </c>
      <c r="F23" s="2">
        <v>2.0005999999999999</v>
      </c>
      <c r="G23" s="2">
        <v>2</v>
      </c>
      <c r="H23" s="2">
        <v>2.0003000000000002</v>
      </c>
      <c r="I23" s="2">
        <v>2.0007000000000001</v>
      </c>
      <c r="J23" s="2">
        <v>2.0009000000000001</v>
      </c>
      <c r="K23" s="2">
        <v>2.0007999999999999</v>
      </c>
      <c r="L23" s="2">
        <v>2.0009000000000001</v>
      </c>
      <c r="M23" s="8">
        <v>2.0007999999999999</v>
      </c>
      <c r="N23" s="8">
        <v>2.0007999999999999</v>
      </c>
      <c r="O23" s="15">
        <v>2.0001000000000002</v>
      </c>
      <c r="P23" s="8">
        <v>2.0002</v>
      </c>
      <c r="Q23" s="8">
        <v>2.0011999999999999</v>
      </c>
      <c r="R23" s="8">
        <v>1.9999</v>
      </c>
      <c r="S23" s="8">
        <v>2.0007000000000001</v>
      </c>
      <c r="T23" s="8">
        <v>2.0007000000000001</v>
      </c>
      <c r="U23" s="8">
        <v>2.0009000000000001</v>
      </c>
      <c r="V23" s="8">
        <v>2.0004</v>
      </c>
      <c r="W23" s="8">
        <v>2.0003000000000002</v>
      </c>
      <c r="X23" s="8">
        <v>2.0013000000000001</v>
      </c>
      <c r="Y23" s="8">
        <v>2.0005999999999999</v>
      </c>
    </row>
    <row r="24" spans="1:25">
      <c r="A24" s="5" t="s">
        <v>23</v>
      </c>
      <c r="B24" s="5"/>
      <c r="C24" s="30">
        <v>25</v>
      </c>
      <c r="D24" s="30">
        <v>25</v>
      </c>
      <c r="E24" s="30">
        <v>25</v>
      </c>
      <c r="F24" s="30">
        <v>25</v>
      </c>
      <c r="G24" s="30">
        <v>25</v>
      </c>
      <c r="H24" s="30">
        <v>25</v>
      </c>
      <c r="I24" s="30">
        <v>25</v>
      </c>
      <c r="J24" s="30">
        <v>25</v>
      </c>
      <c r="K24" s="30">
        <v>25</v>
      </c>
      <c r="L24" s="30">
        <v>25</v>
      </c>
      <c r="M24" s="30">
        <v>25</v>
      </c>
      <c r="N24" s="30">
        <v>25</v>
      </c>
      <c r="O24" s="30">
        <v>25</v>
      </c>
      <c r="P24" s="30">
        <v>25</v>
      </c>
      <c r="Q24" s="30">
        <v>25</v>
      </c>
      <c r="R24" s="30">
        <v>25</v>
      </c>
      <c r="S24" s="30">
        <v>25</v>
      </c>
      <c r="T24" s="30">
        <v>25</v>
      </c>
      <c r="U24" s="30">
        <v>25</v>
      </c>
      <c r="V24" s="30">
        <v>25</v>
      </c>
      <c r="W24" s="30">
        <v>25</v>
      </c>
      <c r="X24" s="30">
        <v>25</v>
      </c>
      <c r="Y24" s="30">
        <v>25</v>
      </c>
    </row>
    <row r="25" spans="1:25">
      <c r="A25" s="35" t="s">
        <v>49</v>
      </c>
      <c r="B25" s="5"/>
      <c r="C25" s="30">
        <v>20</v>
      </c>
      <c r="D25" s="30">
        <v>20</v>
      </c>
      <c r="E25" s="30">
        <v>20</v>
      </c>
      <c r="F25" s="30">
        <v>20</v>
      </c>
      <c r="G25" s="30">
        <v>20</v>
      </c>
      <c r="H25" s="30">
        <v>20</v>
      </c>
      <c r="I25" s="30">
        <v>20</v>
      </c>
      <c r="J25" s="30">
        <v>20</v>
      </c>
      <c r="K25" s="30">
        <v>20</v>
      </c>
      <c r="L25" s="30">
        <v>20</v>
      </c>
      <c r="M25" s="30">
        <v>20</v>
      </c>
      <c r="N25" s="30">
        <v>20</v>
      </c>
      <c r="O25" s="30">
        <v>20</v>
      </c>
      <c r="P25" s="30">
        <v>20</v>
      </c>
      <c r="Q25" s="30">
        <v>20</v>
      </c>
      <c r="R25" s="30">
        <v>20</v>
      </c>
      <c r="S25" s="30">
        <v>20</v>
      </c>
      <c r="T25" s="30">
        <v>20</v>
      </c>
      <c r="U25" s="30">
        <v>20</v>
      </c>
      <c r="V25" s="30">
        <v>20</v>
      </c>
      <c r="W25" s="30">
        <v>20</v>
      </c>
      <c r="X25" s="30">
        <v>20</v>
      </c>
      <c r="Y25" s="30">
        <v>20</v>
      </c>
    </row>
    <row r="26" spans="1:25" ht="17">
      <c r="A26" s="3" t="s">
        <v>32</v>
      </c>
      <c r="B26" s="5" t="s">
        <v>45</v>
      </c>
      <c r="C26" s="1">
        <v>0.70199999999999996</v>
      </c>
      <c r="D26" s="1">
        <v>0.63100000000000001</v>
      </c>
      <c r="E26" s="1">
        <v>0.70399999999999996</v>
      </c>
      <c r="F26" s="1">
        <v>0.59499999999999997</v>
      </c>
      <c r="G26" s="1">
        <v>0.53800000000000003</v>
      </c>
      <c r="H26" s="1">
        <v>0.621</v>
      </c>
      <c r="I26" s="1">
        <v>0.60899999999999999</v>
      </c>
      <c r="J26" s="1">
        <v>0.48699999999999999</v>
      </c>
      <c r="K26" s="1">
        <v>0.627</v>
      </c>
      <c r="L26" s="1">
        <v>0.38800000000000001</v>
      </c>
      <c r="M26" s="13">
        <v>0.52200000000000002</v>
      </c>
      <c r="N26" s="13">
        <v>0.50900000000000001</v>
      </c>
      <c r="O26" s="1">
        <v>0.34599999999999997</v>
      </c>
      <c r="P26" s="13">
        <v>0.44</v>
      </c>
      <c r="Q26" s="13">
        <v>0.34599999999999997</v>
      </c>
      <c r="R26" s="13">
        <v>0.72499999999999998</v>
      </c>
      <c r="S26" s="13">
        <v>0.57399999999999995</v>
      </c>
      <c r="T26" s="13">
        <v>0.52900000000000003</v>
      </c>
      <c r="U26" s="13">
        <v>0.52600000000000002</v>
      </c>
      <c r="V26" s="13">
        <v>0.874</v>
      </c>
      <c r="W26" s="13">
        <v>0.51900000000000002</v>
      </c>
      <c r="X26" s="13">
        <v>0.66600000000000004</v>
      </c>
      <c r="Y26" s="13">
        <v>0.70299999999999996</v>
      </c>
    </row>
    <row r="27" spans="1:25" ht="17">
      <c r="A27" s="3"/>
      <c r="B27" s="5" t="s">
        <v>46</v>
      </c>
      <c r="C27" s="1">
        <v>0.70099999999999996</v>
      </c>
      <c r="D27" s="1">
        <v>0.622</v>
      </c>
      <c r="E27" s="1">
        <v>0.79400000000000004</v>
      </c>
      <c r="F27" s="1">
        <v>0.6</v>
      </c>
      <c r="G27" s="1">
        <v>0.56999999999999995</v>
      </c>
      <c r="H27" s="1">
        <v>0.60599999999999998</v>
      </c>
      <c r="I27" s="1">
        <v>0.60499999999999998</v>
      </c>
      <c r="J27" s="1">
        <v>0.47499999999999998</v>
      </c>
      <c r="K27" s="1">
        <v>0.621</v>
      </c>
      <c r="L27" s="1">
        <v>0.38200000000000001</v>
      </c>
      <c r="M27" s="13">
        <v>0.53100000000000003</v>
      </c>
      <c r="N27" s="13">
        <v>0.502</v>
      </c>
      <c r="O27" s="1">
        <v>0.36599999999999999</v>
      </c>
      <c r="P27" s="13">
        <v>0.44800000000000001</v>
      </c>
      <c r="Q27" s="13">
        <v>0.39900000000000002</v>
      </c>
      <c r="R27" s="13">
        <v>0.71399999999999997</v>
      </c>
      <c r="S27" s="13">
        <v>0.57099999999999995</v>
      </c>
      <c r="T27" s="13">
        <v>0.53300000000000003</v>
      </c>
      <c r="U27" s="13">
        <v>0.52200000000000002</v>
      </c>
      <c r="V27" s="13">
        <v>0.875</v>
      </c>
      <c r="W27" s="13">
        <v>0.52100000000000002</v>
      </c>
      <c r="X27" s="13">
        <v>0.65600000000000003</v>
      </c>
      <c r="Y27" s="13">
        <v>0.71399999999999997</v>
      </c>
    </row>
    <row r="28" spans="1:25" ht="17">
      <c r="A28" s="3"/>
      <c r="B28" s="5" t="s">
        <v>47</v>
      </c>
      <c r="C28" s="1">
        <v>0.69799999999999995</v>
      </c>
      <c r="D28" s="1">
        <v>0.61599999999999999</v>
      </c>
      <c r="E28" s="1">
        <v>0.74099999999999999</v>
      </c>
      <c r="F28" s="1">
        <v>0.59599999999999997</v>
      </c>
      <c r="G28" s="1">
        <v>0.55100000000000005</v>
      </c>
      <c r="H28" s="1">
        <v>0.60199999999999998</v>
      </c>
      <c r="I28" s="1">
        <v>0.60799999999999998</v>
      </c>
      <c r="J28" s="1">
        <v>0.439</v>
      </c>
      <c r="K28" s="1">
        <v>0.60299999999999998</v>
      </c>
      <c r="L28" s="1">
        <v>0.41</v>
      </c>
      <c r="M28" s="13">
        <v>0.52800000000000002</v>
      </c>
      <c r="N28" s="13">
        <v>0.50600000000000001</v>
      </c>
      <c r="O28" s="1">
        <v>0.35799999999999998</v>
      </c>
      <c r="P28" s="13">
        <v>0.441</v>
      </c>
      <c r="Q28" s="13">
        <v>0.41</v>
      </c>
      <c r="R28" s="13">
        <v>0.71799999999999997</v>
      </c>
      <c r="S28" s="13">
        <v>0.56599999999999995</v>
      </c>
      <c r="T28" s="13">
        <v>0.53200000000000003</v>
      </c>
      <c r="U28" s="13">
        <v>0.51600000000000001</v>
      </c>
      <c r="V28" s="13">
        <v>0.873</v>
      </c>
      <c r="W28" s="13">
        <v>0.52400000000000002</v>
      </c>
      <c r="X28" s="13">
        <v>0.65400000000000003</v>
      </c>
      <c r="Y28" s="13">
        <v>0.70699999999999996</v>
      </c>
    </row>
    <row r="29" spans="1:25" ht="15" customHeight="1">
      <c r="A29" s="66" t="s">
        <v>48</v>
      </c>
      <c r="B29" s="5" t="s">
        <v>45</v>
      </c>
      <c r="C29" s="31">
        <f>((238.1*C26-9.6)*C24)/(C21*C25)</f>
        <v>98.451607258911153</v>
      </c>
      <c r="D29" s="31">
        <f t="shared" ref="D29:E29" si="8">((238.1*D26-9.6)*D24)/(D21*D25)</f>
        <v>87.869933023441774</v>
      </c>
      <c r="E29" s="31">
        <f t="shared" si="8"/>
        <v>98.734379686094172</v>
      </c>
      <c r="F29" s="31">
        <f t="shared" ref="F29:Y29" si="9">((238.1*F26-9.6)*F24)/(F21*F25)</f>
        <v>82.526932113577303</v>
      </c>
      <c r="G29" s="31">
        <f t="shared" si="9"/>
        <v>74.061125000000004</v>
      </c>
      <c r="H29" s="31">
        <f t="shared" si="9"/>
        <v>86.395283443311342</v>
      </c>
      <c r="I29" s="31">
        <f t="shared" si="9"/>
        <v>84.605661084728794</v>
      </c>
      <c r="J29" s="31">
        <f t="shared" si="9"/>
        <v>66.441788695087212</v>
      </c>
      <c r="K29" s="31">
        <f t="shared" si="9"/>
        <v>87.274891288049176</v>
      </c>
      <c r="L29" s="31">
        <f t="shared" si="9"/>
        <v>51.718562574970015</v>
      </c>
      <c r="M29" s="31">
        <f t="shared" si="9"/>
        <v>71.655045733993106</v>
      </c>
      <c r="N29" s="31">
        <f t="shared" si="9"/>
        <v>69.714191113998709</v>
      </c>
      <c r="O29" s="31">
        <f t="shared" si="9"/>
        <v>45.48230265460181</v>
      </c>
      <c r="P29" s="31">
        <f t="shared" si="9"/>
        <v>59.468579713043042</v>
      </c>
      <c r="Q29" s="31">
        <f t="shared" si="9"/>
        <v>45.464119734146216</v>
      </c>
      <c r="R29" s="31">
        <f t="shared" si="9"/>
        <v>101.88906249999999</v>
      </c>
      <c r="S29" s="31">
        <f t="shared" si="9"/>
        <v>79.394556633010097</v>
      </c>
      <c r="T29" s="31">
        <f t="shared" si="9"/>
        <v>72.692735405837681</v>
      </c>
      <c r="U29" s="31">
        <f t="shared" si="9"/>
        <v>72.246476409436241</v>
      </c>
      <c r="V29" s="31">
        <f t="shared" si="9"/>
        <v>124.03111722069482</v>
      </c>
      <c r="W29" s="31">
        <f t="shared" si="9"/>
        <v>71.226564843515646</v>
      </c>
      <c r="X29" s="31">
        <f t="shared" si="9"/>
        <v>93.043994204057171</v>
      </c>
      <c r="Y29" s="31">
        <f t="shared" si="9"/>
        <v>98.580684260508818</v>
      </c>
    </row>
    <row r="30" spans="1:25" ht="17">
      <c r="A30" s="66"/>
      <c r="B30" s="5" t="s">
        <v>46</v>
      </c>
      <c r="C30" s="31">
        <f>((238.1*C27-9.6)*C24)/(C22*C25)</f>
        <v>98.297902919416131</v>
      </c>
      <c r="D30" s="31">
        <f t="shared" ref="D30:E30" si="10">((238.1*D27-9.6)*D24)/(D22*D25)</f>
        <v>86.52243990204407</v>
      </c>
      <c r="E30" s="31">
        <f t="shared" si="10"/>
        <v>112.14591040895911</v>
      </c>
      <c r="F30" s="31">
        <f t="shared" ref="F30:Y30" si="11">((238.1*F27-9.6)*F24)/(F22*F25)</f>
        <v>83.266683329167691</v>
      </c>
      <c r="G30" s="31">
        <f t="shared" si="11"/>
        <v>78.81918404079795</v>
      </c>
      <c r="H30" s="31">
        <f t="shared" si="11"/>
        <v>84.159335166208436</v>
      </c>
      <c r="I30" s="31">
        <f t="shared" si="11"/>
        <v>84.018959656051592</v>
      </c>
      <c r="J30" s="31">
        <f t="shared" si="11"/>
        <v>64.660073470611763</v>
      </c>
      <c r="K30" s="31">
        <f t="shared" si="11"/>
        <v>86.373694337548102</v>
      </c>
      <c r="L30" s="31">
        <f t="shared" si="11"/>
        <v>50.828584995251667</v>
      </c>
      <c r="M30" s="31">
        <f t="shared" si="11"/>
        <v>72.986593532910192</v>
      </c>
      <c r="N30" s="31">
        <f t="shared" si="11"/>
        <v>68.679837057030042</v>
      </c>
      <c r="O30" s="31">
        <f t="shared" si="11"/>
        <v>48.455683863227357</v>
      </c>
      <c r="P30" s="31">
        <f t="shared" si="11"/>
        <v>60.664966751662419</v>
      </c>
      <c r="Q30" s="31">
        <f t="shared" si="11"/>
        <v>53.341515514915301</v>
      </c>
      <c r="R30" s="31">
        <f t="shared" si="11"/>
        <v>100.26215121512151</v>
      </c>
      <c r="S30" s="31">
        <f t="shared" si="11"/>
        <v>78.94036135545781</v>
      </c>
      <c r="T30" s="31">
        <f t="shared" si="11"/>
        <v>73.295073977806666</v>
      </c>
      <c r="U30" s="31">
        <f t="shared" si="11"/>
        <v>71.644302848575734</v>
      </c>
      <c r="V30" s="31">
        <f t="shared" si="11"/>
        <v>124.19230865370194</v>
      </c>
      <c r="W30" s="31">
        <f t="shared" si="11"/>
        <v>71.517009098180367</v>
      </c>
      <c r="X30" s="31">
        <f t="shared" si="11"/>
        <v>91.56606036378173</v>
      </c>
      <c r="Y30" s="31">
        <f t="shared" si="11"/>
        <v>100.22706823294175</v>
      </c>
    </row>
    <row r="31" spans="1:25" ht="17">
      <c r="A31" s="66"/>
      <c r="B31" s="5" t="s">
        <v>47</v>
      </c>
      <c r="C31" s="31">
        <f>((238.1*C28-9.6)*C24)/(C23*C25)</f>
        <v>97.861338866113385</v>
      </c>
      <c r="D31" s="31">
        <f t="shared" ref="D31:E31" si="12">((238.1*D28-9.6)*D24)/(D23*D25)</f>
        <v>85.647088227943016</v>
      </c>
      <c r="E31" s="31">
        <f t="shared" si="12"/>
        <v>104.24921265746852</v>
      </c>
      <c r="F31" s="31">
        <f t="shared" ref="F31:Y31" si="13">((238.1*F28-9.6)*F24)/(F23*F25)</f>
        <v>82.667449765070472</v>
      </c>
      <c r="G31" s="31">
        <f t="shared" si="13"/>
        <v>75.995687500000003</v>
      </c>
      <c r="H31" s="31">
        <f t="shared" si="13"/>
        <v>83.572589111633249</v>
      </c>
      <c r="I31" s="31">
        <f t="shared" si="13"/>
        <v>84.448443044934251</v>
      </c>
      <c r="J31" s="31">
        <f t="shared" si="13"/>
        <v>59.302001599280324</v>
      </c>
      <c r="K31" s="31">
        <f t="shared" si="13"/>
        <v>83.700457317073173</v>
      </c>
      <c r="L31" s="31">
        <f t="shared" si="13"/>
        <v>54.988380228897</v>
      </c>
      <c r="M31" s="31">
        <f t="shared" si="13"/>
        <v>72.543982407037191</v>
      </c>
      <c r="N31" s="31">
        <f t="shared" si="13"/>
        <v>69.271416433426637</v>
      </c>
      <c r="O31" s="31">
        <f t="shared" si="13"/>
        <v>47.272511374431275</v>
      </c>
      <c r="P31" s="31">
        <f t="shared" si="13"/>
        <v>59.620350464953511</v>
      </c>
      <c r="Q31" s="31">
        <f t="shared" si="13"/>
        <v>54.980136917849293</v>
      </c>
      <c r="R31" s="31">
        <f t="shared" si="13"/>
        <v>100.85241762088104</v>
      </c>
      <c r="S31" s="31">
        <f t="shared" si="13"/>
        <v>78.200504823311817</v>
      </c>
      <c r="T31" s="31">
        <f t="shared" si="13"/>
        <v>73.142650072474623</v>
      </c>
      <c r="U31" s="31">
        <f t="shared" si="13"/>
        <v>70.755410065470542</v>
      </c>
      <c r="V31" s="31">
        <f t="shared" si="13"/>
        <v>123.88853479304142</v>
      </c>
      <c r="W31" s="31">
        <f t="shared" si="13"/>
        <v>71.966954956756496</v>
      </c>
      <c r="X31" s="31">
        <f t="shared" si="13"/>
        <v>91.264053365312535</v>
      </c>
      <c r="Y31" s="31">
        <f t="shared" si="13"/>
        <v>99.180683295011491</v>
      </c>
    </row>
    <row r="32" spans="1:25">
      <c r="A32" s="26"/>
      <c r="B32" s="5" t="s">
        <v>30</v>
      </c>
      <c r="C32" s="31">
        <f>AVERAGE(C29:C31)</f>
        <v>98.203616348146895</v>
      </c>
      <c r="D32" s="31">
        <f t="shared" ref="D32" si="14">AVERAGE(D29:D31)</f>
        <v>86.679820384476287</v>
      </c>
      <c r="E32" s="31">
        <f t="shared" ref="E32" si="15">AVERAGE(E29:E31)</f>
        <v>105.04316758417394</v>
      </c>
      <c r="F32" s="31">
        <f t="shared" ref="F32" si="16">AVERAGE(F29:F31)</f>
        <v>82.820355069271827</v>
      </c>
      <c r="G32" s="31">
        <f t="shared" ref="G32" si="17">AVERAGE(G29:G31)</f>
        <v>76.291998846932657</v>
      </c>
      <c r="H32" s="31">
        <f t="shared" ref="H32" si="18">AVERAGE(H29:H31)</f>
        <v>84.709069240384338</v>
      </c>
      <c r="I32" s="31">
        <f t="shared" ref="I32" si="19">AVERAGE(I29:I31)</f>
        <v>84.357687928571536</v>
      </c>
      <c r="J32" s="31">
        <f t="shared" ref="J32" si="20">AVERAGE(J29:J31)</f>
        <v>63.467954588326428</v>
      </c>
      <c r="K32" s="31">
        <f t="shared" ref="K32" si="21">AVERAGE(K29:K31)</f>
        <v>85.783014314223479</v>
      </c>
      <c r="L32" s="31">
        <f t="shared" ref="L32" si="22">AVERAGE(L29:L31)</f>
        <v>52.511842599706227</v>
      </c>
      <c r="M32" s="31">
        <f t="shared" ref="M32" si="23">AVERAGE(M29:M31)</f>
        <v>72.395207224646825</v>
      </c>
      <c r="N32" s="31">
        <f t="shared" ref="N32" si="24">AVERAGE(N29:N31)</f>
        <v>69.221814868151796</v>
      </c>
      <c r="O32" s="31">
        <f t="shared" ref="O32" si="25">AVERAGE(O29:O31)</f>
        <v>47.070165964086812</v>
      </c>
      <c r="P32" s="31">
        <f t="shared" ref="P32" si="26">AVERAGE(P29:P31)</f>
        <v>59.917965643219652</v>
      </c>
      <c r="Q32" s="31">
        <f t="shared" ref="Q32" si="27">AVERAGE(Q29:Q31)</f>
        <v>51.261924055636939</v>
      </c>
      <c r="R32" s="31">
        <f t="shared" ref="R32" si="28">AVERAGE(R29:R31)</f>
        <v>101.00121044533419</v>
      </c>
      <c r="S32" s="31">
        <f t="shared" ref="S32" si="29">AVERAGE(S29:S31)</f>
        <v>78.845140937259899</v>
      </c>
      <c r="T32" s="31">
        <f t="shared" ref="T32" si="30">AVERAGE(T29:T31)</f>
        <v>73.043486485372981</v>
      </c>
      <c r="U32" s="31">
        <f t="shared" ref="U32" si="31">AVERAGE(U29:U31)</f>
        <v>71.548729774494177</v>
      </c>
      <c r="V32" s="31">
        <f t="shared" ref="V32" si="32">AVERAGE(V29:V31)</f>
        <v>124.03732022247938</v>
      </c>
      <c r="W32" s="31">
        <f t="shared" ref="W32" si="33">AVERAGE(W29:W31)</f>
        <v>71.570176299484174</v>
      </c>
      <c r="X32" s="31">
        <f t="shared" ref="X32" si="34">AVERAGE(X29:X31)</f>
        <v>91.958035977717145</v>
      </c>
      <c r="Y32" s="31">
        <f t="shared" ref="Y32" si="35">AVERAGE(Y29:Y31)</f>
        <v>99.329478596154004</v>
      </c>
    </row>
    <row r="33" spans="1:25">
      <c r="A33" s="24"/>
      <c r="B33" s="5" t="s">
        <v>33</v>
      </c>
      <c r="C33" s="31">
        <f>STDEV(C29:C31)</f>
        <v>0.30622158974392588</v>
      </c>
      <c r="D33" s="31">
        <f t="shared" ref="D33:Y33" si="36">STDEV(D29:D31)</f>
        <v>1.1197482790372697</v>
      </c>
      <c r="E33" s="31">
        <f t="shared" si="36"/>
        <v>6.7409244471227669</v>
      </c>
      <c r="F33" s="31">
        <f t="shared" si="36"/>
        <v>0.39286510316079831</v>
      </c>
      <c r="G33" s="31">
        <f t="shared" si="36"/>
        <v>2.3928292395552484</v>
      </c>
      <c r="H33" s="31">
        <f t="shared" si="36"/>
        <v>1.4894819524769141</v>
      </c>
      <c r="I33" s="31">
        <f t="shared" si="36"/>
        <v>0.30369723403823351</v>
      </c>
      <c r="J33" s="31">
        <f t="shared" si="36"/>
        <v>3.7161809045697112</v>
      </c>
      <c r="K33" s="31">
        <f t="shared" si="36"/>
        <v>1.8589840560593567</v>
      </c>
      <c r="L33" s="31">
        <f t="shared" si="36"/>
        <v>2.1904209628970235</v>
      </c>
      <c r="M33" s="31">
        <f t="shared" si="36"/>
        <v>0.67812640884402819</v>
      </c>
      <c r="N33" s="31">
        <f t="shared" si="36"/>
        <v>0.51895791279271453</v>
      </c>
      <c r="O33" s="31">
        <f t="shared" si="36"/>
        <v>1.4969825322185562</v>
      </c>
      <c r="P33" s="31">
        <f t="shared" si="36"/>
        <v>0.65135749193120029</v>
      </c>
      <c r="Q33" s="31">
        <f t="shared" si="36"/>
        <v>5.0874523327752854</v>
      </c>
      <c r="R33" s="31">
        <f t="shared" si="36"/>
        <v>0.82359854338919314</v>
      </c>
      <c r="S33" s="31">
        <f t="shared" si="36"/>
        <v>0.60269405762150319</v>
      </c>
      <c r="T33" s="31">
        <f t="shared" si="36"/>
        <v>0.31317407551640764</v>
      </c>
      <c r="U33" s="31">
        <f t="shared" si="36"/>
        <v>0.75011357133027423</v>
      </c>
      <c r="V33" s="31">
        <f t="shared" si="36"/>
        <v>0.15198189868699796</v>
      </c>
      <c r="W33" s="31">
        <f t="shared" si="36"/>
        <v>0.37304750825740507</v>
      </c>
      <c r="X33" s="31">
        <f t="shared" si="36"/>
        <v>0.95251299665556999</v>
      </c>
      <c r="Y33" s="31">
        <f t="shared" si="36"/>
        <v>0.83321670494690603</v>
      </c>
    </row>
    <row r="35" spans="1:25">
      <c r="A35" s="17" t="s">
        <v>35</v>
      </c>
    </row>
    <row r="36" spans="1:25">
      <c r="B36" s="3"/>
      <c r="C36" s="67" t="s">
        <v>40</v>
      </c>
      <c r="D36" s="68"/>
      <c r="E36" s="68"/>
      <c r="F36" s="68"/>
      <c r="G36" s="68"/>
      <c r="H36" s="69" t="s">
        <v>41</v>
      </c>
      <c r="I36" s="70"/>
      <c r="J36" s="70"/>
      <c r="K36" s="70"/>
      <c r="L36" s="70"/>
      <c r="M36" s="68" t="s">
        <v>42</v>
      </c>
      <c r="N36" s="68"/>
      <c r="O36" s="68"/>
      <c r="P36" s="68"/>
      <c r="Q36" s="68"/>
      <c r="R36" s="68" t="s">
        <v>43</v>
      </c>
      <c r="S36" s="68"/>
      <c r="T36" s="68"/>
      <c r="U36" s="68"/>
      <c r="V36" s="68" t="s">
        <v>44</v>
      </c>
      <c r="W36" s="68"/>
      <c r="X36" s="68"/>
      <c r="Y36" s="68"/>
    </row>
    <row r="37" spans="1:25">
      <c r="A37" s="22"/>
      <c r="B37" s="5" t="s">
        <v>25</v>
      </c>
      <c r="C37" s="28" t="s">
        <v>5</v>
      </c>
      <c r="D37" s="28" t="s">
        <v>6</v>
      </c>
      <c r="E37" s="28" t="s">
        <v>7</v>
      </c>
      <c r="F37" s="28" t="s">
        <v>8</v>
      </c>
      <c r="G37" s="28" t="s">
        <v>9</v>
      </c>
      <c r="H37" s="28" t="s">
        <v>5</v>
      </c>
      <c r="I37" s="28" t="s">
        <v>6</v>
      </c>
      <c r="J37" s="28" t="s">
        <v>7</v>
      </c>
      <c r="K37" s="28" t="s">
        <v>8</v>
      </c>
      <c r="L37" s="28" t="s">
        <v>9</v>
      </c>
      <c r="M37" s="29" t="s">
        <v>10</v>
      </c>
      <c r="N37" s="29" t="s">
        <v>11</v>
      </c>
      <c r="O37" s="29" t="s">
        <v>12</v>
      </c>
      <c r="P37" s="29" t="s">
        <v>13</v>
      </c>
      <c r="Q37" s="29" t="s">
        <v>14</v>
      </c>
      <c r="R37" s="29" t="s">
        <v>10</v>
      </c>
      <c r="S37" s="29" t="s">
        <v>11</v>
      </c>
      <c r="T37" s="29" t="s">
        <v>13</v>
      </c>
      <c r="U37" s="29" t="s">
        <v>14</v>
      </c>
      <c r="V37" s="29" t="s">
        <v>10</v>
      </c>
      <c r="W37" s="29" t="s">
        <v>11</v>
      </c>
      <c r="X37" s="29" t="s">
        <v>13</v>
      </c>
      <c r="Y37" s="29" t="s">
        <v>14</v>
      </c>
    </row>
    <row r="38" spans="1:25" ht="17">
      <c r="A38" s="65" t="s">
        <v>24</v>
      </c>
      <c r="B38" s="5" t="s">
        <v>45</v>
      </c>
      <c r="C38" s="2">
        <v>0.46729999999999999</v>
      </c>
      <c r="D38" s="2">
        <v>2.0009999999999999</v>
      </c>
      <c r="E38" s="2">
        <v>2.0002</v>
      </c>
      <c r="F38" s="2">
        <v>2.0007999999999999</v>
      </c>
      <c r="G38" s="2">
        <v>2.0007000000000001</v>
      </c>
      <c r="H38" s="2">
        <v>0.50070000000000003</v>
      </c>
      <c r="I38" s="2">
        <v>2.0002</v>
      </c>
      <c r="J38" s="2">
        <v>0.50090000000000001</v>
      </c>
      <c r="K38" s="2">
        <v>2</v>
      </c>
      <c r="L38" s="2">
        <v>2.0002</v>
      </c>
      <c r="M38" s="15">
        <v>2.0003000000000002</v>
      </c>
      <c r="N38" s="15">
        <v>2.0001000000000002</v>
      </c>
      <c r="O38" s="15">
        <v>2.0005000000000002</v>
      </c>
      <c r="P38" s="15">
        <v>2.0004</v>
      </c>
      <c r="Q38" s="15">
        <v>2.0002</v>
      </c>
      <c r="R38" s="15">
        <v>1.9993000000000001</v>
      </c>
      <c r="S38" s="15">
        <v>2.0009999999999999</v>
      </c>
      <c r="T38" s="15">
        <v>2.0001000000000002</v>
      </c>
      <c r="U38" s="15">
        <v>2.0007000000000001</v>
      </c>
      <c r="V38" s="15">
        <v>2</v>
      </c>
      <c r="W38" s="15">
        <v>2.0009000000000001</v>
      </c>
      <c r="X38" s="15">
        <v>2.0007000000000001</v>
      </c>
      <c r="Y38" s="15">
        <v>2</v>
      </c>
    </row>
    <row r="39" spans="1:25" ht="17">
      <c r="A39" s="65"/>
      <c r="B39" s="5" t="s">
        <v>46</v>
      </c>
      <c r="C39" s="2">
        <v>0.46700000000000003</v>
      </c>
      <c r="D39" s="2">
        <v>2.0007999999999999</v>
      </c>
      <c r="E39" s="2">
        <v>2.0003000000000002</v>
      </c>
      <c r="F39" s="2">
        <v>2.0007000000000001</v>
      </c>
      <c r="G39" s="2">
        <v>2.0007999999999999</v>
      </c>
      <c r="H39" s="2">
        <v>0.50060000000000004</v>
      </c>
      <c r="I39" s="2">
        <v>2.0001000000000002</v>
      </c>
      <c r="J39" s="2">
        <v>0.50070000000000003</v>
      </c>
      <c r="K39" s="2">
        <v>2.0002</v>
      </c>
      <c r="L39" s="2">
        <v>2.0001000000000002</v>
      </c>
      <c r="M39" s="15">
        <v>2.0005000000000002</v>
      </c>
      <c r="N39" s="15">
        <v>2.0003000000000002</v>
      </c>
      <c r="O39" s="15">
        <v>2.0007000000000001</v>
      </c>
      <c r="P39" s="15">
        <v>2.0005999999999999</v>
      </c>
      <c r="Q39" s="15">
        <v>2</v>
      </c>
      <c r="R39" s="15">
        <v>1.9995000000000001</v>
      </c>
      <c r="S39" s="15">
        <v>2.0007999999999999</v>
      </c>
      <c r="T39" s="15">
        <v>2.0003000000000002</v>
      </c>
      <c r="U39" s="15">
        <v>2.0005000000000002</v>
      </c>
      <c r="V39" s="15">
        <v>1.9998</v>
      </c>
      <c r="W39" s="15">
        <v>2.0007000000000001</v>
      </c>
      <c r="X39" s="15">
        <v>2.0005000000000002</v>
      </c>
      <c r="Y39" s="15">
        <v>2.0002</v>
      </c>
    </row>
    <row r="40" spans="1:25" ht="17">
      <c r="A40" s="65"/>
      <c r="B40" s="5" t="s">
        <v>47</v>
      </c>
      <c r="C40" s="2">
        <v>0.46760000000000002</v>
      </c>
      <c r="D40" s="2">
        <v>2.0009000000000001</v>
      </c>
      <c r="E40" s="2">
        <v>2.0001000000000002</v>
      </c>
      <c r="F40" s="2">
        <v>2.0009000000000001</v>
      </c>
      <c r="G40" s="2">
        <v>2.0005999999999999</v>
      </c>
      <c r="H40" s="2">
        <v>0.50080000000000002</v>
      </c>
      <c r="I40" s="2">
        <v>2.0003000000000002</v>
      </c>
      <c r="J40" s="2">
        <v>0.50090000000000001</v>
      </c>
      <c r="K40" s="2">
        <v>2.0001000000000002</v>
      </c>
      <c r="L40" s="2">
        <v>2.0003000000000002</v>
      </c>
      <c r="M40" s="8">
        <v>2.0004</v>
      </c>
      <c r="N40" s="8">
        <v>2.0002</v>
      </c>
      <c r="O40" s="15">
        <v>2.0003000000000002</v>
      </c>
      <c r="P40" s="8">
        <v>2.0005000000000002</v>
      </c>
      <c r="Q40" s="8">
        <v>2.0001000000000002</v>
      </c>
      <c r="R40" s="8">
        <v>1.9994000000000001</v>
      </c>
      <c r="S40" s="8">
        <v>2.0009000000000001</v>
      </c>
      <c r="T40" s="8">
        <v>2.0002</v>
      </c>
      <c r="U40" s="8">
        <v>2.0005999999999999</v>
      </c>
      <c r="V40" s="8">
        <v>1.9999</v>
      </c>
      <c r="W40" s="8">
        <v>2.0007999999999999</v>
      </c>
      <c r="X40" s="8">
        <v>2.0005999999999999</v>
      </c>
      <c r="Y40" s="8">
        <v>2.0001000000000002</v>
      </c>
    </row>
    <row r="41" spans="1:25">
      <c r="A41" s="5" t="s">
        <v>23</v>
      </c>
      <c r="B41" s="5"/>
      <c r="C41" s="30">
        <v>25</v>
      </c>
      <c r="D41" s="30">
        <v>25</v>
      </c>
      <c r="E41" s="30">
        <v>25</v>
      </c>
      <c r="F41" s="30">
        <v>25</v>
      </c>
      <c r="G41" s="30">
        <v>25</v>
      </c>
      <c r="H41" s="30">
        <v>25</v>
      </c>
      <c r="I41" s="30">
        <v>25</v>
      </c>
      <c r="J41" s="30">
        <v>25</v>
      </c>
      <c r="K41" s="30">
        <v>25</v>
      </c>
      <c r="L41" s="30">
        <v>25</v>
      </c>
      <c r="M41" s="30">
        <v>25</v>
      </c>
      <c r="N41" s="30">
        <v>25</v>
      </c>
      <c r="O41" s="30">
        <v>25</v>
      </c>
      <c r="P41" s="30">
        <v>25</v>
      </c>
      <c r="Q41" s="30">
        <v>25</v>
      </c>
      <c r="R41" s="30">
        <v>50</v>
      </c>
      <c r="S41" s="30">
        <v>25</v>
      </c>
      <c r="T41" s="30">
        <v>25</v>
      </c>
      <c r="U41" s="30">
        <v>25</v>
      </c>
      <c r="V41" s="30">
        <v>25</v>
      </c>
      <c r="W41" s="30">
        <v>25</v>
      </c>
      <c r="X41" s="30">
        <v>25</v>
      </c>
      <c r="Y41" s="30">
        <v>25</v>
      </c>
    </row>
    <row r="42" spans="1:25">
      <c r="A42" s="35" t="s">
        <v>49</v>
      </c>
      <c r="B42" s="5"/>
      <c r="C42" s="30">
        <v>80</v>
      </c>
      <c r="D42" s="30">
        <v>20</v>
      </c>
      <c r="E42" s="30">
        <v>20</v>
      </c>
      <c r="F42" s="30">
        <v>20</v>
      </c>
      <c r="G42" s="30">
        <v>20</v>
      </c>
      <c r="H42" s="30">
        <v>80</v>
      </c>
      <c r="I42" s="30">
        <v>20</v>
      </c>
      <c r="J42" s="30">
        <v>80</v>
      </c>
      <c r="K42" s="30">
        <v>20</v>
      </c>
      <c r="L42" s="30">
        <v>20</v>
      </c>
      <c r="M42" s="30">
        <v>20</v>
      </c>
      <c r="N42" s="30">
        <v>20</v>
      </c>
      <c r="O42" s="30">
        <v>20</v>
      </c>
      <c r="P42" s="30">
        <v>20</v>
      </c>
      <c r="Q42" s="30">
        <v>20</v>
      </c>
      <c r="R42" s="30">
        <v>20</v>
      </c>
      <c r="S42" s="30">
        <v>20</v>
      </c>
      <c r="T42" s="30">
        <v>20</v>
      </c>
      <c r="U42" s="30">
        <v>20</v>
      </c>
      <c r="V42" s="30">
        <v>20</v>
      </c>
      <c r="W42" s="30">
        <v>20</v>
      </c>
      <c r="X42" s="30">
        <v>20</v>
      </c>
      <c r="Y42" s="30">
        <v>20</v>
      </c>
    </row>
    <row r="43" spans="1:25" ht="17">
      <c r="A43" s="63" t="s">
        <v>32</v>
      </c>
      <c r="B43" s="5" t="s">
        <v>45</v>
      </c>
      <c r="C43" s="1">
        <v>0.57099999999999995</v>
      </c>
      <c r="D43" s="1">
        <v>0.66600000000000004</v>
      </c>
      <c r="E43" s="1">
        <v>0.64200000000000002</v>
      </c>
      <c r="F43" s="1">
        <v>0.52100000000000002</v>
      </c>
      <c r="G43" s="1">
        <v>0.51700000000000002</v>
      </c>
      <c r="H43" s="1">
        <v>0.59699999999999998</v>
      </c>
      <c r="I43" s="1">
        <v>0.56899999999999995</v>
      </c>
      <c r="J43" s="1">
        <v>0.36599999999999999</v>
      </c>
      <c r="K43" s="1">
        <v>0.443</v>
      </c>
      <c r="L43" s="1">
        <v>0.44800000000000001</v>
      </c>
      <c r="M43" s="13">
        <v>0.58399999999999996</v>
      </c>
      <c r="N43" s="13">
        <v>0.58199999999999996</v>
      </c>
      <c r="O43" s="1">
        <v>0.40200000000000002</v>
      </c>
      <c r="P43" s="13">
        <v>0.442</v>
      </c>
      <c r="Q43" s="13">
        <v>0.433</v>
      </c>
      <c r="R43" s="13">
        <v>0.38700000000000001</v>
      </c>
      <c r="S43" s="13">
        <v>0.48599999999999999</v>
      </c>
      <c r="T43" s="13">
        <v>0.59199999999999997</v>
      </c>
      <c r="U43" s="13">
        <v>0.57799999999999996</v>
      </c>
      <c r="V43" s="13">
        <v>0.95899999999999996</v>
      </c>
      <c r="W43" s="13">
        <v>0.55500000000000005</v>
      </c>
      <c r="X43" s="13">
        <v>0.58899999999999997</v>
      </c>
      <c r="Y43" s="13">
        <v>0.76600000000000001</v>
      </c>
    </row>
    <row r="44" spans="1:25" ht="17">
      <c r="A44" s="63"/>
      <c r="B44" s="5" t="s">
        <v>46</v>
      </c>
      <c r="C44" s="1">
        <v>0.58899999999999997</v>
      </c>
      <c r="D44" s="1">
        <v>0.68500000000000005</v>
      </c>
      <c r="E44" s="1">
        <v>0.69699999999999995</v>
      </c>
      <c r="F44" s="1">
        <v>0.59799999999999998</v>
      </c>
      <c r="G44" s="1">
        <v>0.57899999999999996</v>
      </c>
      <c r="H44" s="1">
        <v>0.58699999999999997</v>
      </c>
      <c r="I44" s="1">
        <v>0.56200000000000006</v>
      </c>
      <c r="J44" s="1">
        <v>0.371</v>
      </c>
      <c r="K44" s="1">
        <v>0.48399999999999999</v>
      </c>
      <c r="L44" s="1">
        <v>0.434</v>
      </c>
      <c r="M44" s="13">
        <v>0.58299999999999996</v>
      </c>
      <c r="N44" s="13">
        <v>0.58099999999999996</v>
      </c>
      <c r="O44" s="1">
        <v>0.42399999999999999</v>
      </c>
      <c r="P44" s="13">
        <v>0.439</v>
      </c>
      <c r="Q44" s="13">
        <v>0.40799999999999997</v>
      </c>
      <c r="R44" s="13">
        <v>0.38100000000000001</v>
      </c>
      <c r="S44" s="13">
        <v>0.48599999999999999</v>
      </c>
      <c r="T44" s="13">
        <v>0.59</v>
      </c>
      <c r="U44" s="13">
        <v>0.59399999999999997</v>
      </c>
      <c r="V44" s="13">
        <v>0.96</v>
      </c>
      <c r="W44" s="13">
        <v>0.54900000000000004</v>
      </c>
      <c r="X44" s="13">
        <v>0.58799999999999997</v>
      </c>
      <c r="Y44" s="13">
        <v>0.76500000000000001</v>
      </c>
    </row>
    <row r="45" spans="1:25" ht="17">
      <c r="A45" s="63"/>
      <c r="B45" s="5" t="s">
        <v>47</v>
      </c>
      <c r="C45" s="1">
        <v>0.61199999999999999</v>
      </c>
      <c r="D45" s="1">
        <v>0.67400000000000004</v>
      </c>
      <c r="E45" s="1">
        <v>0.63900000000000001</v>
      </c>
      <c r="F45" s="1">
        <v>0.59099999999999997</v>
      </c>
      <c r="G45" s="1">
        <v>0.57399999999999995</v>
      </c>
      <c r="H45" s="1">
        <v>0.58599999999999997</v>
      </c>
      <c r="I45" s="1">
        <v>0.58899999999999997</v>
      </c>
      <c r="J45" s="1">
        <v>0.35799999999999998</v>
      </c>
      <c r="K45" s="1">
        <v>0.42499999999999999</v>
      </c>
      <c r="L45" s="1">
        <v>0.441</v>
      </c>
      <c r="M45" s="28">
        <v>0.58899999999999997</v>
      </c>
      <c r="N45" s="28">
        <v>0.57499999999999996</v>
      </c>
      <c r="O45" s="1">
        <v>0.40400000000000003</v>
      </c>
      <c r="P45" s="28">
        <v>0.441</v>
      </c>
      <c r="Q45" s="28">
        <v>0.38100000000000001</v>
      </c>
      <c r="R45" s="13">
        <v>0.39300000000000002</v>
      </c>
      <c r="S45" s="13">
        <v>0.46800000000000003</v>
      </c>
      <c r="T45" s="13">
        <v>0.59499999999999997</v>
      </c>
      <c r="U45" s="13">
        <v>0.53300000000000003</v>
      </c>
      <c r="V45" s="13">
        <v>0.96199999999999997</v>
      </c>
      <c r="W45" s="13">
        <v>0.56000000000000005</v>
      </c>
      <c r="X45" s="13">
        <v>0.59899999999999998</v>
      </c>
      <c r="Y45" s="13">
        <v>0.75700000000000001</v>
      </c>
    </row>
    <row r="46" spans="1:25" ht="15" customHeight="1">
      <c r="A46" s="66" t="s">
        <v>48</v>
      </c>
      <c r="B46" s="5" t="s">
        <v>45</v>
      </c>
      <c r="C46" s="31">
        <f>((238.1*C43-9.6)*C41)/(C38*C42)</f>
        <v>84.498114166488321</v>
      </c>
      <c r="D46" s="31">
        <f t="shared" ref="D46:E46" si="37">((238.1*D43-9.6)*D41)/(D38*D42)</f>
        <v>93.062593703148437</v>
      </c>
      <c r="E46" s="31">
        <f t="shared" si="37"/>
        <v>89.528672132786724</v>
      </c>
      <c r="F46" s="31">
        <f t="shared" ref="F46:Y46" si="38">((238.1*F43-9.6)*F41)/(F38*F42)</f>
        <v>71.502711415433836</v>
      </c>
      <c r="G46" s="31">
        <f t="shared" si="38"/>
        <v>70.91124356475234</v>
      </c>
      <c r="H46" s="31">
        <f t="shared" si="38"/>
        <v>82.725247153984398</v>
      </c>
      <c r="I46" s="31">
        <f t="shared" si="38"/>
        <v>78.666445855414466</v>
      </c>
      <c r="J46" s="31">
        <f t="shared" si="38"/>
        <v>48.378294070672787</v>
      </c>
      <c r="K46" s="31">
        <f t="shared" si="38"/>
        <v>59.923937500000008</v>
      </c>
      <c r="L46" s="31">
        <f t="shared" si="38"/>
        <v>60.661933806619345</v>
      </c>
      <c r="M46" s="31">
        <f t="shared" si="38"/>
        <v>80.894365845123232</v>
      </c>
      <c r="N46" s="31">
        <f t="shared" si="38"/>
        <v>80.604844757762109</v>
      </c>
      <c r="O46" s="31">
        <f t="shared" si="38"/>
        <v>53.80917270682329</v>
      </c>
      <c r="P46" s="31">
        <f>((238.1*P43-9.6)*P41)/(P38*P42)</f>
        <v>59.763172365526906</v>
      </c>
      <c r="Q46" s="31">
        <f t="shared" si="38"/>
        <v>58.429969503049698</v>
      </c>
      <c r="R46" s="31">
        <f t="shared" si="38"/>
        <v>103.21700095033262</v>
      </c>
      <c r="S46" s="31">
        <f t="shared" si="38"/>
        <v>66.28973013493254</v>
      </c>
      <c r="T46" s="31">
        <f t="shared" si="38"/>
        <v>82.09289535523223</v>
      </c>
      <c r="U46" s="31">
        <f t="shared" si="38"/>
        <v>79.98563002948967</v>
      </c>
      <c r="V46" s="31">
        <f t="shared" si="38"/>
        <v>136.71118749999999</v>
      </c>
      <c r="W46" s="31">
        <f t="shared" si="38"/>
        <v>76.556487080813639</v>
      </c>
      <c r="X46" s="31">
        <f t="shared" si="38"/>
        <v>81.621994801819341</v>
      </c>
      <c r="Y46" s="31">
        <f t="shared" si="38"/>
        <v>107.99037500000001</v>
      </c>
    </row>
    <row r="47" spans="1:25" ht="17">
      <c r="A47" s="66"/>
      <c r="B47" s="5" t="s">
        <v>46</v>
      </c>
      <c r="C47" s="31">
        <f>((238.1*C44-9.6)*C41)/(C39*C42)</f>
        <v>87.420302462526763</v>
      </c>
      <c r="D47" s="31">
        <f t="shared" ref="D47:E47" si="39">((238.1*D44-9.6)*D41)/(D39*D42)</f>
        <v>95.898203218712524</v>
      </c>
      <c r="E47" s="31">
        <f t="shared" si="39"/>
        <v>97.707656351547257</v>
      </c>
      <c r="F47" s="31">
        <f t="shared" ref="F47:Y47" si="40">((238.1*F44-9.6)*F41)/(F39*F42)</f>
        <v>82.960838706452734</v>
      </c>
      <c r="G47" s="31">
        <f t="shared" si="40"/>
        <v>80.13038534586164</v>
      </c>
      <c r="H47" s="31">
        <f t="shared" si="40"/>
        <v>81.255430982820599</v>
      </c>
      <c r="I47" s="31">
        <f t="shared" si="40"/>
        <v>77.628743562821867</v>
      </c>
      <c r="J47" s="31">
        <f t="shared" si="40"/>
        <v>49.140640603155575</v>
      </c>
      <c r="K47" s="31">
        <f t="shared" si="40"/>
        <v>66.018648135186496</v>
      </c>
      <c r="L47" s="31">
        <f t="shared" si="40"/>
        <v>58.581695915204229</v>
      </c>
      <c r="M47" s="31">
        <f t="shared" si="40"/>
        <v>80.737503124218932</v>
      </c>
      <c r="N47" s="31">
        <f t="shared" si="40"/>
        <v>80.447995300704889</v>
      </c>
      <c r="O47" s="31">
        <f t="shared" si="40"/>
        <v>57.076523216874094</v>
      </c>
      <c r="P47" s="31">
        <f>((238.1*P44-9.6)*P41)/(P39*P42)</f>
        <v>59.310894231730479</v>
      </c>
      <c r="Q47" s="31">
        <f t="shared" si="40"/>
        <v>54.715499999999999</v>
      </c>
      <c r="R47" s="31">
        <f t="shared" si="40"/>
        <v>101.42048012003001</v>
      </c>
      <c r="S47" s="31">
        <f t="shared" si="40"/>
        <v>66.296356457417033</v>
      </c>
      <c r="T47" s="31">
        <f t="shared" si="40"/>
        <v>81.787106933959905</v>
      </c>
      <c r="U47" s="31">
        <f t="shared" si="40"/>
        <v>82.37403149212696</v>
      </c>
      <c r="V47" s="31">
        <f t="shared" si="40"/>
        <v>136.87368736873685</v>
      </c>
      <c r="W47" s="31">
        <f t="shared" si="40"/>
        <v>75.671577447893242</v>
      </c>
      <c r="X47" s="31">
        <f t="shared" si="40"/>
        <v>81.481379655086215</v>
      </c>
      <c r="Y47" s="31">
        <f t="shared" si="40"/>
        <v>107.83077942205782</v>
      </c>
    </row>
    <row r="48" spans="1:25" ht="17">
      <c r="A48" s="66"/>
      <c r="B48" s="5" t="s">
        <v>47</v>
      </c>
      <c r="C48" s="31">
        <f>((238.1*C45-9.6)*C41)/(C40*C42)</f>
        <v>90.967974764756192</v>
      </c>
      <c r="D48" s="31">
        <f t="shared" ref="D48:E48" si="41">((238.1*D45-9.6)*D41)/(D40*D42)</f>
        <v>94.25720925583488</v>
      </c>
      <c r="E48" s="31">
        <f t="shared" si="41"/>
        <v>89.086733163341833</v>
      </c>
      <c r="F48" s="31">
        <f t="shared" ref="F48:Y48" si="42">((238.1*F45-9.6)*F41)/(F40*F42)</f>
        <v>81.911327402668789</v>
      </c>
      <c r="G48" s="31">
        <f t="shared" si="42"/>
        <v>79.394556633010097</v>
      </c>
      <c r="H48" s="31">
        <f t="shared" si="42"/>
        <v>81.074405950479232</v>
      </c>
      <c r="I48" s="31">
        <f t="shared" si="42"/>
        <v>81.638316752487114</v>
      </c>
      <c r="J48" s="31">
        <f t="shared" si="42"/>
        <v>47.189933120383301</v>
      </c>
      <c r="K48" s="31">
        <f t="shared" si="42"/>
        <v>57.24245037748112</v>
      </c>
      <c r="L48" s="31">
        <f t="shared" si="42"/>
        <v>59.617369894515825</v>
      </c>
      <c r="M48" s="31">
        <f t="shared" si="42"/>
        <v>81.634235652869421</v>
      </c>
      <c r="N48" s="31">
        <f t="shared" si="42"/>
        <v>79.559231576842322</v>
      </c>
      <c r="O48" s="31">
        <f t="shared" si="42"/>
        <v>54.112133180023008</v>
      </c>
      <c r="P48" s="31">
        <f>((238.1*P45-9.6)*P41)/(P40*P42)</f>
        <v>59.611409647588104</v>
      </c>
      <c r="Q48" s="31">
        <f t="shared" si="42"/>
        <v>50.695027748612567</v>
      </c>
      <c r="R48" s="31">
        <f t="shared" si="42"/>
        <v>104.99812443733123</v>
      </c>
      <c r="S48" s="31">
        <f t="shared" si="42"/>
        <v>63.615622969663661</v>
      </c>
      <c r="T48" s="31">
        <f t="shared" si="42"/>
        <v>82.535183981601847</v>
      </c>
      <c r="U48" s="31">
        <f t="shared" si="42"/>
        <v>73.295073977806666</v>
      </c>
      <c r="V48" s="31">
        <f t="shared" si="42"/>
        <v>137.16448322416122</v>
      </c>
      <c r="W48" s="31">
        <f t="shared" si="42"/>
        <v>77.304078368652554</v>
      </c>
      <c r="X48" s="31">
        <f t="shared" si="42"/>
        <v>83.113753373987791</v>
      </c>
      <c r="Y48" s="31">
        <f t="shared" si="42"/>
        <v>106.64573021348933</v>
      </c>
    </row>
    <row r="49" spans="1:25">
      <c r="A49" s="26"/>
      <c r="B49" s="5" t="s">
        <v>30</v>
      </c>
      <c r="C49" s="31">
        <f>AVERAGE(C46:C48)</f>
        <v>87.628797131257102</v>
      </c>
      <c r="D49" s="31">
        <f t="shared" ref="D49" si="43">AVERAGE(D46:D48)</f>
        <v>94.406002059231938</v>
      </c>
      <c r="E49" s="31">
        <f t="shared" ref="E49" si="44">AVERAGE(E46:E48)</f>
        <v>92.107687215891929</v>
      </c>
      <c r="F49" s="31">
        <f t="shared" ref="F49" si="45">AVERAGE(F46:F48)</f>
        <v>78.791625841518453</v>
      </c>
      <c r="G49" s="31">
        <f t="shared" ref="G49" si="46">AVERAGE(G46:G48)</f>
        <v>76.812061847874688</v>
      </c>
      <c r="H49" s="31">
        <f t="shared" ref="H49" si="47">AVERAGE(H46:H48)</f>
        <v>81.685028029094738</v>
      </c>
      <c r="I49" s="31">
        <f t="shared" ref="I49" si="48">AVERAGE(I46:I48)</f>
        <v>79.311168723574482</v>
      </c>
      <c r="J49" s="31">
        <f t="shared" ref="J49" si="49">AVERAGE(J46:J48)</f>
        <v>48.236289264737223</v>
      </c>
      <c r="K49" s="31">
        <f t="shared" ref="K49" si="50">AVERAGE(K46:K48)</f>
        <v>61.061678670889215</v>
      </c>
      <c r="L49" s="31">
        <f t="shared" ref="L49" si="51">AVERAGE(L46:L48)</f>
        <v>59.620333205446464</v>
      </c>
      <c r="M49" s="31">
        <f t="shared" ref="M49" si="52">AVERAGE(M46:M48)</f>
        <v>81.088701540737205</v>
      </c>
      <c r="N49" s="31">
        <f t="shared" ref="N49" si="53">AVERAGE(N46:N48)</f>
        <v>80.204023878436431</v>
      </c>
      <c r="O49" s="31">
        <f t="shared" ref="O49" si="54">AVERAGE(O46:O48)</f>
        <v>54.999276367906795</v>
      </c>
      <c r="P49" s="31">
        <f t="shared" ref="P49" si="55">AVERAGE(P46:P48)</f>
        <v>59.561825414948494</v>
      </c>
      <c r="Q49" s="31">
        <f t="shared" ref="Q49" si="56">AVERAGE(Q46:Q48)</f>
        <v>54.613499083887426</v>
      </c>
      <c r="R49" s="31">
        <f t="shared" ref="R49" si="57">AVERAGE(R46:R48)</f>
        <v>103.21186850256463</v>
      </c>
      <c r="S49" s="31">
        <f t="shared" ref="S49" si="58">AVERAGE(S46:S48)</f>
        <v>65.400569854004416</v>
      </c>
      <c r="T49" s="31">
        <f t="shared" ref="T49" si="59">AVERAGE(T46:T48)</f>
        <v>82.138395423597999</v>
      </c>
      <c r="U49" s="31">
        <f t="shared" ref="U49" si="60">AVERAGE(U46:U48)</f>
        <v>78.551578499807761</v>
      </c>
      <c r="V49" s="31">
        <f t="shared" ref="V49" si="61">AVERAGE(V46:V48)</f>
        <v>136.91645269763271</v>
      </c>
      <c r="W49" s="31">
        <f t="shared" ref="W49" si="62">AVERAGE(W46:W48)</f>
        <v>76.510714299119812</v>
      </c>
      <c r="X49" s="31">
        <f t="shared" ref="X49" si="63">AVERAGE(X46:X48)</f>
        <v>82.072375943631116</v>
      </c>
      <c r="Y49" s="31">
        <f t="shared" ref="Y49" si="64">AVERAGE(Y46:Y48)</f>
        <v>107.48896154518239</v>
      </c>
    </row>
    <row r="50" spans="1:25">
      <c r="A50" s="24"/>
      <c r="B50" s="5" t="s">
        <v>33</v>
      </c>
      <c r="C50" s="31">
        <f>STDEV(C46:C48)</f>
        <v>3.2399655184000804</v>
      </c>
      <c r="D50" s="31">
        <f t="shared" ref="D50:Y50" si="65">STDEV(D46:D48)</f>
        <v>1.4236484133895095</v>
      </c>
      <c r="E50" s="31">
        <f t="shared" si="65"/>
        <v>4.8547469813984785</v>
      </c>
      <c r="F50" s="31">
        <f t="shared" si="65"/>
        <v>6.3341592675966796</v>
      </c>
      <c r="G50" s="31">
        <f t="shared" si="65"/>
        <v>5.1234854622109998</v>
      </c>
      <c r="H50" s="31">
        <f t="shared" si="65"/>
        <v>0.90539184137212014</v>
      </c>
      <c r="I50" s="31">
        <f t="shared" si="65"/>
        <v>2.0810862484209887</v>
      </c>
      <c r="J50" s="31">
        <f t="shared" si="65"/>
        <v>0.98307626587032049</v>
      </c>
      <c r="K50" s="31">
        <f t="shared" si="65"/>
        <v>4.4973606703866285</v>
      </c>
      <c r="L50" s="31">
        <f t="shared" si="65"/>
        <v>1.040122111642934</v>
      </c>
      <c r="M50" s="31">
        <f t="shared" si="65"/>
        <v>0.47891239170363614</v>
      </c>
      <c r="N50" s="31">
        <f t="shared" si="65"/>
        <v>0.56388675475760752</v>
      </c>
      <c r="O50" s="31">
        <f t="shared" si="65"/>
        <v>1.8053149630296568</v>
      </c>
      <c r="P50" s="31">
        <f t="shared" si="65"/>
        <v>0.23017998321408953</v>
      </c>
      <c r="Q50" s="31">
        <f t="shared" si="65"/>
        <v>3.8684795626059074</v>
      </c>
      <c r="R50" s="31">
        <f t="shared" si="65"/>
        <v>1.7888276808553971</v>
      </c>
      <c r="S50" s="31">
        <f t="shared" si="65"/>
        <v>1.5458128968202236</v>
      </c>
      <c r="T50" s="31">
        <f t="shared" si="65"/>
        <v>0.37610837463175167</v>
      </c>
      <c r="U50" s="31">
        <f t="shared" si="65"/>
        <v>4.7062984636596825</v>
      </c>
      <c r="V50" s="31">
        <f t="shared" si="65"/>
        <v>0.22965388828057851</v>
      </c>
      <c r="W50" s="31">
        <f t="shared" si="65"/>
        <v>0.81721244161355866</v>
      </c>
      <c r="X50" s="31">
        <f t="shared" si="65"/>
        <v>0.90459569378529481</v>
      </c>
      <c r="Y50" s="31">
        <f t="shared" si="65"/>
        <v>0.73460669489619468</v>
      </c>
    </row>
    <row r="51" spans="1:25">
      <c r="A51" s="3"/>
    </row>
    <row r="52" spans="1:25">
      <c r="A52" s="24"/>
      <c r="Q52" s="13"/>
      <c r="U52" s="13"/>
    </row>
    <row r="53" spans="1:25">
      <c r="Q53" s="13"/>
      <c r="U53" s="13"/>
    </row>
    <row r="54" spans="1:25">
      <c r="A54" s="3"/>
      <c r="B54" s="3"/>
      <c r="Q54" s="28"/>
      <c r="U54" s="28"/>
    </row>
    <row r="63" spans="1:25">
      <c r="T63" s="32" t="s">
        <v>22</v>
      </c>
    </row>
  </sheetData>
  <mergeCells count="23">
    <mergeCell ref="A46:A48"/>
    <mergeCell ref="C19:G19"/>
    <mergeCell ref="H19:L19"/>
    <mergeCell ref="A4:A6"/>
    <mergeCell ref="A9:A11"/>
    <mergeCell ref="A12:A14"/>
    <mergeCell ref="C2:G2"/>
    <mergeCell ref="H2:L2"/>
    <mergeCell ref="M2:Q2"/>
    <mergeCell ref="R2:U2"/>
    <mergeCell ref="V2:Y2"/>
    <mergeCell ref="H36:L36"/>
    <mergeCell ref="M36:Q36"/>
    <mergeCell ref="R36:U36"/>
    <mergeCell ref="V36:Y36"/>
    <mergeCell ref="M19:Q19"/>
    <mergeCell ref="R19:U19"/>
    <mergeCell ref="V19:Y19"/>
    <mergeCell ref="A29:A31"/>
    <mergeCell ref="A38:A40"/>
    <mergeCell ref="A43:A45"/>
    <mergeCell ref="A21:A23"/>
    <mergeCell ref="C36:G36"/>
  </mergeCells>
  <phoneticPr fontId="4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52"/>
  <sheetViews>
    <sheetView topLeftCell="A31" zoomScaleNormal="100" workbookViewId="0">
      <selection activeCell="H13" sqref="H13"/>
    </sheetView>
  </sheetViews>
  <sheetFormatPr defaultColWidth="9" defaultRowHeight="14.5"/>
  <cols>
    <col min="1" max="1" width="11" style="38" customWidth="1"/>
    <col min="2" max="16384" width="9" style="38"/>
  </cols>
  <sheetData>
    <row r="1" spans="1:26">
      <c r="A1" s="39" t="s">
        <v>60</v>
      </c>
      <c r="C1" s="67" t="s">
        <v>0</v>
      </c>
      <c r="D1" s="68"/>
      <c r="E1" s="68"/>
      <c r="F1" s="68"/>
      <c r="G1" s="68"/>
      <c r="H1" s="69" t="s">
        <v>1</v>
      </c>
      <c r="I1" s="70"/>
      <c r="J1" s="70"/>
      <c r="K1" s="70"/>
      <c r="L1" s="70"/>
      <c r="M1" s="68" t="s">
        <v>2</v>
      </c>
      <c r="N1" s="68"/>
      <c r="O1" s="68"/>
      <c r="P1" s="68"/>
      <c r="Q1" s="68"/>
      <c r="R1" s="68" t="s">
        <v>3</v>
      </c>
      <c r="S1" s="68"/>
      <c r="T1" s="68"/>
      <c r="U1" s="68"/>
      <c r="V1" s="68" t="s">
        <v>4</v>
      </c>
      <c r="W1" s="68"/>
      <c r="X1" s="68"/>
      <c r="Y1" s="68"/>
    </row>
    <row r="2" spans="1:26">
      <c r="A2" s="22"/>
      <c r="B2" s="5" t="s">
        <v>25</v>
      </c>
      <c r="C2" s="28" t="s">
        <v>5</v>
      </c>
      <c r="D2" s="28" t="s">
        <v>6</v>
      </c>
      <c r="E2" s="28" t="s">
        <v>7</v>
      </c>
      <c r="F2" s="28" t="s">
        <v>8</v>
      </c>
      <c r="G2" s="28" t="s">
        <v>9</v>
      </c>
      <c r="H2" s="28" t="s">
        <v>5</v>
      </c>
      <c r="I2" s="28" t="s">
        <v>6</v>
      </c>
      <c r="J2" s="28" t="s">
        <v>7</v>
      </c>
      <c r="K2" s="28" t="s">
        <v>8</v>
      </c>
      <c r="L2" s="28" t="s">
        <v>9</v>
      </c>
      <c r="M2" s="29" t="s">
        <v>10</v>
      </c>
      <c r="N2" s="29" t="s">
        <v>11</v>
      </c>
      <c r="O2" s="29" t="s">
        <v>12</v>
      </c>
      <c r="P2" s="29" t="s">
        <v>13</v>
      </c>
      <c r="Q2" s="29" t="s">
        <v>14</v>
      </c>
      <c r="R2" s="29" t="s">
        <v>10</v>
      </c>
      <c r="S2" s="29" t="s">
        <v>11</v>
      </c>
      <c r="T2" s="29" t="s">
        <v>13</v>
      </c>
      <c r="U2" s="29" t="s">
        <v>14</v>
      </c>
      <c r="V2" s="29" t="s">
        <v>10</v>
      </c>
      <c r="W2" s="29" t="s">
        <v>11</v>
      </c>
      <c r="X2" s="29" t="s">
        <v>13</v>
      </c>
      <c r="Y2" s="29" t="s">
        <v>14</v>
      </c>
    </row>
    <row r="3" spans="1:26" ht="17">
      <c r="A3" s="65" t="s">
        <v>24</v>
      </c>
      <c r="B3" s="5" t="s">
        <v>45</v>
      </c>
      <c r="C3" s="2">
        <v>2.0007999999999999</v>
      </c>
      <c r="D3" s="2">
        <v>2.0005999999999999</v>
      </c>
      <c r="E3" s="2">
        <v>2.0007999999999999</v>
      </c>
      <c r="F3" s="2">
        <v>2.0002</v>
      </c>
      <c r="G3" s="2">
        <v>2.0005000000000002</v>
      </c>
      <c r="H3" s="2">
        <v>2.0005999999999999</v>
      </c>
      <c r="I3" s="2">
        <v>2.0007999999999999</v>
      </c>
      <c r="J3" s="2">
        <v>2.0005999999999999</v>
      </c>
      <c r="K3" s="2">
        <v>2.0003000000000002</v>
      </c>
      <c r="L3" s="2">
        <v>2.0007999999999999</v>
      </c>
      <c r="M3" s="15">
        <v>2.0007000000000001</v>
      </c>
      <c r="N3" s="15">
        <v>2.0005999999999999</v>
      </c>
      <c r="O3" s="15">
        <v>2.0007999999999999</v>
      </c>
      <c r="P3" s="15">
        <v>2.0004</v>
      </c>
      <c r="Q3" s="15">
        <v>2.0004</v>
      </c>
      <c r="R3" s="15">
        <v>2.0001000000000002</v>
      </c>
      <c r="S3" s="15">
        <v>2.0007000000000001</v>
      </c>
      <c r="T3" s="15">
        <v>2.0011000000000001</v>
      </c>
      <c r="U3" s="15">
        <v>2</v>
      </c>
      <c r="V3" s="15">
        <v>2.0005000000000002</v>
      </c>
      <c r="W3" s="15">
        <v>2.0004</v>
      </c>
      <c r="X3" s="15">
        <v>2.0005999999999999</v>
      </c>
      <c r="Y3" s="15">
        <v>2.0009000000000001</v>
      </c>
    </row>
    <row r="4" spans="1:26" ht="17">
      <c r="A4" s="65"/>
      <c r="B4" s="5" t="s">
        <v>46</v>
      </c>
      <c r="C4" s="2">
        <v>2.0007000000000001</v>
      </c>
      <c r="D4" s="2">
        <v>2.0005000000000002</v>
      </c>
      <c r="E4" s="2">
        <v>2.0007000000000001</v>
      </c>
      <c r="F4" s="2">
        <v>2.0002</v>
      </c>
      <c r="G4" s="2">
        <v>2.0004</v>
      </c>
      <c r="H4" s="2">
        <v>2.0005000000000002</v>
      </c>
      <c r="I4" s="2">
        <v>2.0009000000000001</v>
      </c>
      <c r="J4" s="2">
        <v>2.0004</v>
      </c>
      <c r="K4" s="2">
        <v>2.0001000000000002</v>
      </c>
      <c r="L4" s="2">
        <v>2.0009000000000001</v>
      </c>
      <c r="M4" s="15">
        <v>2.0009000000000001</v>
      </c>
      <c r="N4" s="15">
        <v>2.0005000000000002</v>
      </c>
      <c r="O4" s="15">
        <v>2.0007000000000001</v>
      </c>
      <c r="P4" s="15">
        <v>2.0005999999999999</v>
      </c>
      <c r="Q4" s="15">
        <v>2.0005999999999999</v>
      </c>
      <c r="R4" s="15">
        <v>2.0003000000000002</v>
      </c>
      <c r="S4" s="15">
        <v>2.0009000000000001</v>
      </c>
      <c r="T4" s="15">
        <v>2.0013000000000001</v>
      </c>
      <c r="U4" s="15">
        <v>2.0002</v>
      </c>
      <c r="V4" s="15">
        <v>2.0007000000000001</v>
      </c>
      <c r="W4" s="15">
        <v>2.0005999999999999</v>
      </c>
      <c r="X4" s="15">
        <v>2.0007999999999999</v>
      </c>
      <c r="Y4" s="15">
        <v>2.0011000000000001</v>
      </c>
    </row>
    <row r="5" spans="1:26" ht="17">
      <c r="A5" s="65"/>
      <c r="B5" s="5" t="s">
        <v>47</v>
      </c>
      <c r="C5" s="2">
        <v>2.0009000000000001</v>
      </c>
      <c r="D5" s="2">
        <v>2.0007000000000001</v>
      </c>
      <c r="E5" s="2">
        <v>2.0009000000000001</v>
      </c>
      <c r="F5" s="2">
        <v>2.0001000000000002</v>
      </c>
      <c r="G5" s="2">
        <v>2.0005999999999999</v>
      </c>
      <c r="H5" s="2">
        <v>2.0007000000000001</v>
      </c>
      <c r="I5" s="2">
        <v>2.0005999999999999</v>
      </c>
      <c r="J5" s="2">
        <v>2.0005000000000002</v>
      </c>
      <c r="K5" s="2">
        <v>2.0002</v>
      </c>
      <c r="L5" s="2">
        <v>2.0007000000000001</v>
      </c>
      <c r="M5" s="8">
        <v>2.0007999999999999</v>
      </c>
      <c r="N5" s="8">
        <v>2.0007000000000001</v>
      </c>
      <c r="O5" s="15">
        <v>2.0009000000000001</v>
      </c>
      <c r="P5" s="8">
        <v>2.0005000000000002</v>
      </c>
      <c r="Q5" s="8">
        <v>2.0005000000000002</v>
      </c>
      <c r="R5" s="8">
        <v>2.0002</v>
      </c>
      <c r="S5" s="8">
        <v>2.0007999999999999</v>
      </c>
      <c r="T5" s="8">
        <v>2.0011999999999999</v>
      </c>
      <c r="U5" s="8">
        <v>2.0001000000000002</v>
      </c>
      <c r="V5" s="8">
        <v>2.0005999999999999</v>
      </c>
      <c r="W5" s="8">
        <v>2.0005000000000002</v>
      </c>
      <c r="X5" s="8">
        <v>2.0007000000000001</v>
      </c>
      <c r="Y5" s="8">
        <v>2.0009999999999999</v>
      </c>
    </row>
    <row r="6" spans="1:26">
      <c r="A6" s="5" t="s">
        <v>23</v>
      </c>
      <c r="B6" s="5"/>
      <c r="C6" s="30">
        <v>50</v>
      </c>
      <c r="D6" s="30">
        <v>50</v>
      </c>
      <c r="E6" s="30">
        <v>50</v>
      </c>
      <c r="F6" s="30">
        <v>50</v>
      </c>
      <c r="G6" s="30">
        <v>50</v>
      </c>
      <c r="H6" s="30">
        <v>50</v>
      </c>
      <c r="I6" s="30">
        <v>50</v>
      </c>
      <c r="J6" s="30">
        <v>50</v>
      </c>
      <c r="K6" s="30">
        <v>50</v>
      </c>
      <c r="L6" s="30">
        <v>50</v>
      </c>
      <c r="M6" s="30">
        <v>50</v>
      </c>
      <c r="N6" s="30">
        <v>50</v>
      </c>
      <c r="O6" s="30">
        <v>50</v>
      </c>
      <c r="P6" s="30">
        <v>50</v>
      </c>
      <c r="Q6" s="30">
        <v>50</v>
      </c>
      <c r="R6" s="30">
        <v>50</v>
      </c>
      <c r="S6" s="30">
        <v>50</v>
      </c>
      <c r="T6" s="30">
        <v>50</v>
      </c>
      <c r="U6" s="30">
        <v>50</v>
      </c>
      <c r="V6" s="30">
        <v>50</v>
      </c>
      <c r="W6" s="30">
        <v>50</v>
      </c>
      <c r="X6" s="30">
        <v>50</v>
      </c>
      <c r="Y6" s="30">
        <v>50</v>
      </c>
    </row>
    <row r="7" spans="1:26">
      <c r="A7" s="35" t="s">
        <v>132</v>
      </c>
      <c r="B7" s="5"/>
      <c r="C7" s="30">
        <v>80</v>
      </c>
      <c r="D7" s="30">
        <v>80</v>
      </c>
      <c r="E7" s="30">
        <v>80</v>
      </c>
      <c r="F7" s="30">
        <v>80</v>
      </c>
      <c r="G7" s="30">
        <v>80</v>
      </c>
      <c r="H7" s="30">
        <v>80</v>
      </c>
      <c r="I7" s="30">
        <v>80</v>
      </c>
      <c r="J7" s="30">
        <v>80</v>
      </c>
      <c r="K7" s="30">
        <v>80</v>
      </c>
      <c r="L7" s="30">
        <v>80</v>
      </c>
      <c r="M7" s="37">
        <v>70</v>
      </c>
      <c r="N7" s="37">
        <v>70</v>
      </c>
      <c r="O7" s="37">
        <v>80</v>
      </c>
      <c r="P7" s="37">
        <v>70</v>
      </c>
      <c r="Q7" s="37">
        <v>70</v>
      </c>
      <c r="R7" s="37">
        <v>70</v>
      </c>
      <c r="S7" s="37">
        <v>70</v>
      </c>
      <c r="T7" s="37">
        <v>70</v>
      </c>
      <c r="U7" s="37">
        <v>70</v>
      </c>
      <c r="V7" s="37">
        <v>70</v>
      </c>
      <c r="W7" s="37">
        <v>70</v>
      </c>
      <c r="X7" s="37">
        <v>70</v>
      </c>
      <c r="Y7" s="37">
        <v>70</v>
      </c>
    </row>
    <row r="8" spans="1:26" ht="17">
      <c r="A8" s="63" t="s">
        <v>32</v>
      </c>
      <c r="B8" s="5" t="s">
        <v>45</v>
      </c>
      <c r="C8" s="1">
        <v>0.38100000000000001</v>
      </c>
      <c r="D8" s="1">
        <v>0.36599999999999999</v>
      </c>
      <c r="E8" s="1">
        <v>0.36199999999999999</v>
      </c>
      <c r="F8" s="1">
        <v>0.35</v>
      </c>
      <c r="G8" s="1">
        <v>0.30299999999999999</v>
      </c>
      <c r="H8" s="1">
        <v>0.35099999999999998</v>
      </c>
      <c r="I8" s="1">
        <v>0.34</v>
      </c>
      <c r="J8" s="1">
        <v>0.33700000000000002</v>
      </c>
      <c r="K8" s="1">
        <v>0.39700000000000002</v>
      </c>
      <c r="L8" s="1">
        <v>0.36799999999999999</v>
      </c>
      <c r="M8" s="13">
        <v>0.44500000000000001</v>
      </c>
      <c r="N8" s="13">
        <v>0.40600000000000003</v>
      </c>
      <c r="O8" s="1">
        <v>0.38200000000000001</v>
      </c>
      <c r="P8" s="13">
        <v>0.39200000000000002</v>
      </c>
      <c r="Q8" s="13">
        <v>0.38900000000000001</v>
      </c>
      <c r="R8" s="13">
        <v>0.36199999999999999</v>
      </c>
      <c r="S8" s="13">
        <v>0.32600000000000001</v>
      </c>
      <c r="T8" s="13">
        <v>0.28899999999999998</v>
      </c>
      <c r="U8" s="13">
        <v>0.33600000000000002</v>
      </c>
      <c r="V8" s="13">
        <v>0.373</v>
      </c>
      <c r="W8" s="13">
        <v>0.439</v>
      </c>
      <c r="X8" s="13">
        <v>0.34799999999999998</v>
      </c>
      <c r="Y8" s="13">
        <v>0.3</v>
      </c>
      <c r="Z8" s="13"/>
    </row>
    <row r="9" spans="1:26" ht="17">
      <c r="A9" s="63"/>
      <c r="B9" s="5" t="s">
        <v>46</v>
      </c>
      <c r="C9" s="1">
        <v>0.39800000000000002</v>
      </c>
      <c r="D9" s="1">
        <v>0.371</v>
      </c>
      <c r="E9" s="1">
        <v>0.36499999999999999</v>
      </c>
      <c r="F9" s="1">
        <v>0.34</v>
      </c>
      <c r="G9" s="1">
        <v>0.34300000000000003</v>
      </c>
      <c r="H9" s="1">
        <v>0.36399999999999999</v>
      </c>
      <c r="I9" s="1">
        <v>0.34899999999999998</v>
      </c>
      <c r="J9" s="1">
        <v>0.33100000000000002</v>
      </c>
      <c r="K9" s="1">
        <v>0.39</v>
      </c>
      <c r="L9" s="1">
        <v>0.378</v>
      </c>
      <c r="M9" s="13">
        <v>0.432</v>
      </c>
      <c r="N9" s="13">
        <v>0.41099999999999998</v>
      </c>
      <c r="O9" s="1">
        <v>0.39400000000000002</v>
      </c>
      <c r="P9" s="13">
        <v>0.38700000000000001</v>
      </c>
      <c r="Q9" s="13">
        <v>0.39</v>
      </c>
      <c r="R9" s="13">
        <v>0.377</v>
      </c>
      <c r="S9" s="13">
        <v>0.32200000000000001</v>
      </c>
      <c r="T9" s="13">
        <v>0.27200000000000002</v>
      </c>
      <c r="U9" s="13">
        <v>0.36299999999999999</v>
      </c>
      <c r="V9" s="13">
        <v>0.36099999999999999</v>
      </c>
      <c r="W9" s="13">
        <v>0.434</v>
      </c>
      <c r="X9" s="13">
        <v>0.33400000000000002</v>
      </c>
      <c r="Y9" s="13">
        <v>0.307</v>
      </c>
      <c r="Z9" s="13"/>
    </row>
    <row r="10" spans="1:26" ht="17">
      <c r="A10" s="63"/>
      <c r="B10" s="5" t="s">
        <v>47</v>
      </c>
      <c r="C10" s="1">
        <v>0.377</v>
      </c>
      <c r="D10" s="1">
        <v>0.374</v>
      </c>
      <c r="E10" s="1">
        <v>0.374</v>
      </c>
      <c r="F10" s="1">
        <v>0.35</v>
      </c>
      <c r="G10" s="1">
        <v>0.33800000000000002</v>
      </c>
      <c r="H10" s="1">
        <v>0.36299999999999999</v>
      </c>
      <c r="I10" s="1">
        <v>0.35899999999999999</v>
      </c>
      <c r="J10" s="1">
        <v>0.33900000000000002</v>
      </c>
      <c r="K10" s="1">
        <v>0.38300000000000001</v>
      </c>
      <c r="L10" s="1">
        <v>0.36799999999999999</v>
      </c>
      <c r="M10" s="13">
        <v>0.42099999999999999</v>
      </c>
      <c r="N10" s="13">
        <v>0.38900000000000001</v>
      </c>
      <c r="O10" s="1">
        <v>0.39500000000000002</v>
      </c>
      <c r="P10" s="13">
        <v>0.38</v>
      </c>
      <c r="Q10" s="13">
        <v>0.42099999999999999</v>
      </c>
      <c r="R10" s="13">
        <v>0.36799999999999999</v>
      </c>
      <c r="S10" s="13">
        <v>0.32800000000000001</v>
      </c>
      <c r="T10" s="13">
        <v>0.29199999999999998</v>
      </c>
      <c r="U10" s="13">
        <v>0.34499999999999997</v>
      </c>
      <c r="V10" s="13">
        <v>0.35799999999999998</v>
      </c>
      <c r="W10" s="13">
        <v>0.43</v>
      </c>
      <c r="X10" s="13">
        <v>0.34499999999999997</v>
      </c>
      <c r="Y10" s="13">
        <v>0.312</v>
      </c>
      <c r="Z10" s="13"/>
    </row>
    <row r="11" spans="1:26" ht="15" customHeight="1">
      <c r="A11" s="66" t="s">
        <v>58</v>
      </c>
      <c r="B11" s="5" t="s">
        <v>45</v>
      </c>
      <c r="C11" s="31">
        <f>((142.86*C8-12.6)*C6)/(C3*C7)</f>
        <v>13.066542133146744</v>
      </c>
      <c r="D11" s="31">
        <f t="shared" ref="D11:Y11" si="0">((142.86*D8-12.6)*D6)/(D3*D7)</f>
        <v>12.398392982105369</v>
      </c>
      <c r="E11" s="31">
        <f t="shared" si="0"/>
        <v>12.218650039984009</v>
      </c>
      <c r="F11" s="31">
        <f t="shared" si="0"/>
        <v>11.68664383561644</v>
      </c>
      <c r="G11" s="31">
        <f t="shared" si="0"/>
        <v>9.5871594601349646</v>
      </c>
      <c r="H11" s="31">
        <f t="shared" si="0"/>
        <v>11.728937568729382</v>
      </c>
      <c r="I11" s="31">
        <f t="shared" si="0"/>
        <v>11.236880247900842</v>
      </c>
      <c r="J11" s="31">
        <f t="shared" si="0"/>
        <v>11.104112516245127</v>
      </c>
      <c r="K11" s="31">
        <f t="shared" si="0"/>
        <v>13.784001149827526</v>
      </c>
      <c r="L11" s="31">
        <f t="shared" si="0"/>
        <v>12.486405437824873</v>
      </c>
      <c r="M11" s="31">
        <f t="shared" si="0"/>
        <v>18.198166356061094</v>
      </c>
      <c r="N11" s="31">
        <f t="shared" si="0"/>
        <v>16.209837048885337</v>
      </c>
      <c r="O11" s="31">
        <f t="shared" si="0"/>
        <v>13.111168032786887</v>
      </c>
      <c r="P11" s="31">
        <f t="shared" si="0"/>
        <v>15.497300539892025</v>
      </c>
      <c r="Q11" s="31">
        <f t="shared" si="0"/>
        <v>15.344266860913532</v>
      </c>
      <c r="R11" s="31">
        <f t="shared" si="0"/>
        <v>13.969058689922649</v>
      </c>
      <c r="S11" s="31">
        <f t="shared" si="0"/>
        <v>12.128740655056445</v>
      </c>
      <c r="T11" s="31">
        <f t="shared" si="0"/>
        <v>10.239561098538662</v>
      </c>
      <c r="U11" s="31">
        <f t="shared" si="0"/>
        <v>12.643200000000002</v>
      </c>
      <c r="V11" s="31">
        <f t="shared" si="0"/>
        <v>14.527361016888635</v>
      </c>
      <c r="W11" s="31">
        <f t="shared" si="0"/>
        <v>17.894828177221701</v>
      </c>
      <c r="X11" s="31">
        <f t="shared" si="0"/>
        <v>13.251481698347638</v>
      </c>
      <c r="Y11" s="31">
        <f t="shared" si="0"/>
        <v>10.80156786588892</v>
      </c>
    </row>
    <row r="12" spans="1:26" ht="17">
      <c r="A12" s="66"/>
      <c r="B12" s="5" t="s">
        <v>46</v>
      </c>
      <c r="C12" s="31">
        <f>((142.86*C9-12.6)*C6)/(C4*C7)</f>
        <v>13.825873444294498</v>
      </c>
      <c r="D12" s="31">
        <f t="shared" ref="D12:Y12" si="1">((142.86*D9-12.6)*D6)/(D4*D7)</f>
        <v>12.622175706073481</v>
      </c>
      <c r="E12" s="31">
        <f t="shared" si="1"/>
        <v>12.353145149197779</v>
      </c>
      <c r="F12" s="31">
        <f t="shared" si="1"/>
        <v>11.240250974902512</v>
      </c>
      <c r="G12" s="31">
        <f t="shared" si="1"/>
        <v>11.373031643671268</v>
      </c>
      <c r="H12" s="31">
        <f t="shared" si="1"/>
        <v>12.309747563109221</v>
      </c>
      <c r="I12" s="31">
        <f t="shared" si="1"/>
        <v>11.637931680743664</v>
      </c>
      <c r="J12" s="31">
        <f t="shared" si="1"/>
        <v>10.837413767246552</v>
      </c>
      <c r="K12" s="31">
        <f t="shared" si="1"/>
        <v>13.472888855557224</v>
      </c>
      <c r="L12" s="31">
        <f t="shared" si="1"/>
        <v>12.932018091858668</v>
      </c>
      <c r="M12" s="31">
        <f t="shared" si="1"/>
        <v>17.533367127649701</v>
      </c>
      <c r="N12" s="31">
        <f t="shared" si="1"/>
        <v>16.465690720177097</v>
      </c>
      <c r="O12" s="31">
        <f t="shared" si="1"/>
        <v>13.647360923676713</v>
      </c>
      <c r="P12" s="31">
        <f t="shared" si="1"/>
        <v>15.240720640950574</v>
      </c>
      <c r="Q12" s="31">
        <f t="shared" si="1"/>
        <v>15.3937390211508</v>
      </c>
      <c r="R12" s="31">
        <f t="shared" si="1"/>
        <v>14.7328686411324</v>
      </c>
      <c r="S12" s="31">
        <f t="shared" si="1"/>
        <v>11.923534409515719</v>
      </c>
      <c r="T12" s="31">
        <f t="shared" si="1"/>
        <v>9.3717369424160015</v>
      </c>
      <c r="U12" s="31">
        <f t="shared" si="1"/>
        <v>14.019376633765194</v>
      </c>
      <c r="V12" s="31">
        <f t="shared" si="1"/>
        <v>13.913865861234283</v>
      </c>
      <c r="W12" s="31">
        <f t="shared" si="1"/>
        <v>17.638008597420772</v>
      </c>
      <c r="X12" s="31">
        <f t="shared" si="1"/>
        <v>12.536142685782835</v>
      </c>
      <c r="Y12" s="31">
        <f t="shared" si="1"/>
        <v>11.157441978340485</v>
      </c>
    </row>
    <row r="13" spans="1:26" ht="17">
      <c r="A13" s="66"/>
      <c r="B13" s="5" t="s">
        <v>47</v>
      </c>
      <c r="C13" s="31">
        <f>((142.86*C10-12.6)*C6)/(C5*C7)</f>
        <v>12.887394422509871</v>
      </c>
      <c r="D13" s="31">
        <f t="shared" ref="D13:Y13" si="2">((142.86*D10-12.6)*D6)/(D5*D7)</f>
        <v>12.754798320587794</v>
      </c>
      <c r="E13" s="31">
        <f t="shared" si="2"/>
        <v>12.753523414463492</v>
      </c>
      <c r="F13" s="31">
        <f t="shared" si="2"/>
        <v>11.687228138593071</v>
      </c>
      <c r="G13" s="31">
        <f t="shared" si="2"/>
        <v>11.148742877136861</v>
      </c>
      <c r="H13" s="31">
        <f t="shared" si="2"/>
        <v>12.263888888888889</v>
      </c>
      <c r="I13" s="31">
        <f t="shared" si="2"/>
        <v>12.085980455863242</v>
      </c>
      <c r="J13" s="31">
        <f t="shared" si="2"/>
        <v>11.193932766808299</v>
      </c>
      <c r="K13" s="31">
        <f t="shared" si="2"/>
        <v>13.159740275972405</v>
      </c>
      <c r="L13" s="31">
        <f t="shared" si="2"/>
        <v>12.487029539661119</v>
      </c>
      <c r="M13" s="31">
        <f t="shared" si="2"/>
        <v>16.973232135717144</v>
      </c>
      <c r="N13" s="31">
        <f t="shared" si="2"/>
        <v>15.341966026176552</v>
      </c>
      <c r="O13" s="31">
        <f t="shared" si="2"/>
        <v>13.690620470788149</v>
      </c>
      <c r="P13" s="31">
        <f t="shared" si="2"/>
        <v>14.884421751704929</v>
      </c>
      <c r="Q13" s="31">
        <f t="shared" si="2"/>
        <v>16.975777484200375</v>
      </c>
      <c r="R13" s="31">
        <f t="shared" si="2"/>
        <v>14.274458268458869</v>
      </c>
      <c r="S13" s="31">
        <f t="shared" si="2"/>
        <v>12.230136516821847</v>
      </c>
      <c r="T13" s="31">
        <f t="shared" si="2"/>
        <v>10.392021929699322</v>
      </c>
      <c r="U13" s="31">
        <f t="shared" si="2"/>
        <v>13.101737770254344</v>
      </c>
      <c r="V13" s="31">
        <f t="shared" si="2"/>
        <v>13.761542965681723</v>
      </c>
      <c r="W13" s="31">
        <f t="shared" si="2"/>
        <v>17.43485557182133</v>
      </c>
      <c r="X13" s="31">
        <f t="shared" si="2"/>
        <v>13.097808624124413</v>
      </c>
      <c r="Y13" s="31">
        <f t="shared" si="2"/>
        <v>11.41297922467338</v>
      </c>
    </row>
    <row r="14" spans="1:26">
      <c r="A14" s="26"/>
      <c r="B14" s="5" t="s">
        <v>30</v>
      </c>
      <c r="C14" s="31">
        <f>AVERAGE(C11:C13)</f>
        <v>13.25993666665037</v>
      </c>
      <c r="D14" s="31">
        <f t="shared" ref="D14:Y14" si="3">AVERAGE(D11:D13)</f>
        <v>12.591789002922214</v>
      </c>
      <c r="E14" s="31">
        <f t="shared" si="3"/>
        <v>12.44177286788176</v>
      </c>
      <c r="F14" s="31">
        <f t="shared" si="3"/>
        <v>11.538040983037341</v>
      </c>
      <c r="G14" s="31">
        <f t="shared" si="3"/>
        <v>10.702977993647698</v>
      </c>
      <c r="H14" s="31">
        <f t="shared" si="3"/>
        <v>12.100858006909164</v>
      </c>
      <c r="I14" s="31">
        <f t="shared" si="3"/>
        <v>11.653597461502583</v>
      </c>
      <c r="J14" s="31">
        <f t="shared" si="3"/>
        <v>11.04515301676666</v>
      </c>
      <c r="K14" s="31">
        <f t="shared" si="3"/>
        <v>13.472210093785719</v>
      </c>
      <c r="L14" s="31">
        <f t="shared" si="3"/>
        <v>12.635151023114886</v>
      </c>
      <c r="M14" s="31">
        <f t="shared" si="3"/>
        <v>17.568255206475978</v>
      </c>
      <c r="N14" s="31">
        <f t="shared" si="3"/>
        <v>16.00583126507966</v>
      </c>
      <c r="O14" s="31">
        <f t="shared" si="3"/>
        <v>13.483049809083916</v>
      </c>
      <c r="P14" s="31">
        <f t="shared" si="3"/>
        <v>15.207480977515843</v>
      </c>
      <c r="Q14" s="31">
        <f t="shared" si="3"/>
        <v>15.904594455421568</v>
      </c>
      <c r="R14" s="31">
        <f t="shared" si="3"/>
        <v>14.325461866504639</v>
      </c>
      <c r="S14" s="31">
        <f t="shared" si="3"/>
        <v>12.094137193798005</v>
      </c>
      <c r="T14" s="31">
        <f t="shared" si="3"/>
        <v>10.001106656884662</v>
      </c>
      <c r="U14" s="31">
        <f t="shared" si="3"/>
        <v>13.254771468006515</v>
      </c>
      <c r="V14" s="31">
        <f t="shared" si="3"/>
        <v>14.067589947934882</v>
      </c>
      <c r="W14" s="31">
        <f t="shared" si="3"/>
        <v>17.655897448821268</v>
      </c>
      <c r="X14" s="31">
        <f t="shared" si="3"/>
        <v>12.961811002751629</v>
      </c>
      <c r="Y14" s="31">
        <f t="shared" si="3"/>
        <v>11.123996356300928</v>
      </c>
    </row>
    <row r="15" spans="1:26">
      <c r="A15" s="24"/>
      <c r="B15" s="5" t="s">
        <v>33</v>
      </c>
      <c r="C15" s="31">
        <f>STDEV(C11:C13)</f>
        <v>0.49823368289816738</v>
      </c>
      <c r="D15" s="31">
        <f t="shared" ref="D15:Y15" si="4">STDEV(D11:D13)</f>
        <v>0.18013524119670574</v>
      </c>
      <c r="E15" s="31">
        <f t="shared" si="4"/>
        <v>0.2782328810027897</v>
      </c>
      <c r="F15" s="31">
        <f t="shared" si="4"/>
        <v>0.25789387751786236</v>
      </c>
      <c r="G15" s="31">
        <f t="shared" si="4"/>
        <v>0.97281273249082323</v>
      </c>
      <c r="H15" s="31">
        <f t="shared" si="4"/>
        <v>0.32290767063077414</v>
      </c>
      <c r="I15" s="31">
        <f t="shared" si="4"/>
        <v>0.42476682227492452</v>
      </c>
      <c r="J15" s="31">
        <f t="shared" si="4"/>
        <v>0.1854281968746683</v>
      </c>
      <c r="K15" s="31">
        <f t="shared" si="4"/>
        <v>0.31213099044270937</v>
      </c>
      <c r="L15" s="31">
        <f t="shared" si="4"/>
        <v>0.25709461245652182</v>
      </c>
      <c r="M15" s="31">
        <f t="shared" si="4"/>
        <v>0.61321190837715456</v>
      </c>
      <c r="N15" s="31">
        <f t="shared" si="4"/>
        <v>0.58898477641300762</v>
      </c>
      <c r="O15" s="31">
        <f t="shared" si="4"/>
        <v>0.32278458569214064</v>
      </c>
      <c r="P15" s="31">
        <f t="shared" si="4"/>
        <v>0.30778849665210289</v>
      </c>
      <c r="Q15" s="31">
        <f t="shared" si="4"/>
        <v>0.92800144639835414</v>
      </c>
      <c r="R15" s="31">
        <f t="shared" si="4"/>
        <v>0.38445082345076537</v>
      </c>
      <c r="S15" s="31">
        <f t="shared" si="4"/>
        <v>0.15620263345871599</v>
      </c>
      <c r="T15" s="31">
        <f t="shared" si="4"/>
        <v>0.55035511660865111</v>
      </c>
      <c r="U15" s="31">
        <f t="shared" si="4"/>
        <v>0.70073533970829593</v>
      </c>
      <c r="V15" s="31">
        <f t="shared" si="4"/>
        <v>0.40539196219527796</v>
      </c>
      <c r="W15" s="31">
        <f t="shared" si="4"/>
        <v>0.23050750027498665</v>
      </c>
      <c r="X15" s="31">
        <f t="shared" si="4"/>
        <v>0.37656206724600955</v>
      </c>
      <c r="Y15" s="31">
        <f t="shared" si="4"/>
        <v>0.30707477857661097</v>
      </c>
    </row>
    <row r="16" spans="1:26">
      <c r="A16" s="24"/>
      <c r="B16" s="32"/>
      <c r="H16" s="1"/>
    </row>
    <row r="17" spans="1:26">
      <c r="A17" s="17" t="s">
        <v>34</v>
      </c>
      <c r="B17" s="22"/>
    </row>
    <row r="18" spans="1:26">
      <c r="A18" s="22"/>
      <c r="B18" s="22"/>
      <c r="C18" s="67" t="s">
        <v>53</v>
      </c>
      <c r="D18" s="68"/>
      <c r="E18" s="68"/>
      <c r="F18" s="68"/>
      <c r="G18" s="68"/>
      <c r="H18" s="69" t="s">
        <v>54</v>
      </c>
      <c r="I18" s="70"/>
      <c r="J18" s="70"/>
      <c r="K18" s="70"/>
      <c r="L18" s="70"/>
      <c r="M18" s="68" t="s">
        <v>55</v>
      </c>
      <c r="N18" s="68"/>
      <c r="O18" s="68"/>
      <c r="P18" s="68"/>
      <c r="Q18" s="68"/>
      <c r="R18" s="68" t="s">
        <v>56</v>
      </c>
      <c r="S18" s="68"/>
      <c r="T18" s="68"/>
      <c r="U18" s="68"/>
      <c r="V18" s="68" t="s">
        <v>57</v>
      </c>
      <c r="W18" s="68"/>
      <c r="X18" s="68"/>
      <c r="Y18" s="68"/>
    </row>
    <row r="19" spans="1:26">
      <c r="A19" s="22"/>
      <c r="B19" s="5" t="s">
        <v>25</v>
      </c>
      <c r="C19" s="28" t="s">
        <v>5</v>
      </c>
      <c r="D19" s="28" t="s">
        <v>6</v>
      </c>
      <c r="E19" s="28" t="s">
        <v>7</v>
      </c>
      <c r="F19" s="28" t="s">
        <v>8</v>
      </c>
      <c r="G19" s="28" t="s">
        <v>9</v>
      </c>
      <c r="H19" s="28" t="s">
        <v>5</v>
      </c>
      <c r="I19" s="28" t="s">
        <v>6</v>
      </c>
      <c r="J19" s="28" t="s">
        <v>7</v>
      </c>
      <c r="K19" s="28" t="s">
        <v>8</v>
      </c>
      <c r="L19" s="28" t="s">
        <v>9</v>
      </c>
      <c r="M19" s="29" t="s">
        <v>10</v>
      </c>
      <c r="N19" s="29" t="s">
        <v>11</v>
      </c>
      <c r="O19" s="29" t="s">
        <v>12</v>
      </c>
      <c r="P19" s="29" t="s">
        <v>13</v>
      </c>
      <c r="Q19" s="29" t="s">
        <v>14</v>
      </c>
      <c r="R19" s="29" t="s">
        <v>10</v>
      </c>
      <c r="S19" s="29" t="s">
        <v>11</v>
      </c>
      <c r="T19" s="29" t="s">
        <v>13</v>
      </c>
      <c r="U19" s="29" t="s">
        <v>14</v>
      </c>
      <c r="V19" s="29" t="s">
        <v>10</v>
      </c>
      <c r="W19" s="29" t="s">
        <v>11</v>
      </c>
      <c r="X19" s="29" t="s">
        <v>13</v>
      </c>
      <c r="Y19" s="29" t="s">
        <v>14</v>
      </c>
    </row>
    <row r="20" spans="1:26" ht="17">
      <c r="A20" s="65" t="s">
        <v>24</v>
      </c>
      <c r="B20" s="5" t="s">
        <v>45</v>
      </c>
      <c r="C20" s="2">
        <v>2.0003000000000002</v>
      </c>
      <c r="D20" s="2">
        <v>2.0007000000000001</v>
      </c>
      <c r="E20" s="2">
        <v>2.0005999999999999</v>
      </c>
      <c r="F20" s="2">
        <v>2.0004</v>
      </c>
      <c r="G20" s="2">
        <v>2</v>
      </c>
      <c r="H20" s="2">
        <v>2.0004</v>
      </c>
      <c r="I20" s="2">
        <v>2.0005000000000002</v>
      </c>
      <c r="J20" s="2">
        <v>2.0009000000000001</v>
      </c>
      <c r="K20" s="2">
        <v>2.0007000000000001</v>
      </c>
      <c r="L20" s="2">
        <v>2.0007999999999999</v>
      </c>
      <c r="M20" s="15">
        <v>2.0007000000000001</v>
      </c>
      <c r="N20" s="15">
        <v>2.0009000000000001</v>
      </c>
      <c r="O20" s="15">
        <v>2.0003000000000002</v>
      </c>
      <c r="P20" s="15">
        <v>2.0003000000000002</v>
      </c>
      <c r="Q20" s="15">
        <v>2.0011000000000001</v>
      </c>
      <c r="R20" s="15">
        <v>2</v>
      </c>
      <c r="S20" s="15">
        <v>2.0005999999999999</v>
      </c>
      <c r="T20" s="15">
        <v>2.0007999999999999</v>
      </c>
      <c r="U20" s="15">
        <v>2.0007999999999999</v>
      </c>
      <c r="V20" s="15">
        <v>2.0005000000000002</v>
      </c>
      <c r="W20" s="15">
        <v>2.0002</v>
      </c>
      <c r="X20" s="15">
        <v>2.0013999999999998</v>
      </c>
      <c r="Y20" s="15">
        <v>2.0007000000000001</v>
      </c>
    </row>
    <row r="21" spans="1:26" ht="17">
      <c r="A21" s="65"/>
      <c r="B21" s="5" t="s">
        <v>46</v>
      </c>
      <c r="C21" s="2">
        <v>2.0004</v>
      </c>
      <c r="D21" s="2">
        <v>2.0009000000000001</v>
      </c>
      <c r="E21" s="2">
        <v>2.0002</v>
      </c>
      <c r="F21" s="2">
        <v>2.0005000000000002</v>
      </c>
      <c r="G21" s="2">
        <v>2.0001000000000002</v>
      </c>
      <c r="H21" s="2">
        <v>2.0005000000000002</v>
      </c>
      <c r="I21" s="2">
        <v>2.0003000000000002</v>
      </c>
      <c r="J21" s="2">
        <v>2.0007999999999999</v>
      </c>
      <c r="K21" s="2">
        <v>2.0009000000000001</v>
      </c>
      <c r="L21" s="2">
        <v>2.0007000000000001</v>
      </c>
      <c r="M21" s="15">
        <v>2.0009000000000001</v>
      </c>
      <c r="N21" s="15">
        <v>2.0007000000000001</v>
      </c>
      <c r="O21" s="15">
        <v>2.0004</v>
      </c>
      <c r="P21" s="15">
        <v>2.0001000000000002</v>
      </c>
      <c r="Q21" s="15">
        <v>2.0013000000000001</v>
      </c>
      <c r="R21" s="15">
        <v>1.9998</v>
      </c>
      <c r="S21" s="15">
        <v>2.0007999999999999</v>
      </c>
      <c r="T21" s="15">
        <v>2.0005999999999999</v>
      </c>
      <c r="U21" s="15">
        <v>2.0009999999999999</v>
      </c>
      <c r="V21" s="15">
        <v>2.0003000000000002</v>
      </c>
      <c r="W21" s="15">
        <v>2.0004</v>
      </c>
      <c r="X21" s="15">
        <v>2.0011999999999999</v>
      </c>
      <c r="Y21" s="15">
        <v>2.0005000000000002</v>
      </c>
    </row>
    <row r="22" spans="1:26" ht="17">
      <c r="A22" s="65"/>
      <c r="B22" s="5" t="s">
        <v>47</v>
      </c>
      <c r="C22" s="2">
        <v>2.0002</v>
      </c>
      <c r="D22" s="2">
        <v>2.0005000000000002</v>
      </c>
      <c r="E22" s="2">
        <v>2.0004</v>
      </c>
      <c r="F22" s="2">
        <v>2.0005999999999999</v>
      </c>
      <c r="G22" s="2">
        <v>2</v>
      </c>
      <c r="H22" s="2">
        <v>2.0003000000000002</v>
      </c>
      <c r="I22" s="2">
        <v>2.0007000000000001</v>
      </c>
      <c r="J22" s="2">
        <v>2.0009000000000001</v>
      </c>
      <c r="K22" s="2">
        <v>2.0007999999999999</v>
      </c>
      <c r="L22" s="2">
        <v>2.0009000000000001</v>
      </c>
      <c r="M22" s="8">
        <v>2.0007999999999999</v>
      </c>
      <c r="N22" s="8">
        <v>2.0007999999999999</v>
      </c>
      <c r="O22" s="15">
        <v>2.0001000000000002</v>
      </c>
      <c r="P22" s="8">
        <v>2.0002</v>
      </c>
      <c r="Q22" s="8">
        <v>2.0011999999999999</v>
      </c>
      <c r="R22" s="8">
        <v>1.9999</v>
      </c>
      <c r="S22" s="8">
        <v>2.0007000000000001</v>
      </c>
      <c r="T22" s="8">
        <v>2.0007000000000001</v>
      </c>
      <c r="U22" s="8">
        <v>2.0009000000000001</v>
      </c>
      <c r="V22" s="8">
        <v>2.0004</v>
      </c>
      <c r="W22" s="8">
        <v>2.0003000000000002</v>
      </c>
      <c r="X22" s="8">
        <v>2.0013000000000001</v>
      </c>
      <c r="Y22" s="8">
        <v>2.0005999999999999</v>
      </c>
    </row>
    <row r="23" spans="1:26">
      <c r="A23" s="5" t="s">
        <v>23</v>
      </c>
      <c r="B23" s="5"/>
      <c r="C23" s="30">
        <v>50</v>
      </c>
      <c r="D23" s="30">
        <v>50</v>
      </c>
      <c r="E23" s="30">
        <v>50</v>
      </c>
      <c r="F23" s="30">
        <v>50</v>
      </c>
      <c r="G23" s="30">
        <v>50</v>
      </c>
      <c r="H23" s="30">
        <v>50</v>
      </c>
      <c r="I23" s="30">
        <v>50</v>
      </c>
      <c r="J23" s="30">
        <v>50</v>
      </c>
      <c r="K23" s="30">
        <v>50</v>
      </c>
      <c r="L23" s="30">
        <v>50</v>
      </c>
      <c r="M23" s="30">
        <v>50</v>
      </c>
      <c r="N23" s="30">
        <v>50</v>
      </c>
      <c r="O23" s="30">
        <v>50</v>
      </c>
      <c r="P23" s="30">
        <v>50</v>
      </c>
      <c r="Q23" s="30">
        <v>50</v>
      </c>
      <c r="R23" s="30">
        <v>50</v>
      </c>
      <c r="S23" s="30">
        <v>50</v>
      </c>
      <c r="T23" s="30">
        <v>50</v>
      </c>
      <c r="U23" s="30">
        <v>50</v>
      </c>
      <c r="V23" s="30">
        <v>50</v>
      </c>
      <c r="W23" s="30">
        <v>50</v>
      </c>
      <c r="X23" s="30">
        <v>50</v>
      </c>
      <c r="Y23" s="30">
        <v>50</v>
      </c>
    </row>
    <row r="24" spans="1:26">
      <c r="A24" s="35" t="s">
        <v>49</v>
      </c>
      <c r="B24" s="5"/>
      <c r="C24" s="30">
        <v>80</v>
      </c>
      <c r="D24" s="30">
        <v>80</v>
      </c>
      <c r="E24" s="30">
        <v>80</v>
      </c>
      <c r="F24" s="30">
        <v>80</v>
      </c>
      <c r="G24" s="30">
        <v>80</v>
      </c>
      <c r="H24" s="30">
        <v>80</v>
      </c>
      <c r="I24" s="30">
        <v>80</v>
      </c>
      <c r="J24" s="30">
        <v>80</v>
      </c>
      <c r="K24" s="30">
        <v>80</v>
      </c>
      <c r="L24" s="30">
        <v>80</v>
      </c>
      <c r="M24" s="37">
        <v>70</v>
      </c>
      <c r="N24" s="37">
        <v>70</v>
      </c>
      <c r="O24" s="37">
        <v>80</v>
      </c>
      <c r="P24" s="37">
        <v>70</v>
      </c>
      <c r="Q24" s="37">
        <v>70</v>
      </c>
      <c r="R24" s="37">
        <v>70</v>
      </c>
      <c r="S24" s="37">
        <v>70</v>
      </c>
      <c r="T24" s="37">
        <v>70</v>
      </c>
      <c r="U24" s="37">
        <v>70</v>
      </c>
      <c r="V24" s="37">
        <v>70</v>
      </c>
      <c r="W24" s="37">
        <v>70</v>
      </c>
      <c r="X24" s="37">
        <v>70</v>
      </c>
      <c r="Y24" s="37">
        <v>70</v>
      </c>
    </row>
    <row r="25" spans="1:26" ht="17">
      <c r="A25" s="3" t="s">
        <v>32</v>
      </c>
      <c r="B25" s="5" t="s">
        <v>45</v>
      </c>
      <c r="C25" s="1">
        <v>0.37</v>
      </c>
      <c r="D25" s="1">
        <v>0.36</v>
      </c>
      <c r="E25" s="1">
        <v>0.371</v>
      </c>
      <c r="F25" s="1">
        <v>0.35599999999999998</v>
      </c>
      <c r="G25" s="1">
        <v>0.33300000000000002</v>
      </c>
      <c r="H25" s="1">
        <v>0.41799999999999998</v>
      </c>
      <c r="I25" s="1">
        <v>0.34200000000000003</v>
      </c>
      <c r="J25" s="1">
        <v>0.38800000000000001</v>
      </c>
      <c r="K25" s="1">
        <v>0.39200000000000002</v>
      </c>
      <c r="L25" s="1">
        <v>0.40100000000000002</v>
      </c>
      <c r="M25" s="13">
        <v>0.41899999999999998</v>
      </c>
      <c r="N25" s="13">
        <v>0.40300000000000002</v>
      </c>
      <c r="O25" s="1">
        <v>0.435</v>
      </c>
      <c r="P25" s="13">
        <v>0.42099999999999999</v>
      </c>
      <c r="Q25" s="13">
        <v>0.41499999999999998</v>
      </c>
      <c r="R25" s="13">
        <v>0.42</v>
      </c>
      <c r="S25" s="13">
        <v>0.40799999999999997</v>
      </c>
      <c r="T25" s="13">
        <v>0.32800000000000001</v>
      </c>
      <c r="U25" s="13">
        <v>0.35199999999999998</v>
      </c>
      <c r="V25" s="13">
        <v>0.41299999999999998</v>
      </c>
      <c r="W25" s="13">
        <v>0.432</v>
      </c>
      <c r="X25" s="13">
        <v>0.38900000000000001</v>
      </c>
      <c r="Y25" s="13">
        <v>0.34799999999999998</v>
      </c>
      <c r="Z25" s="13"/>
    </row>
    <row r="26" spans="1:26" ht="17">
      <c r="A26" s="3"/>
      <c r="B26" s="5" t="s">
        <v>46</v>
      </c>
      <c r="C26" s="1">
        <v>0.38200000000000001</v>
      </c>
      <c r="D26" s="1">
        <v>0.33800000000000002</v>
      </c>
      <c r="E26" s="1">
        <v>0.36399999999999999</v>
      </c>
      <c r="F26" s="1">
        <v>0.34799999999999998</v>
      </c>
      <c r="G26" s="1">
        <v>0.32200000000000001</v>
      </c>
      <c r="H26" s="1">
        <v>0.41099999999999998</v>
      </c>
      <c r="I26" s="1">
        <v>0.34699999999999998</v>
      </c>
      <c r="J26" s="1">
        <v>0.39100000000000001</v>
      </c>
      <c r="K26" s="1">
        <v>0.39400000000000002</v>
      </c>
      <c r="L26" s="1">
        <v>0.41299999999999998</v>
      </c>
      <c r="M26" s="13">
        <v>0.42799999999999999</v>
      </c>
      <c r="N26" s="13">
        <v>0.40799999999999997</v>
      </c>
      <c r="O26" s="1">
        <v>0.44500000000000001</v>
      </c>
      <c r="P26" s="13">
        <v>0.41399999999999998</v>
      </c>
      <c r="Q26" s="13">
        <v>0.40500000000000003</v>
      </c>
      <c r="R26" s="13">
        <v>0.41199999999999998</v>
      </c>
      <c r="S26" s="13">
        <v>0.41099999999999998</v>
      </c>
      <c r="T26" s="13">
        <v>0.33800000000000002</v>
      </c>
      <c r="U26" s="13">
        <v>0.35399999999999998</v>
      </c>
      <c r="V26" s="13">
        <v>0.41699999999999998</v>
      </c>
      <c r="W26" s="13">
        <v>0.42099999999999999</v>
      </c>
      <c r="X26" s="13">
        <v>0.375</v>
      </c>
      <c r="Y26" s="13">
        <v>0.35799999999999998</v>
      </c>
      <c r="Z26" s="13"/>
    </row>
    <row r="27" spans="1:26" ht="17">
      <c r="A27" s="3"/>
      <c r="B27" s="5" t="s">
        <v>47</v>
      </c>
      <c r="C27" s="1">
        <v>0.39</v>
      </c>
      <c r="D27" s="1">
        <v>0.34799999999999998</v>
      </c>
      <c r="E27" s="1">
        <v>0.35899999999999999</v>
      </c>
      <c r="F27" s="1">
        <v>0.372</v>
      </c>
      <c r="G27" s="1">
        <v>0.34399999999999997</v>
      </c>
      <c r="H27" s="1">
        <v>0.42199999999999999</v>
      </c>
      <c r="I27" s="1">
        <v>0.35399999999999998</v>
      </c>
      <c r="J27" s="1">
        <v>0.38500000000000001</v>
      </c>
      <c r="K27" s="1">
        <v>0.39500000000000002</v>
      </c>
      <c r="L27" s="1">
        <v>0.40699999999999997</v>
      </c>
      <c r="M27" s="13">
        <v>0.42699999999999999</v>
      </c>
      <c r="N27" s="13">
        <v>0.39600000000000002</v>
      </c>
      <c r="O27" s="1">
        <v>0.438</v>
      </c>
      <c r="P27" s="13">
        <v>0.42299999999999999</v>
      </c>
      <c r="Q27" s="13">
        <v>0.41799999999999998</v>
      </c>
      <c r="R27" s="13">
        <v>0.41899999999999998</v>
      </c>
      <c r="S27" s="13">
        <v>0.41699999999999998</v>
      </c>
      <c r="T27" s="13">
        <v>0.32900000000000001</v>
      </c>
      <c r="U27" s="13">
        <v>0.33800000000000002</v>
      </c>
      <c r="V27" s="13">
        <v>0.41899999999999998</v>
      </c>
      <c r="W27" s="13">
        <v>0.42699999999999999</v>
      </c>
      <c r="X27" s="13">
        <v>0.377</v>
      </c>
      <c r="Y27" s="13">
        <v>0.35699999999999998</v>
      </c>
      <c r="Z27" s="13"/>
    </row>
    <row r="28" spans="1:26" ht="15" customHeight="1">
      <c r="A28" s="66" t="s">
        <v>58</v>
      </c>
      <c r="B28" s="5" t="s">
        <v>45</v>
      </c>
      <c r="C28" s="31">
        <f>((142.86*C25-12.6)*C23)/(C20*C24)</f>
        <v>12.578800679898016</v>
      </c>
      <c r="D28" s="31">
        <f t="shared" ref="D28:Y28" si="5">((142.86*D25-12.6)*D23)/(D20*D24)</f>
        <v>12.130004498425551</v>
      </c>
      <c r="E28" s="31">
        <f t="shared" si="5"/>
        <v>12.621544786564032</v>
      </c>
      <c r="F28" s="31">
        <f t="shared" si="5"/>
        <v>11.953284343131376</v>
      </c>
      <c r="G28" s="31">
        <f t="shared" si="5"/>
        <v>10.928868750000003</v>
      </c>
      <c r="H28" s="31">
        <f t="shared" si="5"/>
        <v>14.720643371325739</v>
      </c>
      <c r="I28" s="31">
        <f t="shared" si="5"/>
        <v>11.327830542364408</v>
      </c>
      <c r="J28" s="31">
        <f t="shared" si="5"/>
        <v>13.378254785346597</v>
      </c>
      <c r="K28" s="31">
        <f t="shared" si="5"/>
        <v>13.558104663367823</v>
      </c>
      <c r="L28" s="31">
        <f t="shared" si="5"/>
        <v>13.959060125949623</v>
      </c>
      <c r="M28" s="31">
        <f t="shared" si="5"/>
        <v>16.87207334575756</v>
      </c>
      <c r="N28" s="31">
        <f t="shared" si="5"/>
        <v>16.05441122923256</v>
      </c>
      <c r="O28" s="31">
        <f t="shared" si="5"/>
        <v>15.48020921861721</v>
      </c>
      <c r="P28" s="31">
        <f t="shared" si="5"/>
        <v>16.977474807350323</v>
      </c>
      <c r="Q28" s="31">
        <f t="shared" si="5"/>
        <v>16.664727257151426</v>
      </c>
      <c r="R28" s="31">
        <f t="shared" si="5"/>
        <v>16.928999999999998</v>
      </c>
      <c r="S28" s="31">
        <f t="shared" si="5"/>
        <v>16.311849302352151</v>
      </c>
      <c r="T28" s="31">
        <f t="shared" si="5"/>
        <v>12.230136516821847</v>
      </c>
      <c r="U28" s="31">
        <f t="shared" si="5"/>
        <v>13.454161192665792</v>
      </c>
      <c r="V28" s="31">
        <f t="shared" si="5"/>
        <v>16.567708072981752</v>
      </c>
      <c r="W28" s="31">
        <f t="shared" si="5"/>
        <v>17.539503192537889</v>
      </c>
      <c r="X28" s="31">
        <f t="shared" si="5"/>
        <v>15.336600094219762</v>
      </c>
      <c r="Y28" s="31">
        <f t="shared" si="5"/>
        <v>13.250819356082513</v>
      </c>
    </row>
    <row r="29" spans="1:26" ht="17">
      <c r="A29" s="66"/>
      <c r="B29" s="5" t="s">
        <v>46</v>
      </c>
      <c r="C29" s="31">
        <f>((142.86*C26-12.6)*C23)/(C21*C24)</f>
        <v>13.113789742051592</v>
      </c>
      <c r="D29" s="31">
        <f t="shared" ref="D29:Y29" si="6">((142.86*D26-12.6)*D23)/(D21*D24)</f>
        <v>11.147071317906946</v>
      </c>
      <c r="E29" s="31">
        <f t="shared" si="6"/>
        <v>12.31159384061594</v>
      </c>
      <c r="F29" s="31">
        <f t="shared" si="6"/>
        <v>11.595626093476628</v>
      </c>
      <c r="G29" s="31">
        <f t="shared" si="6"/>
        <v>10.437265636718164</v>
      </c>
      <c r="H29" s="31">
        <f t="shared" si="6"/>
        <v>14.40747938015496</v>
      </c>
      <c r="I29" s="31">
        <f t="shared" si="6"/>
        <v>11.55214842773584</v>
      </c>
      <c r="J29" s="31">
        <f t="shared" si="6"/>
        <v>13.512801129548183</v>
      </c>
      <c r="K29" s="31">
        <f t="shared" si="6"/>
        <v>13.645996801439352</v>
      </c>
      <c r="L29" s="31">
        <f t="shared" si="6"/>
        <v>14.495295396611187</v>
      </c>
      <c r="M29" s="31">
        <f t="shared" si="6"/>
        <v>17.329373210626645</v>
      </c>
      <c r="N29" s="31">
        <f t="shared" si="6"/>
        <v>16.311033995244522</v>
      </c>
      <c r="O29" s="31">
        <f t="shared" si="6"/>
        <v>15.925783593281347</v>
      </c>
      <c r="P29" s="31">
        <f t="shared" si="6"/>
        <v>16.622040326555101</v>
      </c>
      <c r="Q29" s="31">
        <f t="shared" si="6"/>
        <v>16.153179005075273</v>
      </c>
      <c r="R29" s="31">
        <f t="shared" si="6"/>
        <v>16.522480819510523</v>
      </c>
      <c r="S29" s="31">
        <f t="shared" si="6"/>
        <v>16.463221854115499</v>
      </c>
      <c r="T29" s="31">
        <f t="shared" si="6"/>
        <v>12.741420431013557</v>
      </c>
      <c r="U29" s="31">
        <f t="shared" si="6"/>
        <v>13.554808310130648</v>
      </c>
      <c r="V29" s="31">
        <f t="shared" si="6"/>
        <v>16.773419701330511</v>
      </c>
      <c r="W29" s="31">
        <f t="shared" si="6"/>
        <v>16.97662610335076</v>
      </c>
      <c r="X29" s="31">
        <f t="shared" si="6"/>
        <v>14.624261157591159</v>
      </c>
      <c r="Y29" s="31">
        <f t="shared" si="6"/>
        <v>13.762230870853712</v>
      </c>
    </row>
    <row r="30" spans="1:26" ht="17">
      <c r="A30" s="66"/>
      <c r="B30" s="5" t="s">
        <v>47</v>
      </c>
      <c r="C30" s="31">
        <f>((142.86*C27-12.6)*C23)/(C22*C24)</f>
        <v>13.472215278472156</v>
      </c>
      <c r="D30" s="31">
        <f t="shared" ref="D30:Y30" si="7">((142.86*D27-12.6)*D23)/(D22*D24)</f>
        <v>11.595626093476628</v>
      </c>
      <c r="E30" s="31">
        <f t="shared" si="7"/>
        <v>12.087188812237553</v>
      </c>
      <c r="F30" s="31">
        <f t="shared" si="7"/>
        <v>12.666175147455762</v>
      </c>
      <c r="G30" s="31">
        <f t="shared" si="7"/>
        <v>11.419949999999998</v>
      </c>
      <c r="H30" s="31">
        <f t="shared" si="7"/>
        <v>14.899927510873368</v>
      </c>
      <c r="I30" s="31">
        <f t="shared" si="7"/>
        <v>11.862235717498873</v>
      </c>
      <c r="J30" s="31">
        <f t="shared" si="7"/>
        <v>13.244383777300216</v>
      </c>
      <c r="K30" s="31">
        <f t="shared" si="7"/>
        <v>13.691304728108761</v>
      </c>
      <c r="L30" s="31">
        <f t="shared" si="7"/>
        <v>14.226104502973662</v>
      </c>
      <c r="M30" s="31">
        <f t="shared" si="7"/>
        <v>17.279238304678131</v>
      </c>
      <c r="N30" s="31">
        <f t="shared" si="7"/>
        <v>15.698206431713036</v>
      </c>
      <c r="O30" s="31">
        <f t="shared" si="7"/>
        <v>15.615681715914203</v>
      </c>
      <c r="P30" s="31">
        <f t="shared" si="7"/>
        <v>17.080356250089277</v>
      </c>
      <c r="Q30" s="31">
        <f t="shared" si="7"/>
        <v>16.81686702264356</v>
      </c>
      <c r="R30" s="31">
        <f t="shared" si="7"/>
        <v>16.878822512554201</v>
      </c>
      <c r="S30" s="31">
        <f t="shared" si="7"/>
        <v>16.770066191118822</v>
      </c>
      <c r="T30" s="31">
        <f t="shared" si="7"/>
        <v>12.281751387014546</v>
      </c>
      <c r="U30" s="31">
        <f t="shared" si="7"/>
        <v>12.739510077607935</v>
      </c>
      <c r="V30" s="31">
        <f t="shared" si="7"/>
        <v>16.874603650698436</v>
      </c>
      <c r="W30" s="31">
        <f t="shared" si="7"/>
        <v>17.283557466380042</v>
      </c>
      <c r="X30" s="31">
        <f t="shared" si="7"/>
        <v>14.725506991883847</v>
      </c>
      <c r="Y30" s="31">
        <f t="shared" si="7"/>
        <v>13.710536838948316</v>
      </c>
    </row>
    <row r="31" spans="1:26">
      <c r="A31" s="26"/>
      <c r="B31" s="5" t="s">
        <v>30</v>
      </c>
      <c r="C31" s="31">
        <f>AVERAGE(C28:C30)</f>
        <v>13.054935233473921</v>
      </c>
      <c r="D31" s="31">
        <f t="shared" ref="D31" si="8">AVERAGE(D28:D30)</f>
        <v>11.624233969936375</v>
      </c>
      <c r="E31" s="31">
        <f t="shared" ref="E31" si="9">AVERAGE(E28:E30)</f>
        <v>12.340109146472509</v>
      </c>
      <c r="F31" s="31">
        <f t="shared" ref="F31" si="10">AVERAGE(F28:F30)</f>
        <v>12.071695194687921</v>
      </c>
      <c r="G31" s="31">
        <f t="shared" ref="G31" si="11">AVERAGE(G28:G30)</f>
        <v>10.928694795572722</v>
      </c>
      <c r="H31" s="31">
        <f t="shared" ref="H31" si="12">AVERAGE(H28:H30)</f>
        <v>14.676016754118024</v>
      </c>
      <c r="I31" s="31">
        <f t="shared" ref="I31" si="13">AVERAGE(I28:I30)</f>
        <v>11.580738229199705</v>
      </c>
      <c r="J31" s="31">
        <f t="shared" ref="J31" si="14">AVERAGE(J28:J30)</f>
        <v>13.37847989739833</v>
      </c>
      <c r="K31" s="31">
        <f t="shared" ref="K31" si="15">AVERAGE(K28:K30)</f>
        <v>13.631802064305312</v>
      </c>
      <c r="L31" s="31">
        <f t="shared" ref="L31" si="16">AVERAGE(L28:L30)</f>
        <v>14.22682000851149</v>
      </c>
      <c r="M31" s="31">
        <f t="shared" ref="M31" si="17">AVERAGE(M28:M30)</f>
        <v>17.160228287020779</v>
      </c>
      <c r="N31" s="31">
        <f t="shared" ref="N31" si="18">AVERAGE(N28:N30)</f>
        <v>16.02121721873004</v>
      </c>
      <c r="O31" s="31">
        <f t="shared" ref="O31" si="19">AVERAGE(O28:O30)</f>
        <v>15.673891509270922</v>
      </c>
      <c r="P31" s="31">
        <f t="shared" ref="P31" si="20">AVERAGE(P28:P30)</f>
        <v>16.893290461331571</v>
      </c>
      <c r="Q31" s="31">
        <f t="shared" ref="Q31" si="21">AVERAGE(Q28:Q30)</f>
        <v>16.544924428290088</v>
      </c>
      <c r="R31" s="31">
        <f t="shared" ref="R31" si="22">AVERAGE(R28:R30)</f>
        <v>16.776767777354909</v>
      </c>
      <c r="S31" s="31">
        <f t="shared" ref="S31" si="23">AVERAGE(S28:S30)</f>
        <v>16.515045782528823</v>
      </c>
      <c r="T31" s="31">
        <f t="shared" ref="T31" si="24">AVERAGE(T28:T30)</f>
        <v>12.417769444949982</v>
      </c>
      <c r="U31" s="31">
        <f t="shared" ref="U31" si="25">AVERAGE(U28:U30)</f>
        <v>13.249493193468126</v>
      </c>
      <c r="V31" s="31">
        <f t="shared" ref="V31" si="26">AVERAGE(V28:V30)</f>
        <v>16.738577141670234</v>
      </c>
      <c r="W31" s="31">
        <f t="shared" ref="W31" si="27">AVERAGE(W28:W30)</f>
        <v>17.266562254089564</v>
      </c>
      <c r="X31" s="31">
        <f t="shared" ref="X31" si="28">AVERAGE(X28:X30)</f>
        <v>14.895456081231588</v>
      </c>
      <c r="Y31" s="31">
        <f t="shared" ref="Y31" si="29">AVERAGE(Y28:Y30)</f>
        <v>13.574529021961512</v>
      </c>
    </row>
    <row r="32" spans="1:26">
      <c r="A32" s="24"/>
      <c r="B32" s="5" t="s">
        <v>33</v>
      </c>
      <c r="C32" s="31">
        <f>STDEV(C28:C30)</f>
        <v>0.4496057174028007</v>
      </c>
      <c r="D32" s="31">
        <f t="shared" ref="D32:Y32" si="30">STDEV(D28:D30)</f>
        <v>0.49209065962255111</v>
      </c>
      <c r="E32" s="31">
        <f t="shared" si="30"/>
        <v>0.2683168254613757</v>
      </c>
      <c r="F32" s="31">
        <f t="shared" si="30"/>
        <v>0.54500886833946516</v>
      </c>
      <c r="G32" s="31">
        <f t="shared" si="30"/>
        <v>0.49134220473592832</v>
      </c>
      <c r="H32" s="31">
        <f t="shared" si="30"/>
        <v>0.24923872408710215</v>
      </c>
      <c r="I32" s="31">
        <f t="shared" si="30"/>
        <v>0.26834726636101958</v>
      </c>
      <c r="J32" s="31">
        <f t="shared" si="30"/>
        <v>0.1342088177189904</v>
      </c>
      <c r="K32" s="31">
        <f t="shared" si="30"/>
        <v>6.7725048789025744E-2</v>
      </c>
      <c r="L32" s="31">
        <f t="shared" si="30"/>
        <v>0.26811835136092638</v>
      </c>
      <c r="M32" s="31">
        <f t="shared" si="30"/>
        <v>0.25080536244152252</v>
      </c>
      <c r="N32" s="31">
        <f t="shared" si="30"/>
        <v>0.30775930108757943</v>
      </c>
      <c r="O32" s="31">
        <f t="shared" si="30"/>
        <v>0.22841938593584366</v>
      </c>
      <c r="P32" s="31">
        <f t="shared" si="30"/>
        <v>0.24047582940329021</v>
      </c>
      <c r="Q32" s="31">
        <f t="shared" si="30"/>
        <v>0.34768518018218042</v>
      </c>
      <c r="R32" s="31">
        <f t="shared" si="30"/>
        <v>0.22164349248039539</v>
      </c>
      <c r="S32" s="31">
        <f t="shared" si="30"/>
        <v>0.23346299268812182</v>
      </c>
      <c r="T32" s="31">
        <f t="shared" si="30"/>
        <v>0.28147556606425861</v>
      </c>
      <c r="U32" s="31">
        <f t="shared" si="30"/>
        <v>0.44451607891092854</v>
      </c>
      <c r="V32" s="31">
        <f t="shared" si="30"/>
        <v>0.15638646641661277</v>
      </c>
      <c r="W32" s="31">
        <f t="shared" si="30"/>
        <v>0.28182314013143533</v>
      </c>
      <c r="X32" s="31">
        <f t="shared" si="30"/>
        <v>0.38538125264066397</v>
      </c>
      <c r="Y32" s="31">
        <f t="shared" si="30"/>
        <v>0.28152980139104239</v>
      </c>
    </row>
    <row r="33" spans="1:26">
      <c r="A33" s="32"/>
      <c r="B33" s="32"/>
    </row>
    <row r="34" spans="1:26">
      <c r="A34" s="17" t="s">
        <v>35</v>
      </c>
      <c r="B34" s="32"/>
    </row>
    <row r="35" spans="1:26">
      <c r="A35" s="32"/>
      <c r="B35" s="3"/>
      <c r="C35" s="67" t="s">
        <v>53</v>
      </c>
      <c r="D35" s="68"/>
      <c r="E35" s="68"/>
      <c r="F35" s="68"/>
      <c r="G35" s="68"/>
      <c r="H35" s="69" t="s">
        <v>54</v>
      </c>
      <c r="I35" s="70"/>
      <c r="J35" s="70"/>
      <c r="K35" s="70"/>
      <c r="L35" s="70"/>
      <c r="M35" s="68" t="s">
        <v>55</v>
      </c>
      <c r="N35" s="68"/>
      <c r="O35" s="68"/>
      <c r="P35" s="68"/>
      <c r="Q35" s="68"/>
      <c r="R35" s="68" t="s">
        <v>56</v>
      </c>
      <c r="S35" s="68"/>
      <c r="T35" s="68"/>
      <c r="U35" s="68"/>
      <c r="V35" s="68" t="s">
        <v>57</v>
      </c>
      <c r="W35" s="68"/>
      <c r="X35" s="68"/>
      <c r="Y35" s="68"/>
    </row>
    <row r="36" spans="1:26">
      <c r="A36" s="22"/>
      <c r="B36" s="5" t="s">
        <v>25</v>
      </c>
      <c r="C36" s="28" t="s">
        <v>5</v>
      </c>
      <c r="D36" s="28" t="s">
        <v>6</v>
      </c>
      <c r="E36" s="28" t="s">
        <v>7</v>
      </c>
      <c r="F36" s="28" t="s">
        <v>8</v>
      </c>
      <c r="G36" s="28" t="s">
        <v>9</v>
      </c>
      <c r="H36" s="28" t="s">
        <v>5</v>
      </c>
      <c r="I36" s="28" t="s">
        <v>6</v>
      </c>
      <c r="J36" s="28" t="s">
        <v>7</v>
      </c>
      <c r="K36" s="28" t="s">
        <v>8</v>
      </c>
      <c r="L36" s="28" t="s">
        <v>9</v>
      </c>
      <c r="M36" s="29" t="s">
        <v>10</v>
      </c>
      <c r="N36" s="29" t="s">
        <v>11</v>
      </c>
      <c r="O36" s="29" t="s">
        <v>12</v>
      </c>
      <c r="P36" s="29" t="s">
        <v>13</v>
      </c>
      <c r="Q36" s="29" t="s">
        <v>14</v>
      </c>
      <c r="R36" s="29" t="s">
        <v>10</v>
      </c>
      <c r="S36" s="29" t="s">
        <v>11</v>
      </c>
      <c r="T36" s="29" t="s">
        <v>13</v>
      </c>
      <c r="U36" s="29" t="s">
        <v>14</v>
      </c>
      <c r="V36" s="29" t="s">
        <v>10</v>
      </c>
      <c r="W36" s="29" t="s">
        <v>11</v>
      </c>
      <c r="X36" s="29" t="s">
        <v>13</v>
      </c>
      <c r="Y36" s="29" t="s">
        <v>14</v>
      </c>
    </row>
    <row r="37" spans="1:26" ht="17">
      <c r="A37" s="65" t="s">
        <v>24</v>
      </c>
      <c r="B37" s="5" t="s">
        <v>45</v>
      </c>
      <c r="C37" s="2">
        <v>0.46729999999999999</v>
      </c>
      <c r="D37" s="2">
        <v>2.0009999999999999</v>
      </c>
      <c r="E37" s="2">
        <v>2.0002</v>
      </c>
      <c r="F37" s="2">
        <v>2.0007999999999999</v>
      </c>
      <c r="G37" s="2">
        <v>2.0007000000000001</v>
      </c>
      <c r="H37" s="2">
        <v>0.50070000000000003</v>
      </c>
      <c r="I37" s="2">
        <v>2.0002</v>
      </c>
      <c r="J37" s="2">
        <v>0.50090000000000001</v>
      </c>
      <c r="K37" s="2">
        <v>2</v>
      </c>
      <c r="L37" s="2">
        <v>2.0002</v>
      </c>
      <c r="M37" s="15">
        <v>2.0003000000000002</v>
      </c>
      <c r="N37" s="15">
        <v>2.0001000000000002</v>
      </c>
      <c r="O37" s="15">
        <v>2.0005000000000002</v>
      </c>
      <c r="P37" s="15">
        <v>2.0004</v>
      </c>
      <c r="Q37" s="15">
        <v>2.0002</v>
      </c>
      <c r="R37" s="15">
        <v>1.9993000000000001</v>
      </c>
      <c r="S37" s="15">
        <v>2.0009999999999999</v>
      </c>
      <c r="T37" s="15">
        <v>2.0001000000000002</v>
      </c>
      <c r="U37" s="15">
        <v>2.0007000000000001</v>
      </c>
      <c r="V37" s="15">
        <v>2</v>
      </c>
      <c r="W37" s="15">
        <v>2.0009000000000001</v>
      </c>
      <c r="X37" s="15">
        <v>2.0007000000000001</v>
      </c>
      <c r="Y37" s="15">
        <v>2</v>
      </c>
    </row>
    <row r="38" spans="1:26" ht="17">
      <c r="A38" s="65"/>
      <c r="B38" s="5" t="s">
        <v>46</v>
      </c>
      <c r="C38" s="2">
        <v>0.46700000000000003</v>
      </c>
      <c r="D38" s="2">
        <v>2.0007999999999999</v>
      </c>
      <c r="E38" s="2">
        <v>2.0003000000000002</v>
      </c>
      <c r="F38" s="2">
        <v>2.0007000000000001</v>
      </c>
      <c r="G38" s="2">
        <v>2.0007999999999999</v>
      </c>
      <c r="H38" s="2">
        <v>0.50060000000000004</v>
      </c>
      <c r="I38" s="2">
        <v>2.0001000000000002</v>
      </c>
      <c r="J38" s="2">
        <v>0.50070000000000003</v>
      </c>
      <c r="K38" s="2">
        <v>2.0002</v>
      </c>
      <c r="L38" s="2">
        <v>2.0001000000000002</v>
      </c>
      <c r="M38" s="15">
        <v>2.0005000000000002</v>
      </c>
      <c r="N38" s="15">
        <v>2.0003000000000002</v>
      </c>
      <c r="O38" s="15">
        <v>2.0007000000000001</v>
      </c>
      <c r="P38" s="15">
        <v>2.0005999999999999</v>
      </c>
      <c r="Q38" s="15">
        <v>2</v>
      </c>
      <c r="R38" s="15">
        <v>1.9995000000000001</v>
      </c>
      <c r="S38" s="15">
        <v>2.0007999999999999</v>
      </c>
      <c r="T38" s="15">
        <v>2.0003000000000002</v>
      </c>
      <c r="U38" s="15">
        <v>2.0005000000000002</v>
      </c>
      <c r="V38" s="15">
        <v>1.9998</v>
      </c>
      <c r="W38" s="15">
        <v>2.0007000000000001</v>
      </c>
      <c r="X38" s="15">
        <v>2.0005000000000002</v>
      </c>
      <c r="Y38" s="15">
        <v>2.0002</v>
      </c>
    </row>
    <row r="39" spans="1:26" ht="17">
      <c r="A39" s="65"/>
      <c r="B39" s="5" t="s">
        <v>47</v>
      </c>
      <c r="C39" s="2">
        <v>0.46760000000000002</v>
      </c>
      <c r="D39" s="2">
        <v>2.0009000000000001</v>
      </c>
      <c r="E39" s="2">
        <v>2.0001000000000002</v>
      </c>
      <c r="F39" s="2">
        <v>2.0009000000000001</v>
      </c>
      <c r="G39" s="2">
        <v>2.0005999999999999</v>
      </c>
      <c r="H39" s="2">
        <v>0.50080000000000002</v>
      </c>
      <c r="I39" s="2">
        <v>2.0003000000000002</v>
      </c>
      <c r="J39" s="2">
        <v>0.50090000000000001</v>
      </c>
      <c r="K39" s="2">
        <v>2.0001000000000002</v>
      </c>
      <c r="L39" s="2">
        <v>2.0003000000000002</v>
      </c>
      <c r="M39" s="8">
        <v>2.0004</v>
      </c>
      <c r="N39" s="8">
        <v>2.0002</v>
      </c>
      <c r="O39" s="15">
        <v>2.0003000000000002</v>
      </c>
      <c r="P39" s="8">
        <v>2.0005000000000002</v>
      </c>
      <c r="Q39" s="8">
        <v>2.0001000000000002</v>
      </c>
      <c r="R39" s="8">
        <v>1.9994000000000001</v>
      </c>
      <c r="S39" s="8">
        <v>2.0009000000000001</v>
      </c>
      <c r="T39" s="8">
        <v>2.0002</v>
      </c>
      <c r="U39" s="8">
        <v>2.0005999999999999</v>
      </c>
      <c r="V39" s="8">
        <v>1.9999</v>
      </c>
      <c r="W39" s="8">
        <v>2.0007999999999999</v>
      </c>
      <c r="X39" s="8">
        <v>2.0005999999999999</v>
      </c>
      <c r="Y39" s="8">
        <v>2.0001000000000002</v>
      </c>
    </row>
    <row r="40" spans="1:26">
      <c r="A40" s="5" t="s">
        <v>23</v>
      </c>
      <c r="B40" s="5"/>
      <c r="C40" s="30">
        <v>50</v>
      </c>
      <c r="D40" s="30">
        <v>50</v>
      </c>
      <c r="E40" s="30">
        <v>50</v>
      </c>
      <c r="F40" s="30">
        <v>50</v>
      </c>
      <c r="G40" s="30">
        <v>50</v>
      </c>
      <c r="H40" s="30">
        <v>50</v>
      </c>
      <c r="I40" s="30">
        <v>50</v>
      </c>
      <c r="J40" s="30">
        <v>50</v>
      </c>
      <c r="K40" s="30">
        <v>50</v>
      </c>
      <c r="L40" s="30">
        <v>50</v>
      </c>
      <c r="M40" s="30">
        <v>50</v>
      </c>
      <c r="N40" s="30">
        <v>50</v>
      </c>
      <c r="O40" s="30">
        <v>50</v>
      </c>
      <c r="P40" s="30">
        <v>50</v>
      </c>
      <c r="Q40" s="30">
        <v>50</v>
      </c>
      <c r="R40" s="30">
        <v>50</v>
      </c>
      <c r="S40" s="30">
        <v>50</v>
      </c>
      <c r="T40" s="30">
        <v>50</v>
      </c>
      <c r="U40" s="30">
        <v>50</v>
      </c>
      <c r="V40" s="30">
        <v>50</v>
      </c>
      <c r="W40" s="30">
        <v>50</v>
      </c>
      <c r="X40" s="30">
        <v>50</v>
      </c>
      <c r="Y40" s="30">
        <v>50</v>
      </c>
    </row>
    <row r="41" spans="1:26">
      <c r="A41" s="35" t="s">
        <v>49</v>
      </c>
      <c r="B41" s="5"/>
      <c r="C41" s="30">
        <v>200</v>
      </c>
      <c r="D41" s="30">
        <v>80</v>
      </c>
      <c r="E41" s="30">
        <v>80</v>
      </c>
      <c r="F41" s="30">
        <v>80</v>
      </c>
      <c r="G41" s="30">
        <v>80</v>
      </c>
      <c r="H41" s="30">
        <v>200</v>
      </c>
      <c r="I41" s="30">
        <v>80</v>
      </c>
      <c r="J41" s="30">
        <v>200</v>
      </c>
      <c r="K41" s="30">
        <v>80</v>
      </c>
      <c r="L41" s="30">
        <v>80</v>
      </c>
      <c r="M41" s="37">
        <v>70</v>
      </c>
      <c r="N41" s="37">
        <v>70</v>
      </c>
      <c r="O41" s="37">
        <v>80</v>
      </c>
      <c r="P41" s="37">
        <v>70</v>
      </c>
      <c r="Q41" s="37">
        <v>70</v>
      </c>
      <c r="R41" s="37">
        <v>70</v>
      </c>
      <c r="S41" s="37">
        <v>70</v>
      </c>
      <c r="T41" s="37">
        <v>70</v>
      </c>
      <c r="U41" s="37">
        <v>70</v>
      </c>
      <c r="V41" s="37">
        <v>70</v>
      </c>
      <c r="W41" s="37">
        <v>70</v>
      </c>
      <c r="X41" s="37">
        <v>70</v>
      </c>
      <c r="Y41" s="37">
        <v>70</v>
      </c>
    </row>
    <row r="42" spans="1:26" ht="17">
      <c r="A42" s="63" t="s">
        <v>32</v>
      </c>
      <c r="B42" s="5" t="s">
        <v>45</v>
      </c>
      <c r="C42" s="1">
        <v>0.27500000000000002</v>
      </c>
      <c r="D42" s="1">
        <v>0.40100000000000002</v>
      </c>
      <c r="E42" s="1">
        <v>0.40500000000000003</v>
      </c>
      <c r="F42" s="1">
        <v>0.38600000000000001</v>
      </c>
      <c r="G42" s="1">
        <v>0.36399999999999999</v>
      </c>
      <c r="H42" s="1">
        <v>0.29899999999999999</v>
      </c>
      <c r="I42" s="1">
        <v>0.42599999999999999</v>
      </c>
      <c r="J42" s="1">
        <v>0.311</v>
      </c>
      <c r="K42" s="1">
        <v>0.40500000000000003</v>
      </c>
      <c r="L42" s="1">
        <v>0.35799999999999998</v>
      </c>
      <c r="M42" s="13">
        <v>0.47</v>
      </c>
      <c r="N42" s="13">
        <v>0.45200000000000001</v>
      </c>
      <c r="O42" s="1">
        <v>0.44500000000000001</v>
      </c>
      <c r="P42" s="13">
        <v>0.42399999999999999</v>
      </c>
      <c r="Q42" s="13">
        <v>0.41599999999999998</v>
      </c>
      <c r="R42" s="13">
        <v>0.438</v>
      </c>
      <c r="S42" s="13">
        <v>0.41299999999999998</v>
      </c>
      <c r="T42" s="13">
        <v>0.36199999999999999</v>
      </c>
      <c r="U42" s="13">
        <v>0.41199999999999998</v>
      </c>
      <c r="V42" s="13">
        <v>0.46200000000000002</v>
      </c>
      <c r="W42" s="13">
        <v>0.43099999999999999</v>
      </c>
      <c r="X42" s="13">
        <v>0.40600000000000003</v>
      </c>
      <c r="Y42" s="13">
        <v>0.35499999999999998</v>
      </c>
      <c r="Z42" s="13"/>
    </row>
    <row r="43" spans="1:26" ht="17">
      <c r="A43" s="63"/>
      <c r="B43" s="5" t="s">
        <v>46</v>
      </c>
      <c r="C43" s="1">
        <v>0.28499999999999998</v>
      </c>
      <c r="D43" s="1">
        <v>0.378</v>
      </c>
      <c r="E43" s="1">
        <v>0.41299999999999998</v>
      </c>
      <c r="F43" s="1">
        <v>0.36</v>
      </c>
      <c r="G43" s="1">
        <v>0.37</v>
      </c>
      <c r="H43" s="1">
        <v>0.32100000000000001</v>
      </c>
      <c r="I43" s="1">
        <v>0.41199999999999998</v>
      </c>
      <c r="J43" s="1">
        <v>0.30599999999999999</v>
      </c>
      <c r="K43" s="1">
        <v>0.42199999999999999</v>
      </c>
      <c r="L43" s="1">
        <v>0.36099999999999999</v>
      </c>
      <c r="M43" s="13">
        <v>0.46800000000000003</v>
      </c>
      <c r="N43" s="13">
        <v>0.45800000000000002</v>
      </c>
      <c r="O43" s="1">
        <v>0.45400000000000001</v>
      </c>
      <c r="P43" s="13">
        <v>0.39800000000000002</v>
      </c>
      <c r="Q43" s="13">
        <v>0.40100000000000002</v>
      </c>
      <c r="R43" s="13">
        <v>0.45400000000000001</v>
      </c>
      <c r="S43" s="13">
        <v>0.44500000000000001</v>
      </c>
      <c r="T43" s="13">
        <v>0.34899999999999998</v>
      </c>
      <c r="U43" s="13">
        <v>0.41299999999999998</v>
      </c>
      <c r="V43" s="13">
        <v>0.45500000000000002</v>
      </c>
      <c r="W43" s="13">
        <v>0.42299999999999999</v>
      </c>
      <c r="X43" s="13">
        <v>0.40300000000000002</v>
      </c>
      <c r="Y43" s="13">
        <v>0.34599999999999997</v>
      </c>
      <c r="Z43" s="13"/>
    </row>
    <row r="44" spans="1:26" ht="17">
      <c r="A44" s="63"/>
      <c r="B44" s="5" t="s">
        <v>47</v>
      </c>
      <c r="C44" s="1">
        <v>0.26800000000000002</v>
      </c>
      <c r="D44" s="1">
        <v>0.40300000000000002</v>
      </c>
      <c r="E44" s="1">
        <v>0.41499999999999998</v>
      </c>
      <c r="F44" s="1">
        <v>0.372</v>
      </c>
      <c r="G44" s="1">
        <v>0.34799999999999998</v>
      </c>
      <c r="H44" s="1">
        <v>0.29699999999999999</v>
      </c>
      <c r="I44" s="1">
        <v>0.41699999999999998</v>
      </c>
      <c r="J44" s="1">
        <v>0.3</v>
      </c>
      <c r="K44" s="1">
        <v>0.40799999999999997</v>
      </c>
      <c r="L44" s="1">
        <v>0.34899999999999998</v>
      </c>
      <c r="M44" s="28">
        <v>0.47099999999999997</v>
      </c>
      <c r="N44" s="28">
        <v>0.45500000000000002</v>
      </c>
      <c r="O44" s="1">
        <v>0.44600000000000001</v>
      </c>
      <c r="P44" s="28">
        <v>0.42599999999999999</v>
      </c>
      <c r="Q44" s="28">
        <v>0.41299999999999998</v>
      </c>
      <c r="R44" s="13">
        <v>0.438</v>
      </c>
      <c r="S44" s="13">
        <v>0.434</v>
      </c>
      <c r="T44" s="13">
        <v>0.35099999999999998</v>
      </c>
      <c r="U44" s="13">
        <v>0.4</v>
      </c>
      <c r="V44" s="13">
        <v>0.47399999999999998</v>
      </c>
      <c r="W44" s="13">
        <v>0.44</v>
      </c>
      <c r="X44" s="13">
        <v>0.38600000000000001</v>
      </c>
      <c r="Y44" s="13">
        <v>0.36199999999999999</v>
      </c>
      <c r="Z44" s="13"/>
    </row>
    <row r="45" spans="1:26" ht="15" customHeight="1">
      <c r="A45" s="66" t="s">
        <v>59</v>
      </c>
      <c r="B45" s="5" t="s">
        <v>45</v>
      </c>
      <c r="C45" s="31">
        <f>((142.86*C42-12.6)*C40)/(C37*C41)</f>
        <v>14.276963406805052</v>
      </c>
      <c r="D45" s="31">
        <f t="shared" ref="D45:Y45" si="31">((142.86*D42-12.6)*D40)/(D37*D41)</f>
        <v>13.957664917541234</v>
      </c>
      <c r="E45" s="31">
        <f t="shared" si="31"/>
        <v>14.14180456954305</v>
      </c>
      <c r="F45" s="31">
        <f t="shared" si="31"/>
        <v>13.289671631347463</v>
      </c>
      <c r="G45" s="31">
        <f t="shared" si="31"/>
        <v>12.308517019043334</v>
      </c>
      <c r="H45" s="31">
        <f t="shared" si="31"/>
        <v>15.036518873576995</v>
      </c>
      <c r="I45" s="31">
        <f t="shared" si="31"/>
        <v>15.079229577042298</v>
      </c>
      <c r="J45" s="31">
        <f t="shared" si="31"/>
        <v>15.886134957077262</v>
      </c>
      <c r="K45" s="31">
        <f t="shared" si="31"/>
        <v>14.143218750000003</v>
      </c>
      <c r="L45" s="31">
        <f t="shared" si="31"/>
        <v>12.043758124187582</v>
      </c>
      <c r="M45" s="31">
        <f t="shared" si="31"/>
        <v>19.477149856093014</v>
      </c>
      <c r="N45" s="31">
        <f t="shared" si="31"/>
        <v>18.560757676401892</v>
      </c>
      <c r="O45" s="31">
        <f t="shared" si="31"/>
        <v>15.924987503124218</v>
      </c>
      <c r="P45" s="31">
        <f t="shared" si="31"/>
        <v>17.129659782329249</v>
      </c>
      <c r="Q45" s="31">
        <f t="shared" si="31"/>
        <v>16.723241961518131</v>
      </c>
      <c r="R45" s="31">
        <f t="shared" si="31"/>
        <v>17.85363448635594</v>
      </c>
      <c r="S45" s="31">
        <f t="shared" si="31"/>
        <v>16.563568215892055</v>
      </c>
      <c r="T45" s="31">
        <f t="shared" si="31"/>
        <v>13.969058689922649</v>
      </c>
      <c r="U45" s="31">
        <f t="shared" si="31"/>
        <v>16.515048304521986</v>
      </c>
      <c r="V45" s="31">
        <f t="shared" si="31"/>
        <v>19.071900000000003</v>
      </c>
      <c r="W45" s="31">
        <f t="shared" si="31"/>
        <v>17.482368648393937</v>
      </c>
      <c r="X45" s="31">
        <f t="shared" si="31"/>
        <v>16.209026840605791</v>
      </c>
      <c r="Y45" s="31">
        <f t="shared" si="31"/>
        <v>13.612607142857142</v>
      </c>
    </row>
    <row r="46" spans="1:26" ht="17">
      <c r="A46" s="66"/>
      <c r="B46" s="5" t="s">
        <v>46</v>
      </c>
      <c r="C46" s="31">
        <f>((142.86*C43-12.6)*C40)/(C38*C41)</f>
        <v>15.050910064239826</v>
      </c>
      <c r="D46" s="31">
        <f t="shared" ref="D46:Y46" si="32">((142.86*D43-12.6)*D40)/(D38*D41)</f>
        <v>12.932664434226313</v>
      </c>
      <c r="E46" s="31">
        <f t="shared" si="32"/>
        <v>14.498194020896866</v>
      </c>
      <c r="F46" s="31">
        <f t="shared" si="32"/>
        <v>12.130004498425551</v>
      </c>
      <c r="G46" s="31">
        <f t="shared" si="32"/>
        <v>12.575657237105158</v>
      </c>
      <c r="H46" s="31">
        <f t="shared" si="32"/>
        <v>16.609099081102681</v>
      </c>
      <c r="I46" s="31">
        <f t="shared" si="32"/>
        <v>14.455002249887503</v>
      </c>
      <c r="J46" s="31">
        <f t="shared" si="32"/>
        <v>15.535829838226485</v>
      </c>
      <c r="K46" s="31">
        <f t="shared" si="32"/>
        <v>14.900672432756725</v>
      </c>
      <c r="L46" s="31">
        <f t="shared" si="32"/>
        <v>12.178284835758213</v>
      </c>
      <c r="M46" s="31">
        <f t="shared" si="32"/>
        <v>19.373185275109794</v>
      </c>
      <c r="N46" s="31">
        <f t="shared" si="32"/>
        <v>18.864984538033582</v>
      </c>
      <c r="O46" s="31">
        <f t="shared" si="32"/>
        <v>16.325048732943468</v>
      </c>
      <c r="P46" s="31">
        <f t="shared" si="32"/>
        <v>15.801788035018067</v>
      </c>
      <c r="Q46" s="31">
        <f t="shared" si="32"/>
        <v>15.959592857142859</v>
      </c>
      <c r="R46" s="31">
        <f t="shared" si="32"/>
        <v>18.668395670346158</v>
      </c>
      <c r="S46" s="31">
        <f t="shared" si="32"/>
        <v>18.197256811561093</v>
      </c>
      <c r="T46" s="31">
        <f t="shared" si="32"/>
        <v>13.30448289899372</v>
      </c>
      <c r="U46" s="31">
        <f t="shared" si="32"/>
        <v>16.567708072981752</v>
      </c>
      <c r="V46" s="31">
        <f t="shared" si="32"/>
        <v>18.716621662166222</v>
      </c>
      <c r="W46" s="31">
        <f t="shared" si="32"/>
        <v>17.076087655035021</v>
      </c>
      <c r="X46" s="31">
        <f t="shared" si="32"/>
        <v>16.057621308958474</v>
      </c>
      <c r="Y46" s="31">
        <f t="shared" si="32"/>
        <v>13.152099075806705</v>
      </c>
    </row>
    <row r="47" spans="1:26" ht="17">
      <c r="A47" s="66"/>
      <c r="B47" s="5" t="s">
        <v>47</v>
      </c>
      <c r="C47" s="31">
        <f>((142.86*C44-12.6)*C40)/(C39*C41)</f>
        <v>13.733147989734816</v>
      </c>
      <c r="D47" s="31">
        <f t="shared" ref="D47:Y47" si="33">((142.86*D44-12.6)*D40)/(D39*D41)</f>
        <v>14.047609825578492</v>
      </c>
      <c r="E47" s="31">
        <f t="shared" si="33"/>
        <v>14.588926803659819</v>
      </c>
      <c r="F47" s="31">
        <f t="shared" si="33"/>
        <v>12.664276075765905</v>
      </c>
      <c r="G47" s="31">
        <f t="shared" si="33"/>
        <v>11.595046486054184</v>
      </c>
      <c r="H47" s="31">
        <f t="shared" si="33"/>
        <v>14.890884584664535</v>
      </c>
      <c r="I47" s="31">
        <f t="shared" si="33"/>
        <v>14.676742238664199</v>
      </c>
      <c r="J47" s="31">
        <f t="shared" si="33"/>
        <v>15.101816729886204</v>
      </c>
      <c r="K47" s="31">
        <f t="shared" si="33"/>
        <v>14.276436178191091</v>
      </c>
      <c r="L47" s="31">
        <f t="shared" si="33"/>
        <v>11.641422536619507</v>
      </c>
      <c r="M47" s="31">
        <f t="shared" si="33"/>
        <v>19.527187419658922</v>
      </c>
      <c r="N47" s="31">
        <f t="shared" si="33"/>
        <v>18.712878712128788</v>
      </c>
      <c r="O47" s="31">
        <f t="shared" si="33"/>
        <v>15.97121681747738</v>
      </c>
      <c r="P47" s="31">
        <f t="shared" si="33"/>
        <v>17.230820866212017</v>
      </c>
      <c r="Q47" s="31">
        <f t="shared" si="33"/>
        <v>16.571021448927553</v>
      </c>
      <c r="R47" s="31">
        <f t="shared" si="33"/>
        <v>17.852741536746738</v>
      </c>
      <c r="S47" s="31">
        <f t="shared" si="33"/>
        <v>17.635364086161225</v>
      </c>
      <c r="T47" s="31">
        <f t="shared" si="33"/>
        <v>13.407180710500379</v>
      </c>
      <c r="U47" s="31">
        <f t="shared" si="33"/>
        <v>15.903800288484884</v>
      </c>
      <c r="V47" s="31">
        <f t="shared" si="33"/>
        <v>19.68514139992714</v>
      </c>
      <c r="W47" s="31">
        <f t="shared" si="33"/>
        <v>17.942251670760271</v>
      </c>
      <c r="X47" s="31">
        <f t="shared" si="33"/>
        <v>15.189714514217165</v>
      </c>
      <c r="Y47" s="31">
        <f t="shared" si="33"/>
        <v>13.969058689922649</v>
      </c>
    </row>
    <row r="48" spans="1:26">
      <c r="A48" s="26"/>
      <c r="B48" s="5" t="s">
        <v>30</v>
      </c>
      <c r="C48" s="31">
        <f>AVERAGE(C45:C47)</f>
        <v>14.353673820259898</v>
      </c>
      <c r="D48" s="31">
        <f t="shared" ref="D48" si="34">AVERAGE(D45:D47)</f>
        <v>13.645979725782013</v>
      </c>
      <c r="E48" s="31">
        <f t="shared" ref="E48" si="35">AVERAGE(E45:E47)</f>
        <v>14.409641798033244</v>
      </c>
      <c r="F48" s="31">
        <f t="shared" ref="F48" si="36">AVERAGE(F45:F47)</f>
        <v>12.694650735179641</v>
      </c>
      <c r="G48" s="31">
        <f t="shared" ref="G48" si="37">AVERAGE(G45:G47)</f>
        <v>12.15974024740089</v>
      </c>
      <c r="H48" s="31">
        <f t="shared" ref="H48" si="38">AVERAGE(H45:H47)</f>
        <v>15.512167513114738</v>
      </c>
      <c r="I48" s="31">
        <f t="shared" ref="I48" si="39">AVERAGE(I45:I47)</f>
        <v>14.736991355198001</v>
      </c>
      <c r="J48" s="31">
        <f t="shared" ref="J48" si="40">AVERAGE(J45:J47)</f>
        <v>15.507927175063317</v>
      </c>
      <c r="K48" s="31">
        <f t="shared" ref="K48" si="41">AVERAGE(K45:K47)</f>
        <v>14.440109120315938</v>
      </c>
      <c r="L48" s="31">
        <f t="shared" ref="L48" si="42">AVERAGE(L45:L47)</f>
        <v>11.954488498855101</v>
      </c>
      <c r="M48" s="31">
        <f t="shared" ref="M48" si="43">AVERAGE(M45:M47)</f>
        <v>19.459174183620579</v>
      </c>
      <c r="N48" s="31">
        <f t="shared" ref="N48" si="44">AVERAGE(N45:N47)</f>
        <v>18.712873642188086</v>
      </c>
      <c r="O48" s="31">
        <f t="shared" ref="O48" si="45">AVERAGE(O45:O47)</f>
        <v>16.073751017848355</v>
      </c>
      <c r="P48" s="31">
        <f t="shared" ref="P48" si="46">AVERAGE(P45:P47)</f>
        <v>16.720756227853112</v>
      </c>
      <c r="Q48" s="31">
        <f t="shared" ref="Q48" si="47">AVERAGE(Q45:Q47)</f>
        <v>16.417952089196181</v>
      </c>
      <c r="R48" s="31">
        <f t="shared" ref="R48" si="48">AVERAGE(R45:R47)</f>
        <v>18.124923897816277</v>
      </c>
      <c r="S48" s="31">
        <f t="shared" ref="S48" si="49">AVERAGE(S45:S47)</f>
        <v>17.465396371204793</v>
      </c>
      <c r="T48" s="31">
        <f t="shared" ref="T48" si="50">AVERAGE(T45:T47)</f>
        <v>13.56024076647225</v>
      </c>
      <c r="U48" s="31">
        <f t="shared" ref="U48" si="51">AVERAGE(U45:U47)</f>
        <v>16.328852221996211</v>
      </c>
      <c r="V48" s="31">
        <f t="shared" ref="V48" si="52">AVERAGE(V45:V47)</f>
        <v>19.157887687364454</v>
      </c>
      <c r="W48" s="31">
        <f t="shared" ref="W48" si="53">AVERAGE(W45:W47)</f>
        <v>17.500235991396409</v>
      </c>
      <c r="X48" s="31">
        <f t="shared" ref="X48" si="54">AVERAGE(X45:X47)</f>
        <v>15.818787554593809</v>
      </c>
      <c r="Y48" s="31">
        <f t="shared" ref="Y48" si="55">AVERAGE(Y45:Y47)</f>
        <v>13.577921636195498</v>
      </c>
    </row>
    <row r="49" spans="1:25">
      <c r="A49" s="24"/>
      <c r="B49" s="5" t="s">
        <v>33</v>
      </c>
      <c r="C49" s="31">
        <f>STDEV(C45:C47)</f>
        <v>0.66222170524700197</v>
      </c>
      <c r="D49" s="31">
        <f t="shared" ref="D49:Y49" si="56">STDEV(D45:D47)</f>
        <v>0.61938400891196155</v>
      </c>
      <c r="E49" s="31">
        <f t="shared" si="56"/>
        <v>0.23634867291981781</v>
      </c>
      <c r="F49" s="31">
        <f t="shared" si="56"/>
        <v>0.58042995248841822</v>
      </c>
      <c r="G49" s="31">
        <f t="shared" si="56"/>
        <v>0.50695192780425413</v>
      </c>
      <c r="H49" s="31">
        <f t="shared" si="56"/>
        <v>0.95275730653882995</v>
      </c>
      <c r="I49" s="31">
        <f t="shared" si="56"/>
        <v>0.31644494943675838</v>
      </c>
      <c r="J49" s="31">
        <f t="shared" si="56"/>
        <v>0.39290290064433075</v>
      </c>
      <c r="K49" s="31">
        <f t="shared" si="56"/>
        <v>0.40438304164280098</v>
      </c>
      <c r="L49" s="31">
        <f t="shared" si="56"/>
        <v>0.27934223018436644</v>
      </c>
      <c r="M49" s="31">
        <f t="shared" si="56"/>
        <v>7.8558950680746212E-2</v>
      </c>
      <c r="N49" s="31">
        <f t="shared" si="56"/>
        <v>0.15211343087921309</v>
      </c>
      <c r="O49" s="31">
        <f t="shared" si="56"/>
        <v>0.2188542747707006</v>
      </c>
      <c r="P49" s="31">
        <f t="shared" si="56"/>
        <v>0.79745551337047271</v>
      </c>
      <c r="Q49" s="31">
        <f t="shared" si="56"/>
        <v>0.40418146954025236</v>
      </c>
      <c r="R49" s="31">
        <f t="shared" si="56"/>
        <v>0.47066057301661424</v>
      </c>
      <c r="S49" s="31">
        <f t="shared" si="56"/>
        <v>0.83000082831308242</v>
      </c>
      <c r="T49" s="31">
        <f t="shared" si="56"/>
        <v>0.35775100422331024</v>
      </c>
      <c r="U49" s="31">
        <f t="shared" si="56"/>
        <v>0.36904623347196591</v>
      </c>
      <c r="V49" s="31">
        <f t="shared" si="56"/>
        <v>0.48995207152519965</v>
      </c>
      <c r="W49" s="31">
        <f t="shared" si="56"/>
        <v>0.43335834709140975</v>
      </c>
      <c r="X49" s="31">
        <f t="shared" si="56"/>
        <v>0.55002779597933826</v>
      </c>
      <c r="Y49" s="31">
        <f t="shared" si="56"/>
        <v>0.40958279511400308</v>
      </c>
    </row>
    <row r="50" spans="1:25">
      <c r="F50" s="1"/>
    </row>
    <row r="51" spans="1:25">
      <c r="F51" s="1"/>
    </row>
    <row r="52" spans="1:25">
      <c r="F52" s="1"/>
    </row>
  </sheetData>
  <mergeCells count="23">
    <mergeCell ref="C35:G35"/>
    <mergeCell ref="H35:L35"/>
    <mergeCell ref="C1:G1"/>
    <mergeCell ref="H1:L1"/>
    <mergeCell ref="A3:A5"/>
    <mergeCell ref="A8:A10"/>
    <mergeCell ref="A11:A13"/>
    <mergeCell ref="C18:G18"/>
    <mergeCell ref="H18:L18"/>
    <mergeCell ref="A42:A44"/>
    <mergeCell ref="A45:A47"/>
    <mergeCell ref="A20:A22"/>
    <mergeCell ref="A28:A30"/>
    <mergeCell ref="A37:A39"/>
    <mergeCell ref="M1:Q1"/>
    <mergeCell ref="R1:U1"/>
    <mergeCell ref="V1:Y1"/>
    <mergeCell ref="M35:Q35"/>
    <mergeCell ref="R35:U35"/>
    <mergeCell ref="V35:Y35"/>
    <mergeCell ref="M18:Q18"/>
    <mergeCell ref="R18:U18"/>
    <mergeCell ref="V18:Y18"/>
  </mergeCells>
  <phoneticPr fontId="4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50"/>
  <sheetViews>
    <sheetView topLeftCell="A16" zoomScale="90" zoomScaleNormal="90" workbookViewId="0">
      <selection activeCell="L54" sqref="L54"/>
    </sheetView>
  </sheetViews>
  <sheetFormatPr defaultColWidth="9" defaultRowHeight="14.5"/>
  <cols>
    <col min="1" max="1" width="12.453125" style="32" customWidth="1"/>
    <col min="2" max="16384" width="9" style="32"/>
  </cols>
  <sheetData>
    <row r="1" spans="1:25">
      <c r="A1" s="39" t="s">
        <v>60</v>
      </c>
      <c r="C1" s="67" t="s">
        <v>0</v>
      </c>
      <c r="D1" s="68"/>
      <c r="E1" s="68"/>
      <c r="F1" s="68"/>
      <c r="G1" s="68"/>
      <c r="H1" s="69" t="s">
        <v>1</v>
      </c>
      <c r="I1" s="70"/>
      <c r="J1" s="70"/>
      <c r="K1" s="70"/>
      <c r="L1" s="70"/>
      <c r="M1" s="68" t="s">
        <v>2</v>
      </c>
      <c r="N1" s="68"/>
      <c r="O1" s="68"/>
      <c r="P1" s="68"/>
      <c r="Q1" s="68"/>
      <c r="R1" s="68" t="s">
        <v>3</v>
      </c>
      <c r="S1" s="68"/>
      <c r="T1" s="68"/>
      <c r="U1" s="68"/>
      <c r="V1" s="68" t="s">
        <v>4</v>
      </c>
      <c r="W1" s="68"/>
      <c r="X1" s="68"/>
      <c r="Y1" s="68"/>
    </row>
    <row r="2" spans="1:25">
      <c r="A2" s="22"/>
      <c r="B2" s="5" t="s">
        <v>25</v>
      </c>
      <c r="C2" s="28" t="s">
        <v>5</v>
      </c>
      <c r="D2" s="28" t="s">
        <v>6</v>
      </c>
      <c r="E2" s="28" t="s">
        <v>7</v>
      </c>
      <c r="F2" s="28" t="s">
        <v>8</v>
      </c>
      <c r="G2" s="28" t="s">
        <v>9</v>
      </c>
      <c r="H2" s="28" t="s">
        <v>5</v>
      </c>
      <c r="I2" s="28" t="s">
        <v>6</v>
      </c>
      <c r="J2" s="28" t="s">
        <v>7</v>
      </c>
      <c r="K2" s="28" t="s">
        <v>8</v>
      </c>
      <c r="L2" s="28" t="s">
        <v>9</v>
      </c>
      <c r="M2" s="29" t="s">
        <v>10</v>
      </c>
      <c r="N2" s="29" t="s">
        <v>11</v>
      </c>
      <c r="O2" s="29" t="s">
        <v>12</v>
      </c>
      <c r="P2" s="29" t="s">
        <v>13</v>
      </c>
      <c r="Q2" s="29" t="s">
        <v>14</v>
      </c>
      <c r="R2" s="29" t="s">
        <v>10</v>
      </c>
      <c r="S2" s="29" t="s">
        <v>11</v>
      </c>
      <c r="T2" s="29" t="s">
        <v>13</v>
      </c>
      <c r="U2" s="29" t="s">
        <v>14</v>
      </c>
      <c r="V2" s="29" t="s">
        <v>10</v>
      </c>
      <c r="W2" s="29" t="s">
        <v>11</v>
      </c>
      <c r="X2" s="29" t="s">
        <v>13</v>
      </c>
      <c r="Y2" s="29" t="s">
        <v>14</v>
      </c>
    </row>
    <row r="3" spans="1:25" ht="17">
      <c r="A3" s="65" t="s">
        <v>24</v>
      </c>
      <c r="B3" s="5" t="s">
        <v>26</v>
      </c>
      <c r="C3" s="2">
        <v>2.0007999999999999</v>
      </c>
      <c r="D3" s="2">
        <v>2.0005999999999999</v>
      </c>
      <c r="E3" s="2">
        <v>2.0007999999999999</v>
      </c>
      <c r="F3" s="2">
        <v>2.0002</v>
      </c>
      <c r="G3" s="2">
        <v>2.0005000000000002</v>
      </c>
      <c r="H3" s="2">
        <v>2.0005999999999999</v>
      </c>
      <c r="I3" s="2">
        <v>2.0007999999999999</v>
      </c>
      <c r="J3" s="2">
        <v>2.0005999999999999</v>
      </c>
      <c r="K3" s="2">
        <v>2.0003000000000002</v>
      </c>
      <c r="L3" s="2">
        <v>2.0007999999999999</v>
      </c>
      <c r="M3" s="15">
        <v>2.0007000000000001</v>
      </c>
      <c r="N3" s="15">
        <v>2.0005999999999999</v>
      </c>
      <c r="O3" s="15">
        <v>2.0007999999999999</v>
      </c>
      <c r="P3" s="15">
        <v>2.0004</v>
      </c>
      <c r="Q3" s="15">
        <v>2.0004</v>
      </c>
      <c r="R3" s="15">
        <v>2.0001000000000002</v>
      </c>
      <c r="S3" s="15">
        <v>2.0007000000000001</v>
      </c>
      <c r="T3" s="15">
        <v>2.0011000000000001</v>
      </c>
      <c r="U3" s="15">
        <v>2</v>
      </c>
      <c r="V3" s="15">
        <v>2.0005000000000002</v>
      </c>
      <c r="W3" s="15">
        <v>2.0004</v>
      </c>
      <c r="X3" s="15">
        <v>2.0005999999999999</v>
      </c>
      <c r="Y3" s="15">
        <v>2.0009000000000001</v>
      </c>
    </row>
    <row r="4" spans="1:25" ht="17">
      <c r="A4" s="65"/>
      <c r="B4" s="5" t="s">
        <v>37</v>
      </c>
      <c r="C4" s="2">
        <v>2.0007000000000001</v>
      </c>
      <c r="D4" s="2">
        <v>2.0005000000000002</v>
      </c>
      <c r="E4" s="2">
        <v>2.0007000000000001</v>
      </c>
      <c r="F4" s="2">
        <v>2.0002</v>
      </c>
      <c r="G4" s="2">
        <v>2.0004</v>
      </c>
      <c r="H4" s="2">
        <v>2.0005000000000002</v>
      </c>
      <c r="I4" s="2">
        <v>2.0009000000000001</v>
      </c>
      <c r="J4" s="2">
        <v>2.0004</v>
      </c>
      <c r="K4" s="2">
        <v>2.0001000000000002</v>
      </c>
      <c r="L4" s="2">
        <v>2.0009000000000001</v>
      </c>
      <c r="M4" s="15">
        <v>2.0009000000000001</v>
      </c>
      <c r="N4" s="15">
        <v>2.0005000000000002</v>
      </c>
      <c r="O4" s="15">
        <v>2.0007000000000001</v>
      </c>
      <c r="P4" s="15">
        <v>2.0005999999999999</v>
      </c>
      <c r="Q4" s="15">
        <v>2.0005999999999999</v>
      </c>
      <c r="R4" s="15">
        <v>2.0003000000000002</v>
      </c>
      <c r="S4" s="15">
        <v>2.0009000000000001</v>
      </c>
      <c r="T4" s="15">
        <v>2.0013000000000001</v>
      </c>
      <c r="U4" s="15">
        <v>2.0002</v>
      </c>
      <c r="V4" s="15">
        <v>2.0007000000000001</v>
      </c>
      <c r="W4" s="15">
        <v>2.0005999999999999</v>
      </c>
      <c r="X4" s="15">
        <v>2.0007999999999999</v>
      </c>
      <c r="Y4" s="15">
        <v>2.0011000000000001</v>
      </c>
    </row>
    <row r="5" spans="1:25" ht="17">
      <c r="A5" s="65"/>
      <c r="B5" s="5" t="s">
        <v>38</v>
      </c>
      <c r="C5" s="2">
        <v>2.0009000000000001</v>
      </c>
      <c r="D5" s="2">
        <v>2.0007000000000001</v>
      </c>
      <c r="E5" s="2">
        <v>2.0009000000000001</v>
      </c>
      <c r="F5" s="2">
        <v>2.0001000000000002</v>
      </c>
      <c r="G5" s="2">
        <v>2.0005999999999999</v>
      </c>
      <c r="H5" s="2">
        <v>2.0007000000000001</v>
      </c>
      <c r="I5" s="2">
        <v>2.0005999999999999</v>
      </c>
      <c r="J5" s="2">
        <v>2.0005000000000002</v>
      </c>
      <c r="K5" s="2">
        <v>2.0002</v>
      </c>
      <c r="L5" s="2">
        <v>2.0007000000000001</v>
      </c>
      <c r="M5" s="8">
        <v>2.0007999999999999</v>
      </c>
      <c r="N5" s="8">
        <v>2.0007000000000001</v>
      </c>
      <c r="O5" s="15">
        <v>2.0009000000000001</v>
      </c>
      <c r="P5" s="8">
        <v>2.0005000000000002</v>
      </c>
      <c r="Q5" s="8">
        <v>2.0005000000000002</v>
      </c>
      <c r="R5" s="8">
        <v>2.0002</v>
      </c>
      <c r="S5" s="8">
        <v>2.0007999999999999</v>
      </c>
      <c r="T5" s="8">
        <v>2.0011999999999999</v>
      </c>
      <c r="U5" s="8">
        <v>2.0001000000000002</v>
      </c>
      <c r="V5" s="8">
        <v>2.0005999999999999</v>
      </c>
      <c r="W5" s="8">
        <v>2.0005000000000002</v>
      </c>
      <c r="X5" s="8">
        <v>2.0007000000000001</v>
      </c>
      <c r="Y5" s="8">
        <v>2.0009999999999999</v>
      </c>
    </row>
    <row r="6" spans="1:25">
      <c r="A6" s="5" t="s">
        <v>23</v>
      </c>
      <c r="B6" s="5"/>
      <c r="C6" s="30">
        <v>50</v>
      </c>
      <c r="D6" s="30">
        <v>50</v>
      </c>
      <c r="E6" s="30">
        <v>50</v>
      </c>
      <c r="F6" s="30">
        <v>50</v>
      </c>
      <c r="G6" s="30">
        <v>50</v>
      </c>
      <c r="H6" s="30">
        <v>50</v>
      </c>
      <c r="I6" s="30">
        <v>50</v>
      </c>
      <c r="J6" s="30">
        <v>50</v>
      </c>
      <c r="K6" s="30">
        <v>50</v>
      </c>
      <c r="L6" s="30">
        <v>50</v>
      </c>
      <c r="M6" s="30">
        <v>50</v>
      </c>
      <c r="N6" s="30">
        <v>50</v>
      </c>
      <c r="O6" s="30">
        <v>50</v>
      </c>
      <c r="P6" s="30">
        <v>50</v>
      </c>
      <c r="Q6" s="30">
        <v>50</v>
      </c>
      <c r="R6" s="30">
        <v>50</v>
      </c>
      <c r="S6" s="30">
        <v>50</v>
      </c>
      <c r="T6" s="30">
        <v>50</v>
      </c>
      <c r="U6" s="30">
        <v>50</v>
      </c>
      <c r="V6" s="30">
        <v>50</v>
      </c>
      <c r="W6" s="30">
        <v>50</v>
      </c>
      <c r="X6" s="30">
        <v>50</v>
      </c>
      <c r="Y6" s="30">
        <v>50</v>
      </c>
    </row>
    <row r="7" spans="1:25">
      <c r="A7" s="35" t="s">
        <v>49</v>
      </c>
      <c r="B7" s="5"/>
      <c r="C7" s="30">
        <v>450</v>
      </c>
      <c r="D7" s="30">
        <v>450</v>
      </c>
      <c r="E7" s="30">
        <v>450</v>
      </c>
      <c r="F7" s="30">
        <v>450</v>
      </c>
      <c r="G7" s="30">
        <v>450</v>
      </c>
      <c r="H7" s="30">
        <v>450</v>
      </c>
      <c r="I7" s="30">
        <v>450</v>
      </c>
      <c r="J7" s="30">
        <v>450</v>
      </c>
      <c r="K7" s="30">
        <v>450</v>
      </c>
      <c r="L7" s="30">
        <v>450</v>
      </c>
      <c r="M7" s="30">
        <v>450</v>
      </c>
      <c r="N7" s="30">
        <v>450</v>
      </c>
      <c r="O7" s="30">
        <v>450</v>
      </c>
      <c r="P7" s="30">
        <v>450</v>
      </c>
      <c r="Q7" s="30">
        <v>450</v>
      </c>
      <c r="R7" s="30">
        <v>450</v>
      </c>
      <c r="S7" s="30">
        <v>450</v>
      </c>
      <c r="T7" s="30">
        <v>450</v>
      </c>
      <c r="U7" s="30">
        <v>450</v>
      </c>
      <c r="V7" s="30">
        <v>450</v>
      </c>
      <c r="W7" s="30">
        <v>450</v>
      </c>
      <c r="X7" s="30">
        <v>450</v>
      </c>
      <c r="Y7" s="30">
        <v>450</v>
      </c>
    </row>
    <row r="8" spans="1:25" ht="17">
      <c r="A8" s="63" t="s">
        <v>32</v>
      </c>
      <c r="B8" s="5" t="s">
        <v>26</v>
      </c>
      <c r="C8" s="1">
        <v>0.53200000000000003</v>
      </c>
      <c r="D8" s="1">
        <v>0.47799999999999998</v>
      </c>
      <c r="E8" s="1">
        <v>0.61</v>
      </c>
      <c r="F8" s="1">
        <v>0.42899999999999999</v>
      </c>
      <c r="G8" s="1">
        <v>0.56399999999999995</v>
      </c>
      <c r="H8" s="1">
        <v>0.42299999999999999</v>
      </c>
      <c r="I8" s="1">
        <v>0.53500000000000003</v>
      </c>
      <c r="J8" s="1">
        <v>0.60299999999999998</v>
      </c>
      <c r="K8" s="1">
        <v>0.48299999999999998</v>
      </c>
      <c r="L8" s="1">
        <v>0.64400000000000002</v>
      </c>
      <c r="M8" s="13">
        <v>0.44800000000000001</v>
      </c>
      <c r="N8" s="13">
        <v>0.45600000000000002</v>
      </c>
      <c r="O8" s="1">
        <v>0.40500000000000003</v>
      </c>
      <c r="P8" s="13">
        <v>0.58499999999999996</v>
      </c>
      <c r="Q8" s="13">
        <v>0.54400000000000004</v>
      </c>
      <c r="R8" s="13">
        <v>0.44400000000000001</v>
      </c>
      <c r="S8" s="13">
        <v>0.70899999999999996</v>
      </c>
      <c r="T8" s="13">
        <v>0.52400000000000002</v>
      </c>
      <c r="U8" s="13">
        <v>0.73399999999999999</v>
      </c>
      <c r="V8" s="13">
        <v>0.52700000000000002</v>
      </c>
      <c r="W8" s="13">
        <v>0.68500000000000005</v>
      </c>
      <c r="X8" s="13">
        <v>0.67800000000000005</v>
      </c>
      <c r="Y8" s="13">
        <v>0.79600000000000004</v>
      </c>
    </row>
    <row r="9" spans="1:25" ht="15" customHeight="1">
      <c r="A9" s="63"/>
      <c r="B9" s="5" t="s">
        <v>37</v>
      </c>
      <c r="C9" s="1">
        <v>0.55500000000000005</v>
      </c>
      <c r="D9" s="1">
        <v>0.499</v>
      </c>
      <c r="E9" s="1">
        <v>0.55700000000000005</v>
      </c>
      <c r="F9" s="1">
        <v>0.46300000000000002</v>
      </c>
      <c r="G9" s="1">
        <v>0.67300000000000004</v>
      </c>
      <c r="H9" s="1">
        <v>0.41899999999999998</v>
      </c>
      <c r="I9" s="1">
        <v>0.49099999999999999</v>
      </c>
      <c r="J9" s="1">
        <v>0.59499999999999997</v>
      </c>
      <c r="K9" s="1">
        <v>0.47199999999999998</v>
      </c>
      <c r="L9" s="1">
        <v>0.69399999999999995</v>
      </c>
      <c r="M9" s="13">
        <v>0.44</v>
      </c>
      <c r="N9" s="13">
        <v>0.46700000000000003</v>
      </c>
      <c r="O9" s="1">
        <v>0.40400000000000003</v>
      </c>
      <c r="P9" s="13">
        <v>0.58399999999999996</v>
      </c>
      <c r="Q9" s="13">
        <v>0.54500000000000004</v>
      </c>
      <c r="R9" s="13">
        <v>0.45</v>
      </c>
      <c r="S9" s="13">
        <v>0.70799999999999996</v>
      </c>
      <c r="T9" s="13">
        <v>0.52500000000000002</v>
      </c>
      <c r="U9" s="13">
        <v>0.755</v>
      </c>
      <c r="V9" s="13">
        <v>0.52200000000000002</v>
      </c>
      <c r="W9" s="13">
        <v>0.68</v>
      </c>
      <c r="X9" s="13">
        <v>0.67600000000000005</v>
      </c>
      <c r="Y9" s="13">
        <v>0.79500000000000004</v>
      </c>
    </row>
    <row r="10" spans="1:25" ht="17">
      <c r="A10" s="63"/>
      <c r="B10" s="5" t="s">
        <v>38</v>
      </c>
      <c r="C10" s="1">
        <v>0.54400000000000004</v>
      </c>
      <c r="D10" s="1">
        <v>0.499</v>
      </c>
      <c r="E10" s="1">
        <v>0.54</v>
      </c>
      <c r="F10" s="1">
        <v>0.434</v>
      </c>
      <c r="G10" s="1">
        <v>0.53200000000000003</v>
      </c>
      <c r="H10" s="1">
        <v>0.42599999999999999</v>
      </c>
      <c r="I10" s="1">
        <v>0.495</v>
      </c>
      <c r="J10" s="1">
        <v>0.64200000000000002</v>
      </c>
      <c r="K10" s="1">
        <v>0.49</v>
      </c>
      <c r="L10" s="1">
        <v>0.70699999999999996</v>
      </c>
      <c r="M10" s="13">
        <v>0.438</v>
      </c>
      <c r="N10" s="13">
        <v>0.46600000000000003</v>
      </c>
      <c r="O10" s="1">
        <v>0.40600000000000003</v>
      </c>
      <c r="P10" s="13">
        <v>0.58199999999999996</v>
      </c>
      <c r="Q10" s="13">
        <v>0.54</v>
      </c>
      <c r="R10" s="13">
        <v>0.45600000000000002</v>
      </c>
      <c r="S10" s="13">
        <v>0.71</v>
      </c>
      <c r="T10" s="13">
        <v>0.53</v>
      </c>
      <c r="U10" s="13">
        <v>0.76</v>
      </c>
      <c r="V10" s="13">
        <v>0.53</v>
      </c>
      <c r="W10" s="13">
        <v>0.67900000000000005</v>
      </c>
      <c r="X10" s="13">
        <v>0.68100000000000005</v>
      </c>
      <c r="Y10" s="13">
        <v>0.79600000000000004</v>
      </c>
    </row>
    <row r="11" spans="1:25" ht="15" customHeight="1">
      <c r="A11" s="66" t="s">
        <v>61</v>
      </c>
      <c r="B11" s="5" t="s">
        <v>26</v>
      </c>
      <c r="C11" s="31">
        <f>((71.94*C8+0.54)*C6)/(C3*C7)</f>
        <v>2.1553645208583232</v>
      </c>
      <c r="D11" s="31">
        <f t="shared" ref="D11:X11" si="0">((71.94*D8+0.54)*D6)/(D3*D7)</f>
        <v>1.9398247192508911</v>
      </c>
      <c r="E11" s="31">
        <f t="shared" si="0"/>
        <v>2.4669798747167797</v>
      </c>
      <c r="F11" s="31">
        <f t="shared" si="0"/>
        <v>1.7443955604439554</v>
      </c>
      <c r="G11" s="31">
        <f t="shared" si="0"/>
        <v>2.2835491127218193</v>
      </c>
      <c r="H11" s="31">
        <f t="shared" si="0"/>
        <v>1.720073977806658</v>
      </c>
      <c r="I11" s="31">
        <f t="shared" si="0"/>
        <v>2.1673497267759565</v>
      </c>
      <c r="J11" s="31">
        <f t="shared" si="0"/>
        <v>2.4392582225332395</v>
      </c>
      <c r="K11" s="31">
        <f t="shared" si="0"/>
        <v>1.9600959856021594</v>
      </c>
      <c r="L11" s="31">
        <f t="shared" si="0"/>
        <v>2.602812208449953</v>
      </c>
      <c r="M11" s="31">
        <f t="shared" si="0"/>
        <v>1.819869712267373</v>
      </c>
      <c r="N11" s="31">
        <f t="shared" si="0"/>
        <v>1.8519244226731981</v>
      </c>
      <c r="O11" s="31">
        <f t="shared" si="0"/>
        <v>1.6479908036785285</v>
      </c>
      <c r="P11" s="31">
        <f t="shared" si="0"/>
        <v>2.3675764847030596</v>
      </c>
      <c r="Q11" s="31">
        <f t="shared" si="0"/>
        <v>2.2037459174831699</v>
      </c>
      <c r="R11" s="31">
        <f t="shared" si="0"/>
        <v>1.8044297785110746</v>
      </c>
      <c r="S11" s="31">
        <f t="shared" si="0"/>
        <v>2.8626347445060891</v>
      </c>
      <c r="T11" s="31">
        <f t="shared" si="0"/>
        <v>2.1230856362334047</v>
      </c>
      <c r="U11" s="31">
        <f t="shared" si="0"/>
        <v>2.963553333333333</v>
      </c>
      <c r="V11" s="31">
        <f t="shared" si="0"/>
        <v>2.1357094059818378</v>
      </c>
      <c r="W11" s="31">
        <f t="shared" si="0"/>
        <v>2.7671632340198631</v>
      </c>
      <c r="X11" s="31">
        <f t="shared" si="0"/>
        <v>2.7389183245026492</v>
      </c>
      <c r="Y11" s="31">
        <f>((71.94*Y8+0.54)*Y6)/(Y3*Y7)</f>
        <v>3.209902210671864</v>
      </c>
    </row>
    <row r="12" spans="1:25" ht="17">
      <c r="A12" s="66"/>
      <c r="B12" s="5" t="s">
        <v>37</v>
      </c>
      <c r="C12" s="31">
        <f>((71.94*C9+0.54)*C6)/(C4*C7)</f>
        <v>2.2473634228020192</v>
      </c>
      <c r="D12" s="31">
        <f t="shared" ref="D12:X12" si="1">((71.94*D9+0.54)*D6)/(D4*D7)</f>
        <v>2.0238307089894194</v>
      </c>
      <c r="E12" s="31">
        <f t="shared" si="1"/>
        <v>2.2553539594475267</v>
      </c>
      <c r="F12" s="31">
        <f t="shared" si="1"/>
        <v>1.8802686398026862</v>
      </c>
      <c r="G12" s="31">
        <f t="shared" si="1"/>
        <v>2.7192128241018465</v>
      </c>
      <c r="H12" s="31">
        <f t="shared" si="1"/>
        <v>1.7041772890110802</v>
      </c>
      <c r="I12" s="31">
        <f t="shared" si="1"/>
        <v>1.9914671731054354</v>
      </c>
      <c r="J12" s="31">
        <f t="shared" si="1"/>
        <v>2.4075351596347394</v>
      </c>
      <c r="K12" s="31">
        <f t="shared" si="1"/>
        <v>1.9163308501241598</v>
      </c>
      <c r="L12" s="31">
        <f t="shared" si="1"/>
        <v>2.8024255751578453</v>
      </c>
      <c r="M12" s="31">
        <f t="shared" si="1"/>
        <v>1.7877288553484267</v>
      </c>
      <c r="N12" s="31">
        <f t="shared" si="1"/>
        <v>1.8959693409980836</v>
      </c>
      <c r="O12" s="31">
        <f t="shared" si="1"/>
        <v>1.6440779060662101</v>
      </c>
      <c r="P12" s="31">
        <f t="shared" si="1"/>
        <v>2.3633443300343226</v>
      </c>
      <c r="Q12" s="31">
        <f t="shared" si="1"/>
        <v>2.2075210770102305</v>
      </c>
      <c r="R12" s="31">
        <f t="shared" si="1"/>
        <v>1.8282257661350794</v>
      </c>
      <c r="S12" s="31">
        <f t="shared" si="1"/>
        <v>2.8583537408166317</v>
      </c>
      <c r="T12" s="31">
        <f t="shared" si="1"/>
        <v>2.1268675361015341</v>
      </c>
      <c r="U12" s="31">
        <f t="shared" si="1"/>
        <v>3.0471786154717861</v>
      </c>
      <c r="V12" s="31">
        <f t="shared" si="1"/>
        <v>2.1155195681511469</v>
      </c>
      <c r="W12" s="31">
        <f t="shared" si="1"/>
        <v>2.7469092605551668</v>
      </c>
      <c r="X12" s="31">
        <f t="shared" si="1"/>
        <v>2.7306544049047048</v>
      </c>
      <c r="Y12" s="31">
        <f>((71.94*Y9+0.54)*Y6)/(Y4*Y7)</f>
        <v>3.2055869271900459</v>
      </c>
    </row>
    <row r="13" spans="1:25" ht="17">
      <c r="A13" s="66"/>
      <c r="B13" s="5" t="s">
        <v>38</v>
      </c>
      <c r="C13" s="31">
        <f>((71.94*C10+0.54)*C6)/(C5*C7)</f>
        <v>2.2031952288137</v>
      </c>
      <c r="D13" s="31">
        <f t="shared" ref="D13:X13" si="2">((71.94*D10+0.54)*D6)/(D5*D7)</f>
        <v>2.0236283967278119</v>
      </c>
      <c r="E13" s="31">
        <f t="shared" si="2"/>
        <v>2.1872157529111895</v>
      </c>
      <c r="F13" s="31">
        <f t="shared" si="2"/>
        <v>1.7644651100778292</v>
      </c>
      <c r="G13" s="31">
        <f t="shared" si="2"/>
        <v>2.1555799926688661</v>
      </c>
      <c r="H13" s="31">
        <f t="shared" si="2"/>
        <v>1.7319738091667913</v>
      </c>
      <c r="I13" s="31">
        <f t="shared" si="2"/>
        <v>2.0077476756972903</v>
      </c>
      <c r="J13" s="31">
        <f t="shared" si="2"/>
        <v>2.5952111972006997</v>
      </c>
      <c r="K13" s="31">
        <f t="shared" si="2"/>
        <v>1.9881678498816784</v>
      </c>
      <c r="L13" s="31">
        <f t="shared" si="2"/>
        <v>2.8546442078605816</v>
      </c>
      <c r="M13" s="31">
        <f t="shared" si="2"/>
        <v>1.779828068772491</v>
      </c>
      <c r="N13" s="31">
        <f t="shared" si="2"/>
        <v>1.8917845420769397</v>
      </c>
      <c r="O13" s="31">
        <f t="shared" si="2"/>
        <v>1.6519033101770868</v>
      </c>
      <c r="P13" s="31">
        <f t="shared" si="2"/>
        <v>2.3554711322169455</v>
      </c>
      <c r="Q13" s="31">
        <f t="shared" si="2"/>
        <v>2.1876530867283179</v>
      </c>
      <c r="R13" s="31">
        <f t="shared" si="2"/>
        <v>1.8522947705229476</v>
      </c>
      <c r="S13" s="31">
        <f t="shared" si="2"/>
        <v>2.8664867386378781</v>
      </c>
      <c r="T13" s="31">
        <f t="shared" si="2"/>
        <v>2.1469451662335932</v>
      </c>
      <c r="U13" s="31">
        <f t="shared" si="2"/>
        <v>3.067313301001616</v>
      </c>
      <c r="V13" s="31">
        <f t="shared" si="2"/>
        <v>2.1475890566163485</v>
      </c>
      <c r="W13" s="31">
        <f t="shared" si="2"/>
        <v>2.7430509039406812</v>
      </c>
      <c r="X13" s="31">
        <f t="shared" si="2"/>
        <v>2.7507672314689859</v>
      </c>
      <c r="Y13" s="31">
        <f>((71.94*Y10+0.54)*Y6)/(Y5*Y7)</f>
        <v>3.2097417957687826</v>
      </c>
    </row>
    <row r="14" spans="1:25">
      <c r="A14" s="26"/>
      <c r="B14" s="5" t="s">
        <v>30</v>
      </c>
      <c r="C14" s="1">
        <f>AVERAGE(C11:C13)</f>
        <v>2.2019743908246809</v>
      </c>
      <c r="D14" s="1">
        <f t="shared" ref="D14:Y14" si="3">AVERAGE(D11:D13)</f>
        <v>1.9957612749893741</v>
      </c>
      <c r="E14" s="1">
        <f t="shared" si="3"/>
        <v>2.3031831956918318</v>
      </c>
      <c r="F14" s="1">
        <f t="shared" si="3"/>
        <v>1.7963764367748236</v>
      </c>
      <c r="G14" s="1">
        <f t="shared" si="3"/>
        <v>2.3861139764975103</v>
      </c>
      <c r="H14" s="1">
        <f t="shared" si="3"/>
        <v>1.7187416919948433</v>
      </c>
      <c r="I14" s="1">
        <f t="shared" si="3"/>
        <v>2.0555215251928942</v>
      </c>
      <c r="J14" s="1">
        <f t="shared" si="3"/>
        <v>2.4806681931228929</v>
      </c>
      <c r="K14" s="1">
        <f t="shared" si="3"/>
        <v>1.9548648952026657</v>
      </c>
      <c r="L14" s="1">
        <f t="shared" si="3"/>
        <v>2.7532939971561263</v>
      </c>
      <c r="M14" s="1">
        <f t="shared" si="3"/>
        <v>1.7958088787960971</v>
      </c>
      <c r="N14" s="1">
        <f t="shared" si="3"/>
        <v>1.8798927685827405</v>
      </c>
      <c r="O14" s="1">
        <f t="shared" si="3"/>
        <v>1.6479906733072751</v>
      </c>
      <c r="P14" s="1">
        <f t="shared" si="3"/>
        <v>2.3621306489847762</v>
      </c>
      <c r="Q14" s="1">
        <f t="shared" si="3"/>
        <v>2.1996400270739063</v>
      </c>
      <c r="R14" s="1">
        <f t="shared" si="3"/>
        <v>1.8283167717230338</v>
      </c>
      <c r="S14" s="1">
        <f t="shared" si="3"/>
        <v>2.8624917413201998</v>
      </c>
      <c r="T14" s="1">
        <f t="shared" si="3"/>
        <v>2.1322994461895104</v>
      </c>
      <c r="U14" s="1">
        <f t="shared" si="3"/>
        <v>3.0260150832689114</v>
      </c>
      <c r="V14" s="1">
        <f t="shared" si="3"/>
        <v>2.1329393435831112</v>
      </c>
      <c r="W14" s="1">
        <f t="shared" si="3"/>
        <v>2.7523744661719038</v>
      </c>
      <c r="X14" s="1">
        <f t="shared" si="3"/>
        <v>2.7401133202921133</v>
      </c>
      <c r="Y14" s="1">
        <f t="shared" si="3"/>
        <v>3.2084103112102311</v>
      </c>
    </row>
    <row r="15" spans="1:25">
      <c r="A15" s="24"/>
      <c r="B15" s="5" t="s">
        <v>33</v>
      </c>
      <c r="C15" s="1">
        <f>STDEV(C11:C13)</f>
        <v>4.6011599882616785E-2</v>
      </c>
      <c r="D15" s="1">
        <f t="shared" ref="D15:Y15" si="4">STDEV(D11:D13)</f>
        <v>4.8442583885215253E-2</v>
      </c>
      <c r="E15" s="1">
        <f t="shared" si="4"/>
        <v>0.14588597548153301</v>
      </c>
      <c r="F15" s="1">
        <f t="shared" si="4"/>
        <v>7.334250474505026E-2</v>
      </c>
      <c r="G15" s="1">
        <f t="shared" si="4"/>
        <v>0.29548291935116588</v>
      </c>
      <c r="H15" s="1">
        <f t="shared" si="4"/>
        <v>1.3946070138393314E-2</v>
      </c>
      <c r="I15" s="1">
        <f t="shared" si="4"/>
        <v>9.7187569643125568E-2</v>
      </c>
      <c r="J15" s="1">
        <f t="shared" si="4"/>
        <v>0.100457269608983</v>
      </c>
      <c r="K15" s="1">
        <f t="shared" si="4"/>
        <v>3.6203064284894247E-2</v>
      </c>
      <c r="L15" s="1">
        <f t="shared" si="4"/>
        <v>0.13291077063012213</v>
      </c>
      <c r="M15" s="1">
        <f t="shared" si="4"/>
        <v>2.1208450854057738E-2</v>
      </c>
      <c r="N15" s="1">
        <f t="shared" si="4"/>
        <v>2.4311507875684344E-2</v>
      </c>
      <c r="O15" s="1">
        <f t="shared" si="4"/>
        <v>3.9127020570673557E-3</v>
      </c>
      <c r="P15" s="1">
        <f t="shared" si="4"/>
        <v>6.1432610208901998E-3</v>
      </c>
      <c r="Q15" s="1">
        <f t="shared" si="4"/>
        <v>1.0551209006564432E-2</v>
      </c>
      <c r="R15" s="1">
        <f t="shared" si="4"/>
        <v>2.3932625777104897E-2</v>
      </c>
      <c r="S15" s="1">
        <f t="shared" si="4"/>
        <v>4.0683843013511233E-3</v>
      </c>
      <c r="T15" s="1">
        <f t="shared" si="4"/>
        <v>1.2823748607968333E-2</v>
      </c>
      <c r="U15" s="1">
        <f t="shared" si="4"/>
        <v>5.5022304969051958E-2</v>
      </c>
      <c r="V15" s="1">
        <f t="shared" si="4"/>
        <v>1.6213203165153796E-2</v>
      </c>
      <c r="W15" s="1">
        <f t="shared" si="4"/>
        <v>1.295192919169821E-2</v>
      </c>
      <c r="X15" s="1">
        <f t="shared" si="4"/>
        <v>1.0109523198640039E-2</v>
      </c>
      <c r="Y15" s="1">
        <f t="shared" si="4"/>
        <v>2.4464374566621088E-3</v>
      </c>
    </row>
    <row r="16" spans="1:25">
      <c r="A16" s="24"/>
    </row>
    <row r="17" spans="1:25">
      <c r="A17" s="17" t="s">
        <v>34</v>
      </c>
      <c r="B17" s="22"/>
    </row>
    <row r="18" spans="1:25">
      <c r="A18" s="22"/>
      <c r="B18" s="22"/>
      <c r="C18" s="67" t="s">
        <v>0</v>
      </c>
      <c r="D18" s="68"/>
      <c r="E18" s="68"/>
      <c r="F18" s="68"/>
      <c r="G18" s="68"/>
      <c r="H18" s="69" t="s">
        <v>1</v>
      </c>
      <c r="I18" s="70"/>
      <c r="J18" s="70"/>
      <c r="K18" s="70"/>
      <c r="L18" s="70"/>
      <c r="M18" s="68" t="s">
        <v>2</v>
      </c>
      <c r="N18" s="68"/>
      <c r="O18" s="68"/>
      <c r="P18" s="68"/>
      <c r="Q18" s="68"/>
      <c r="R18" s="68" t="s">
        <v>3</v>
      </c>
      <c r="S18" s="68"/>
      <c r="T18" s="68"/>
      <c r="U18" s="68"/>
      <c r="V18" s="68" t="s">
        <v>4</v>
      </c>
      <c r="W18" s="68"/>
      <c r="X18" s="68"/>
      <c r="Y18" s="68"/>
    </row>
    <row r="19" spans="1:25">
      <c r="A19" s="22"/>
      <c r="B19" s="5" t="s">
        <v>25</v>
      </c>
      <c r="C19" s="28" t="s">
        <v>5</v>
      </c>
      <c r="D19" s="28" t="s">
        <v>6</v>
      </c>
      <c r="E19" s="28" t="s">
        <v>7</v>
      </c>
      <c r="F19" s="28" t="s">
        <v>8</v>
      </c>
      <c r="G19" s="28" t="s">
        <v>9</v>
      </c>
      <c r="H19" s="28" t="s">
        <v>5</v>
      </c>
      <c r="I19" s="28" t="s">
        <v>6</v>
      </c>
      <c r="J19" s="28" t="s">
        <v>7</v>
      </c>
      <c r="K19" s="28" t="s">
        <v>8</v>
      </c>
      <c r="L19" s="28" t="s">
        <v>9</v>
      </c>
      <c r="M19" s="29" t="s">
        <v>10</v>
      </c>
      <c r="N19" s="29" t="s">
        <v>11</v>
      </c>
      <c r="O19" s="29" t="s">
        <v>12</v>
      </c>
      <c r="P19" s="29" t="s">
        <v>13</v>
      </c>
      <c r="Q19" s="29" t="s">
        <v>14</v>
      </c>
      <c r="R19" s="29" t="s">
        <v>10</v>
      </c>
      <c r="S19" s="29" t="s">
        <v>11</v>
      </c>
      <c r="T19" s="29" t="s">
        <v>13</v>
      </c>
      <c r="U19" s="29" t="s">
        <v>14</v>
      </c>
      <c r="V19" s="29" t="s">
        <v>10</v>
      </c>
      <c r="W19" s="29" t="s">
        <v>11</v>
      </c>
      <c r="X19" s="29" t="s">
        <v>13</v>
      </c>
      <c r="Y19" s="29" t="s">
        <v>14</v>
      </c>
    </row>
    <row r="20" spans="1:25" ht="17">
      <c r="A20" s="65" t="s">
        <v>24</v>
      </c>
      <c r="B20" s="5" t="s">
        <v>26</v>
      </c>
      <c r="C20" s="2">
        <v>2.0003000000000002</v>
      </c>
      <c r="D20" s="2">
        <v>2.0007000000000001</v>
      </c>
      <c r="E20" s="2">
        <v>2.0005999999999999</v>
      </c>
      <c r="F20" s="2">
        <v>2.0004</v>
      </c>
      <c r="G20" s="2">
        <v>2</v>
      </c>
      <c r="H20" s="2">
        <v>2.0004</v>
      </c>
      <c r="I20" s="2">
        <v>2.0005000000000002</v>
      </c>
      <c r="J20" s="2">
        <v>2.0009000000000001</v>
      </c>
      <c r="K20" s="2">
        <v>2.0007000000000001</v>
      </c>
      <c r="L20" s="2">
        <v>2.0007999999999999</v>
      </c>
      <c r="M20" s="15">
        <v>2.0007000000000001</v>
      </c>
      <c r="N20" s="15">
        <v>2.0009000000000001</v>
      </c>
      <c r="O20" s="15">
        <v>2.0003000000000002</v>
      </c>
      <c r="P20" s="15">
        <v>2.0003000000000002</v>
      </c>
      <c r="Q20" s="15">
        <v>2.0011000000000001</v>
      </c>
      <c r="R20" s="15">
        <v>2</v>
      </c>
      <c r="S20" s="15">
        <v>2.0005999999999999</v>
      </c>
      <c r="T20" s="15">
        <v>2.0007999999999999</v>
      </c>
      <c r="U20" s="15">
        <v>2.0007999999999999</v>
      </c>
      <c r="V20" s="15">
        <v>2.0005000000000002</v>
      </c>
      <c r="W20" s="15">
        <v>2.0002</v>
      </c>
      <c r="X20" s="15">
        <v>2.0013999999999998</v>
      </c>
      <c r="Y20" s="15">
        <v>2.0007000000000001</v>
      </c>
    </row>
    <row r="21" spans="1:25" ht="17">
      <c r="A21" s="65"/>
      <c r="B21" s="5" t="s">
        <v>37</v>
      </c>
      <c r="C21" s="2">
        <v>2.0004</v>
      </c>
      <c r="D21" s="2">
        <v>2.0009000000000001</v>
      </c>
      <c r="E21" s="2">
        <v>2.0002</v>
      </c>
      <c r="F21" s="2">
        <v>2.0005000000000002</v>
      </c>
      <c r="G21" s="2">
        <v>2.0001000000000002</v>
      </c>
      <c r="H21" s="2">
        <v>2.0005000000000002</v>
      </c>
      <c r="I21" s="2">
        <v>2.0003000000000002</v>
      </c>
      <c r="J21" s="2">
        <v>2.0007999999999999</v>
      </c>
      <c r="K21" s="2">
        <v>2.0009000000000001</v>
      </c>
      <c r="L21" s="2">
        <v>2.0007000000000001</v>
      </c>
      <c r="M21" s="15">
        <v>2.0009000000000001</v>
      </c>
      <c r="N21" s="15">
        <v>2.0007000000000001</v>
      </c>
      <c r="O21" s="15">
        <v>2.0004</v>
      </c>
      <c r="P21" s="15">
        <v>2.0001000000000002</v>
      </c>
      <c r="Q21" s="15">
        <v>2.0013000000000001</v>
      </c>
      <c r="R21" s="15">
        <v>1.9998</v>
      </c>
      <c r="S21" s="15">
        <v>2.0007999999999999</v>
      </c>
      <c r="T21" s="15">
        <v>2.0005999999999999</v>
      </c>
      <c r="U21" s="15">
        <v>2.0009999999999999</v>
      </c>
      <c r="V21" s="15">
        <v>2.0003000000000002</v>
      </c>
      <c r="W21" s="15">
        <v>2.0004</v>
      </c>
      <c r="X21" s="15">
        <v>2.0011999999999999</v>
      </c>
      <c r="Y21" s="15">
        <v>2.0005000000000002</v>
      </c>
    </row>
    <row r="22" spans="1:25" ht="17">
      <c r="A22" s="65"/>
      <c r="B22" s="5" t="s">
        <v>38</v>
      </c>
      <c r="C22" s="2">
        <v>2.0002</v>
      </c>
      <c r="D22" s="2">
        <v>2.0005000000000002</v>
      </c>
      <c r="E22" s="2">
        <v>2.0004</v>
      </c>
      <c r="F22" s="2">
        <v>2.0005999999999999</v>
      </c>
      <c r="G22" s="2">
        <v>2</v>
      </c>
      <c r="H22" s="2">
        <v>2.0003000000000002</v>
      </c>
      <c r="I22" s="2">
        <v>2.0007000000000001</v>
      </c>
      <c r="J22" s="2">
        <v>2.0009000000000001</v>
      </c>
      <c r="K22" s="2">
        <v>2.0007999999999999</v>
      </c>
      <c r="L22" s="2">
        <v>2.0009000000000001</v>
      </c>
      <c r="M22" s="8">
        <v>2.0007999999999999</v>
      </c>
      <c r="N22" s="8">
        <v>2.0007999999999999</v>
      </c>
      <c r="O22" s="15">
        <v>2.0001000000000002</v>
      </c>
      <c r="P22" s="8">
        <v>2.0002</v>
      </c>
      <c r="Q22" s="8">
        <v>2.0011999999999999</v>
      </c>
      <c r="R22" s="8">
        <v>1.9999</v>
      </c>
      <c r="S22" s="8">
        <v>2.0007000000000001</v>
      </c>
      <c r="T22" s="8">
        <v>2.0007000000000001</v>
      </c>
      <c r="U22" s="8">
        <v>2.0009000000000001</v>
      </c>
      <c r="V22" s="8">
        <v>2.0004</v>
      </c>
      <c r="W22" s="8">
        <v>2.0003000000000002</v>
      </c>
      <c r="X22" s="8">
        <v>2.0013000000000001</v>
      </c>
      <c r="Y22" s="8">
        <v>2.0005999999999999</v>
      </c>
    </row>
    <row r="23" spans="1:25">
      <c r="A23" s="5" t="s">
        <v>23</v>
      </c>
      <c r="B23" s="5"/>
      <c r="C23" s="30">
        <v>50</v>
      </c>
      <c r="D23" s="30">
        <v>50</v>
      </c>
      <c r="E23" s="30">
        <v>50</v>
      </c>
      <c r="F23" s="30">
        <v>50</v>
      </c>
      <c r="G23" s="30">
        <v>50</v>
      </c>
      <c r="H23" s="30">
        <v>50</v>
      </c>
      <c r="I23" s="30">
        <v>50</v>
      </c>
      <c r="J23" s="30">
        <v>50</v>
      </c>
      <c r="K23" s="30">
        <v>50</v>
      </c>
      <c r="L23" s="30">
        <v>50</v>
      </c>
      <c r="M23" s="30">
        <v>50</v>
      </c>
      <c r="N23" s="30">
        <v>50</v>
      </c>
      <c r="O23" s="30">
        <v>50</v>
      </c>
      <c r="P23" s="30">
        <v>50</v>
      </c>
      <c r="Q23" s="30">
        <v>50</v>
      </c>
      <c r="R23" s="30">
        <v>50</v>
      </c>
      <c r="S23" s="30">
        <v>50</v>
      </c>
      <c r="T23" s="30">
        <v>50</v>
      </c>
      <c r="U23" s="30">
        <v>50</v>
      </c>
      <c r="V23" s="30">
        <v>50</v>
      </c>
      <c r="W23" s="30">
        <v>50</v>
      </c>
      <c r="X23" s="30">
        <v>50</v>
      </c>
      <c r="Y23" s="30">
        <v>50</v>
      </c>
    </row>
    <row r="24" spans="1:25">
      <c r="A24" s="35" t="s">
        <v>49</v>
      </c>
      <c r="B24" s="5"/>
      <c r="C24" s="30">
        <v>450</v>
      </c>
      <c r="D24" s="30">
        <v>450</v>
      </c>
      <c r="E24" s="30">
        <v>450</v>
      </c>
      <c r="F24" s="30">
        <v>450</v>
      </c>
      <c r="G24" s="30">
        <v>450</v>
      </c>
      <c r="H24" s="30">
        <v>450</v>
      </c>
      <c r="I24" s="30">
        <v>450</v>
      </c>
      <c r="J24" s="30">
        <v>450</v>
      </c>
      <c r="K24" s="30">
        <v>450</v>
      </c>
      <c r="L24" s="30">
        <v>450</v>
      </c>
      <c r="M24" s="30">
        <v>450</v>
      </c>
      <c r="N24" s="30">
        <v>450</v>
      </c>
      <c r="O24" s="30">
        <v>450</v>
      </c>
      <c r="P24" s="30">
        <v>450</v>
      </c>
      <c r="Q24" s="30">
        <v>450</v>
      </c>
      <c r="R24" s="30">
        <v>450</v>
      </c>
      <c r="S24" s="30">
        <v>450</v>
      </c>
      <c r="T24" s="30">
        <v>450</v>
      </c>
      <c r="U24" s="30">
        <v>450</v>
      </c>
      <c r="V24" s="30">
        <v>450</v>
      </c>
      <c r="W24" s="30">
        <v>450</v>
      </c>
      <c r="X24" s="30">
        <v>450</v>
      </c>
      <c r="Y24" s="30">
        <v>450</v>
      </c>
    </row>
    <row r="25" spans="1:25" ht="17">
      <c r="A25" s="3" t="s">
        <v>32</v>
      </c>
      <c r="B25" s="5" t="s">
        <v>26</v>
      </c>
      <c r="C25" s="1">
        <v>0.433</v>
      </c>
      <c r="D25" s="1">
        <v>0.41699999999999998</v>
      </c>
      <c r="E25" s="1">
        <v>0.61199999999999999</v>
      </c>
      <c r="F25" s="1">
        <v>0.45300000000000001</v>
      </c>
      <c r="G25" s="1">
        <v>0.65800000000000003</v>
      </c>
      <c r="H25" s="1">
        <v>0.45100000000000001</v>
      </c>
      <c r="I25" s="1">
        <v>0.502</v>
      </c>
      <c r="J25" s="1">
        <v>0.55300000000000005</v>
      </c>
      <c r="K25" s="1">
        <v>0.46400000000000002</v>
      </c>
      <c r="L25" s="1">
        <v>0.73499999999999999</v>
      </c>
      <c r="M25" s="13">
        <v>0.51800000000000002</v>
      </c>
      <c r="N25" s="13">
        <v>0.48399999999999999</v>
      </c>
      <c r="O25" s="1">
        <v>0.54100000000000004</v>
      </c>
      <c r="P25" s="13">
        <v>0.55400000000000005</v>
      </c>
      <c r="Q25" s="13">
        <v>0.65400000000000003</v>
      </c>
      <c r="R25" s="13">
        <v>0.49</v>
      </c>
      <c r="S25" s="13">
        <v>0.62</v>
      </c>
      <c r="T25" s="13">
        <v>0.61799999999999999</v>
      </c>
      <c r="U25" s="13">
        <v>0.77300000000000002</v>
      </c>
      <c r="V25" s="13">
        <v>0.56399999999999995</v>
      </c>
      <c r="W25" s="13">
        <v>0.66900000000000004</v>
      </c>
      <c r="X25" s="13">
        <v>0.68100000000000005</v>
      </c>
      <c r="Y25" s="13">
        <v>0.76600000000000001</v>
      </c>
    </row>
    <row r="26" spans="1:25" ht="17">
      <c r="A26" s="3"/>
      <c r="B26" s="5" t="s">
        <v>37</v>
      </c>
      <c r="C26" s="1">
        <v>0.42899999999999999</v>
      </c>
      <c r="D26" s="1">
        <v>0.42599999999999999</v>
      </c>
      <c r="E26" s="1">
        <v>0.6</v>
      </c>
      <c r="F26" s="1">
        <v>0.43</v>
      </c>
      <c r="G26" s="1">
        <v>0.746</v>
      </c>
      <c r="H26" s="1">
        <v>0.44700000000000001</v>
      </c>
      <c r="I26" s="1">
        <v>0.45300000000000001</v>
      </c>
      <c r="J26" s="1">
        <v>0.54300000000000004</v>
      </c>
      <c r="K26" s="1">
        <v>0.44</v>
      </c>
      <c r="L26" s="1">
        <v>0.71299999999999997</v>
      </c>
      <c r="M26" s="13">
        <v>0.52900000000000003</v>
      </c>
      <c r="N26" s="13">
        <v>0.505</v>
      </c>
      <c r="O26" s="1">
        <v>0.55900000000000005</v>
      </c>
      <c r="P26" s="13">
        <v>0.55000000000000004</v>
      </c>
      <c r="Q26" s="13">
        <v>0.64400000000000002</v>
      </c>
      <c r="R26" s="13">
        <v>0.50600000000000001</v>
      </c>
      <c r="S26" s="13">
        <v>0.625</v>
      </c>
      <c r="T26" s="13">
        <v>0.61899999999999999</v>
      </c>
      <c r="U26" s="13">
        <v>0.78500000000000003</v>
      </c>
      <c r="V26" s="13">
        <v>0.55900000000000005</v>
      </c>
      <c r="W26" s="13">
        <v>0.64900000000000002</v>
      </c>
      <c r="X26" s="13">
        <v>0.68899999999999995</v>
      </c>
      <c r="Y26" s="13">
        <v>0.751</v>
      </c>
    </row>
    <row r="27" spans="1:25" ht="17">
      <c r="A27" s="3"/>
      <c r="B27" s="5" t="s">
        <v>38</v>
      </c>
      <c r="C27" s="1">
        <v>0.40100000000000002</v>
      </c>
      <c r="D27" s="1">
        <v>0.46500000000000002</v>
      </c>
      <c r="E27" s="1">
        <v>0.55500000000000005</v>
      </c>
      <c r="F27" s="1">
        <v>0.40400000000000003</v>
      </c>
      <c r="G27" s="1">
        <v>0.751</v>
      </c>
      <c r="H27" s="1">
        <v>0.44600000000000001</v>
      </c>
      <c r="I27" s="1">
        <v>0.48299999999999998</v>
      </c>
      <c r="J27" s="1">
        <v>0.53200000000000003</v>
      </c>
      <c r="K27" s="1">
        <v>0.39900000000000002</v>
      </c>
      <c r="L27" s="1">
        <v>0.67600000000000005</v>
      </c>
      <c r="M27" s="13">
        <v>0.50900000000000001</v>
      </c>
      <c r="N27" s="13">
        <v>0.51400000000000001</v>
      </c>
      <c r="O27" s="1">
        <v>0.5</v>
      </c>
      <c r="P27" s="13">
        <v>0.55700000000000005</v>
      </c>
      <c r="Q27" s="13">
        <v>0.65</v>
      </c>
      <c r="R27" s="13">
        <v>0.496</v>
      </c>
      <c r="S27" s="13">
        <v>0.621</v>
      </c>
      <c r="T27" s="13">
        <v>0.623</v>
      </c>
      <c r="U27" s="13">
        <v>0.77900000000000003</v>
      </c>
      <c r="V27" s="13">
        <v>0.53900000000000003</v>
      </c>
      <c r="W27" s="13">
        <v>0.67100000000000004</v>
      </c>
      <c r="X27" s="13">
        <v>0.68200000000000005</v>
      </c>
      <c r="Y27" s="13">
        <v>0.75900000000000001</v>
      </c>
    </row>
    <row r="28" spans="1:25" ht="15" customHeight="1">
      <c r="A28" s="66" t="s">
        <v>61</v>
      </c>
      <c r="B28" s="5" t="s">
        <v>26</v>
      </c>
      <c r="C28" s="31">
        <f>((71.94*C25+0.54)*C23)/(C20*C24)</f>
        <v>1.7602926227732503</v>
      </c>
      <c r="D28" s="31">
        <f t="shared" ref="D28:Y28" si="5">((71.94*D25+0.54)*D23)/(D20*D24)</f>
        <v>1.6960163942620081</v>
      </c>
      <c r="E28" s="31">
        <f t="shared" si="5"/>
        <v>2.475217434769569</v>
      </c>
      <c r="F28" s="31">
        <f t="shared" si="5"/>
        <v>1.840121975604879</v>
      </c>
      <c r="G28" s="31">
        <f t="shared" si="5"/>
        <v>2.6598066666666669</v>
      </c>
      <c r="H28" s="31">
        <f t="shared" si="5"/>
        <v>1.8321302406185431</v>
      </c>
      <c r="I28" s="31">
        <f t="shared" si="5"/>
        <v>2.035817712238607</v>
      </c>
      <c r="J28" s="31">
        <f t="shared" si="5"/>
        <v>2.2391490495943489</v>
      </c>
      <c r="K28" s="31">
        <f t="shared" si="5"/>
        <v>1.8837940054314322</v>
      </c>
      <c r="L28" s="31">
        <f t="shared" si="5"/>
        <v>2.9663634546181523</v>
      </c>
      <c r="M28" s="31">
        <f t="shared" si="5"/>
        <v>2.0995384948601319</v>
      </c>
      <c r="N28" s="31">
        <f t="shared" si="5"/>
        <v>1.9635030902760422</v>
      </c>
      <c r="O28" s="31">
        <f t="shared" si="5"/>
        <v>2.1918678864836942</v>
      </c>
      <c r="P28" s="31">
        <f t="shared" si="5"/>
        <v>2.2438167608192101</v>
      </c>
      <c r="Q28" s="31">
        <f t="shared" si="5"/>
        <v>2.6423666983159264</v>
      </c>
      <c r="R28" s="31">
        <f t="shared" si="5"/>
        <v>1.9883666666666666</v>
      </c>
      <c r="S28" s="31">
        <f t="shared" si="5"/>
        <v>2.5071811789796392</v>
      </c>
      <c r="T28" s="31">
        <f t="shared" si="5"/>
        <v>2.4989404238304678</v>
      </c>
      <c r="U28" s="31">
        <f t="shared" si="5"/>
        <v>3.1181760629081698</v>
      </c>
      <c r="V28" s="31">
        <f t="shared" si="5"/>
        <v>2.2835491127218193</v>
      </c>
      <c r="W28" s="31">
        <f t="shared" si="5"/>
        <v>2.7034996500349964</v>
      </c>
      <c r="X28" s="31">
        <f t="shared" si="5"/>
        <v>2.7498051364045173</v>
      </c>
      <c r="Y28" s="31">
        <f t="shared" si="5"/>
        <v>3.0903650389030504</v>
      </c>
    </row>
    <row r="29" spans="1:25" ht="17">
      <c r="A29" s="66"/>
      <c r="B29" s="5" t="s">
        <v>37</v>
      </c>
      <c r="C29" s="31">
        <f>((71.94*C26+0.54)*C23)/(C21*C24)</f>
        <v>1.7442211557688461</v>
      </c>
      <c r="D29" s="31">
        <f t="shared" ref="D29:Y29" si="6">((71.94*D26+0.54)*D23)/(D21*D24)</f>
        <v>1.7318006896896394</v>
      </c>
      <c r="E29" s="31">
        <f t="shared" si="6"/>
        <v>2.4277572242775718</v>
      </c>
      <c r="F29" s="31">
        <f t="shared" si="6"/>
        <v>1.7481296342581019</v>
      </c>
      <c r="G29" s="31">
        <f t="shared" si="6"/>
        <v>3.0113627651950736</v>
      </c>
      <c r="H29" s="31">
        <f t="shared" si="6"/>
        <v>1.8160559860034988</v>
      </c>
      <c r="I29" s="31">
        <f t="shared" si="6"/>
        <v>1.840213967904814</v>
      </c>
      <c r="J29" s="31">
        <f t="shared" si="6"/>
        <v>2.1993102758896441</v>
      </c>
      <c r="K29" s="31">
        <f t="shared" si="6"/>
        <v>1.7877288553484267</v>
      </c>
      <c r="L29" s="31">
        <f t="shared" si="6"/>
        <v>2.8786158177971042</v>
      </c>
      <c r="M29" s="31">
        <f t="shared" si="6"/>
        <v>2.143272194179286</v>
      </c>
      <c r="N29" s="31">
        <f t="shared" si="6"/>
        <v>2.0476000066643341</v>
      </c>
      <c r="O29" s="31">
        <f t="shared" si="6"/>
        <v>2.263683929880691</v>
      </c>
      <c r="P29" s="31">
        <f t="shared" si="6"/>
        <v>2.2280552639034714</v>
      </c>
      <c r="Q29" s="31">
        <f t="shared" si="6"/>
        <v>2.602161928080081</v>
      </c>
      <c r="R29" s="31">
        <f t="shared" si="6"/>
        <v>2.0525185851918524</v>
      </c>
      <c r="S29" s="31">
        <f t="shared" si="6"/>
        <v>2.5269059043049444</v>
      </c>
      <c r="T29" s="31">
        <f t="shared" si="6"/>
        <v>2.5031857109533804</v>
      </c>
      <c r="U29" s="31">
        <f t="shared" si="6"/>
        <v>3.1658004331167753</v>
      </c>
      <c r="V29" s="31">
        <f t="shared" si="6"/>
        <v>2.2637970971021013</v>
      </c>
      <c r="W29" s="31">
        <f t="shared" si="6"/>
        <v>2.6233120042658138</v>
      </c>
      <c r="X29" s="31">
        <f t="shared" si="6"/>
        <v>2.7820341128656136</v>
      </c>
      <c r="Y29" s="31">
        <f t="shared" si="6"/>
        <v>3.0307389819211861</v>
      </c>
    </row>
    <row r="30" spans="1:25" ht="17">
      <c r="A30" s="66"/>
      <c r="B30" s="5" t="s">
        <v>38</v>
      </c>
      <c r="C30" s="31">
        <f>((71.94*C27+0.54)*C23)/(C22*C24)</f>
        <v>1.6325000833250007</v>
      </c>
      <c r="D30" s="31">
        <f t="shared" ref="D30:Y30" si="7">((71.94*D27+0.54)*D23)/(D22*D24)</f>
        <v>1.8879780054986253</v>
      </c>
      <c r="E30" s="31">
        <f t="shared" si="7"/>
        <v>2.2477004599080184</v>
      </c>
      <c r="F30" s="31">
        <f t="shared" si="7"/>
        <v>1.6441600853077412</v>
      </c>
      <c r="G30" s="31">
        <f t="shared" si="7"/>
        <v>3.0314966666666665</v>
      </c>
      <c r="H30" s="31">
        <f t="shared" si="7"/>
        <v>1.8122414971087668</v>
      </c>
      <c r="I30" s="31">
        <f t="shared" si="7"/>
        <v>1.9597041035637524</v>
      </c>
      <c r="J30" s="31">
        <f t="shared" si="7"/>
        <v>2.1552568011061686</v>
      </c>
      <c r="K30" s="31">
        <f t="shared" si="7"/>
        <v>1.6240203918432627</v>
      </c>
      <c r="L30" s="31">
        <f t="shared" si="7"/>
        <v>2.7305179335965479</v>
      </c>
      <c r="M30" s="31">
        <f t="shared" si="7"/>
        <v>2.0634779421564708</v>
      </c>
      <c r="N30" s="31">
        <f t="shared" si="7"/>
        <v>2.0834532853525256</v>
      </c>
      <c r="O30" s="31">
        <f t="shared" si="7"/>
        <v>2.0282319217372464</v>
      </c>
      <c r="P30" s="31">
        <f t="shared" si="7"/>
        <v>2.2559177415591773</v>
      </c>
      <c r="Q30" s="31">
        <f t="shared" si="7"/>
        <v>2.626257578786062</v>
      </c>
      <c r="R30" s="31">
        <f t="shared" si="7"/>
        <v>2.012447289031118</v>
      </c>
      <c r="S30" s="31">
        <f t="shared" si="7"/>
        <v>2.5110511321037636</v>
      </c>
      <c r="T30" s="31">
        <f t="shared" si="7"/>
        <v>2.5190416687492703</v>
      </c>
      <c r="U30" s="31">
        <f t="shared" si="7"/>
        <v>3.1419894380861946</v>
      </c>
      <c r="V30" s="31">
        <f t="shared" si="7"/>
        <v>2.18376658001733</v>
      </c>
      <c r="W30" s="31">
        <f t="shared" si="7"/>
        <v>2.7113566298388574</v>
      </c>
      <c r="X30" s="31">
        <f t="shared" si="7"/>
        <v>2.7539366078715499</v>
      </c>
      <c r="Y30" s="31">
        <f t="shared" si="7"/>
        <v>3.0625512346296113</v>
      </c>
    </row>
    <row r="31" spans="1:25">
      <c r="A31" s="26"/>
      <c r="B31" s="5" t="s">
        <v>30</v>
      </c>
      <c r="C31" s="1">
        <f>AVERAGE(C28:C30)</f>
        <v>1.7123379539556991</v>
      </c>
      <c r="D31" s="1">
        <f t="shared" ref="D31" si="8">AVERAGE(D28:D30)</f>
        <v>1.7719316964834242</v>
      </c>
      <c r="E31" s="1">
        <f t="shared" ref="E31" si="9">AVERAGE(E28:E30)</f>
        <v>2.3835583729850529</v>
      </c>
      <c r="F31" s="1">
        <f t="shared" ref="F31" si="10">AVERAGE(F28:F30)</f>
        <v>1.7441372317235739</v>
      </c>
      <c r="G31" s="1">
        <f t="shared" ref="G31" si="11">AVERAGE(G28:G30)</f>
        <v>2.9008886995094691</v>
      </c>
      <c r="H31" s="1">
        <f t="shared" ref="H31" si="12">AVERAGE(H28:H30)</f>
        <v>1.8201425745769362</v>
      </c>
      <c r="I31" s="1">
        <f t="shared" ref="I31" si="13">AVERAGE(I28:I30)</f>
        <v>1.9452452612357245</v>
      </c>
      <c r="J31" s="1">
        <f t="shared" ref="J31" si="14">AVERAGE(J28:J30)</f>
        <v>2.1979053755300542</v>
      </c>
      <c r="K31" s="1">
        <f t="shared" ref="K31" si="15">AVERAGE(K28:K30)</f>
        <v>1.7651810842077074</v>
      </c>
      <c r="L31" s="1">
        <f t="shared" ref="L31" si="16">AVERAGE(L28:L30)</f>
        <v>2.8584990686706018</v>
      </c>
      <c r="M31" s="1">
        <f t="shared" ref="M31" si="17">AVERAGE(M28:M30)</f>
        <v>2.1020962103986296</v>
      </c>
      <c r="N31" s="1">
        <f t="shared" ref="N31" si="18">AVERAGE(N28:N30)</f>
        <v>2.031518794097634</v>
      </c>
      <c r="O31" s="1">
        <f t="shared" ref="O31" si="19">AVERAGE(O28:O30)</f>
        <v>2.1612612460338774</v>
      </c>
      <c r="P31" s="1">
        <f t="shared" ref="P31" si="20">AVERAGE(P28:P30)</f>
        <v>2.2425965887606196</v>
      </c>
      <c r="Q31" s="1">
        <f t="shared" ref="Q31" si="21">AVERAGE(Q28:Q30)</f>
        <v>2.6235954017273566</v>
      </c>
      <c r="R31" s="1">
        <f t="shared" ref="R31" si="22">AVERAGE(R28:R30)</f>
        <v>2.0177775136298792</v>
      </c>
      <c r="S31" s="1">
        <f t="shared" ref="S31" si="23">AVERAGE(S28:S30)</f>
        <v>2.5150460717961161</v>
      </c>
      <c r="T31" s="1">
        <f t="shared" ref="T31" si="24">AVERAGE(T28:T30)</f>
        <v>2.5070559345110399</v>
      </c>
      <c r="U31" s="1">
        <f t="shared" ref="U31" si="25">AVERAGE(U28:U30)</f>
        <v>3.1419886447037135</v>
      </c>
      <c r="V31" s="1">
        <f t="shared" ref="V31" si="26">AVERAGE(V28:V30)</f>
        <v>2.2437042632804172</v>
      </c>
      <c r="W31" s="1">
        <f t="shared" ref="W31" si="27">AVERAGE(W28:W30)</f>
        <v>2.6793894280465556</v>
      </c>
      <c r="X31" s="1">
        <f t="shared" ref="X31" si="28">AVERAGE(X28:X30)</f>
        <v>2.7619252857138936</v>
      </c>
      <c r="Y31" s="1">
        <f t="shared" ref="Y31" si="29">AVERAGE(Y28:Y30)</f>
        <v>3.0612184184846161</v>
      </c>
    </row>
    <row r="32" spans="1:25">
      <c r="A32" s="24"/>
      <c r="B32" s="5" t="s">
        <v>33</v>
      </c>
      <c r="C32" s="1">
        <f>STDEV(C28:C30)</f>
        <v>6.9607019782860269E-2</v>
      </c>
      <c r="D32" s="1">
        <f t="shared" ref="D32:Y32" si="30">STDEV(D28:D30)</f>
        <v>0.10207932369903143</v>
      </c>
      <c r="E32" s="1">
        <f t="shared" si="30"/>
        <v>0.12002561103456839</v>
      </c>
      <c r="F32" s="1">
        <f t="shared" si="30"/>
        <v>9.8041930166154673E-2</v>
      </c>
      <c r="G32" s="1">
        <f t="shared" si="30"/>
        <v>0.20902572429447622</v>
      </c>
      <c r="H32" s="1">
        <f t="shared" si="30"/>
        <v>1.0555362818294283E-2</v>
      </c>
      <c r="I32" s="1">
        <f t="shared" si="30"/>
        <v>9.8600201776923579E-2</v>
      </c>
      <c r="J32" s="1">
        <f t="shared" si="30"/>
        <v>4.1963765892325866E-2</v>
      </c>
      <c r="K32" s="1">
        <f t="shared" si="30"/>
        <v>0.13134642768923938</v>
      </c>
      <c r="L32" s="1">
        <f t="shared" si="30"/>
        <v>0.11920272707892213</v>
      </c>
      <c r="M32" s="1">
        <f t="shared" si="30"/>
        <v>3.9958567235976336E-2</v>
      </c>
      <c r="N32" s="1">
        <f t="shared" si="30"/>
        <v>6.1570824039744274E-2</v>
      </c>
      <c r="O32" s="1">
        <f t="shared" si="30"/>
        <v>0.12067305774038153</v>
      </c>
      <c r="P32" s="1">
        <f t="shared" si="30"/>
        <v>1.3971257286590271E-2</v>
      </c>
      <c r="Q32" s="1">
        <f t="shared" si="30"/>
        <v>2.0234161150099718E-2</v>
      </c>
      <c r="R32" s="1">
        <f t="shared" si="30"/>
        <v>3.2406413459691051E-2</v>
      </c>
      <c r="S32" s="1">
        <f t="shared" si="30"/>
        <v>1.045159579436711E-2</v>
      </c>
      <c r="T32" s="1">
        <f t="shared" si="30"/>
        <v>1.0594762130935992E-2</v>
      </c>
      <c r="U32" s="1">
        <f t="shared" si="30"/>
        <v>2.3812185114215539E-2</v>
      </c>
      <c r="V32" s="1">
        <f t="shared" si="30"/>
        <v>5.2838716264402043E-2</v>
      </c>
      <c r="W32" s="1">
        <f t="shared" si="30"/>
        <v>4.872310669819066E-2</v>
      </c>
      <c r="X32" s="1">
        <f t="shared" si="30"/>
        <v>1.7536845816281801E-2</v>
      </c>
      <c r="Y32" s="1">
        <f t="shared" si="30"/>
        <v>2.9835364367783449E-2</v>
      </c>
    </row>
    <row r="34" spans="1:25">
      <c r="A34" s="17" t="s">
        <v>35</v>
      </c>
    </row>
    <row r="35" spans="1:25">
      <c r="B35" s="3"/>
      <c r="C35" s="67" t="s">
        <v>0</v>
      </c>
      <c r="D35" s="68"/>
      <c r="E35" s="68"/>
      <c r="F35" s="68"/>
      <c r="G35" s="68"/>
      <c r="H35" s="69" t="s">
        <v>1</v>
      </c>
      <c r="I35" s="70"/>
      <c r="J35" s="70"/>
      <c r="K35" s="70"/>
      <c r="L35" s="70"/>
      <c r="M35" s="68" t="s">
        <v>2</v>
      </c>
      <c r="N35" s="68"/>
      <c r="O35" s="68"/>
      <c r="P35" s="68"/>
      <c r="Q35" s="68"/>
      <c r="R35" s="68" t="s">
        <v>3</v>
      </c>
      <c r="S35" s="68"/>
      <c r="T35" s="68"/>
      <c r="U35" s="68"/>
      <c r="V35" s="68" t="s">
        <v>4</v>
      </c>
      <c r="W35" s="68"/>
      <c r="X35" s="68"/>
      <c r="Y35" s="68"/>
    </row>
    <row r="36" spans="1:25">
      <c r="A36" s="22"/>
      <c r="B36" s="5" t="s">
        <v>25</v>
      </c>
      <c r="C36" s="28" t="s">
        <v>5</v>
      </c>
      <c r="D36" s="28" t="s">
        <v>6</v>
      </c>
      <c r="E36" s="28" t="s">
        <v>7</v>
      </c>
      <c r="F36" s="28" t="s">
        <v>8</v>
      </c>
      <c r="G36" s="28" t="s">
        <v>9</v>
      </c>
      <c r="H36" s="28" t="s">
        <v>5</v>
      </c>
      <c r="I36" s="28" t="s">
        <v>6</v>
      </c>
      <c r="J36" s="28" t="s">
        <v>7</v>
      </c>
      <c r="K36" s="28" t="s">
        <v>8</v>
      </c>
      <c r="L36" s="28" t="s">
        <v>9</v>
      </c>
      <c r="M36" s="29" t="s">
        <v>10</v>
      </c>
      <c r="N36" s="29" t="s">
        <v>11</v>
      </c>
      <c r="O36" s="29" t="s">
        <v>12</v>
      </c>
      <c r="P36" s="29" t="s">
        <v>13</v>
      </c>
      <c r="Q36" s="29" t="s">
        <v>14</v>
      </c>
      <c r="R36" s="29" t="s">
        <v>10</v>
      </c>
      <c r="S36" s="29" t="s">
        <v>11</v>
      </c>
      <c r="T36" s="29" t="s">
        <v>13</v>
      </c>
      <c r="U36" s="29" t="s">
        <v>14</v>
      </c>
      <c r="V36" s="29" t="s">
        <v>10</v>
      </c>
      <c r="W36" s="29" t="s">
        <v>11</v>
      </c>
      <c r="X36" s="29" t="s">
        <v>13</v>
      </c>
      <c r="Y36" s="29" t="s">
        <v>14</v>
      </c>
    </row>
    <row r="37" spans="1:25" ht="17">
      <c r="A37" s="65" t="s">
        <v>24</v>
      </c>
      <c r="B37" s="5" t="s">
        <v>26</v>
      </c>
      <c r="C37" s="2">
        <v>0.46729999999999999</v>
      </c>
      <c r="D37" s="2">
        <v>2.0009999999999999</v>
      </c>
      <c r="E37" s="2">
        <v>2.0002</v>
      </c>
      <c r="F37" s="2">
        <v>2.0007999999999999</v>
      </c>
      <c r="G37" s="2">
        <v>2.0007000000000001</v>
      </c>
      <c r="H37" s="2">
        <v>0.50070000000000003</v>
      </c>
      <c r="I37" s="2">
        <v>2.0002</v>
      </c>
      <c r="J37" s="2">
        <v>0.50090000000000001</v>
      </c>
      <c r="K37" s="2">
        <v>2</v>
      </c>
      <c r="L37" s="2">
        <v>2.0002</v>
      </c>
      <c r="M37" s="15">
        <v>2.0003000000000002</v>
      </c>
      <c r="N37" s="15">
        <v>2.0001000000000002</v>
      </c>
      <c r="O37" s="15">
        <v>2.0005000000000002</v>
      </c>
      <c r="P37" s="15">
        <v>2.0004</v>
      </c>
      <c r="Q37" s="15">
        <v>2.0002</v>
      </c>
      <c r="R37" s="15">
        <v>1.9993000000000001</v>
      </c>
      <c r="S37" s="15">
        <v>2.0009999999999999</v>
      </c>
      <c r="T37" s="15">
        <v>2.0001000000000002</v>
      </c>
      <c r="U37" s="15">
        <v>2.0007000000000001</v>
      </c>
      <c r="V37" s="15">
        <v>2</v>
      </c>
      <c r="W37" s="15">
        <v>2.0009000000000001</v>
      </c>
      <c r="X37" s="15">
        <v>2.0007000000000001</v>
      </c>
      <c r="Y37" s="15">
        <v>2</v>
      </c>
    </row>
    <row r="38" spans="1:25" ht="17">
      <c r="A38" s="65"/>
      <c r="B38" s="5" t="s">
        <v>37</v>
      </c>
      <c r="C38" s="2">
        <v>0.46700000000000003</v>
      </c>
      <c r="D38" s="2">
        <v>2.0007999999999999</v>
      </c>
      <c r="E38" s="2">
        <v>2.0003000000000002</v>
      </c>
      <c r="F38" s="2">
        <v>2.0007000000000001</v>
      </c>
      <c r="G38" s="2">
        <v>2.0007999999999999</v>
      </c>
      <c r="H38" s="2">
        <v>0.50060000000000004</v>
      </c>
      <c r="I38" s="2">
        <v>2.0001000000000002</v>
      </c>
      <c r="J38" s="2">
        <v>0.50070000000000003</v>
      </c>
      <c r="K38" s="2">
        <v>2.0002</v>
      </c>
      <c r="L38" s="2">
        <v>2.0001000000000002</v>
      </c>
      <c r="M38" s="15">
        <v>2.0005000000000002</v>
      </c>
      <c r="N38" s="15">
        <v>2.0003000000000002</v>
      </c>
      <c r="O38" s="15">
        <v>2.0007000000000001</v>
      </c>
      <c r="P38" s="15">
        <v>2.0005999999999999</v>
      </c>
      <c r="Q38" s="15">
        <v>2</v>
      </c>
      <c r="R38" s="15">
        <v>1.9995000000000001</v>
      </c>
      <c r="S38" s="15">
        <v>2.0007999999999999</v>
      </c>
      <c r="T38" s="15">
        <v>2.0003000000000002</v>
      </c>
      <c r="U38" s="15">
        <v>2.0005000000000002</v>
      </c>
      <c r="V38" s="15">
        <v>1.9998</v>
      </c>
      <c r="W38" s="15">
        <v>2.0007000000000001</v>
      </c>
      <c r="X38" s="15">
        <v>2.0005000000000002</v>
      </c>
      <c r="Y38" s="15">
        <v>2.0002</v>
      </c>
    </row>
    <row r="39" spans="1:25" ht="17">
      <c r="A39" s="65"/>
      <c r="B39" s="5" t="s">
        <v>38</v>
      </c>
      <c r="C39" s="2">
        <v>0.46760000000000002</v>
      </c>
      <c r="D39" s="2">
        <v>2.0009000000000001</v>
      </c>
      <c r="E39" s="2">
        <v>2.0001000000000002</v>
      </c>
      <c r="F39" s="2">
        <v>2.0009000000000001</v>
      </c>
      <c r="G39" s="2">
        <v>2.0005999999999999</v>
      </c>
      <c r="H39" s="2">
        <v>0.50080000000000002</v>
      </c>
      <c r="I39" s="2">
        <v>2.0003000000000002</v>
      </c>
      <c r="J39" s="2">
        <v>0.50090000000000001</v>
      </c>
      <c r="K39" s="2">
        <v>2.0001000000000002</v>
      </c>
      <c r="L39" s="2">
        <v>2.0003000000000002</v>
      </c>
      <c r="M39" s="8">
        <v>2.0004</v>
      </c>
      <c r="N39" s="8">
        <v>2.0002</v>
      </c>
      <c r="O39" s="15">
        <v>2.0003000000000002</v>
      </c>
      <c r="P39" s="8">
        <v>2.0005000000000002</v>
      </c>
      <c r="Q39" s="8">
        <v>2.0001000000000002</v>
      </c>
      <c r="R39" s="8">
        <v>1.9994000000000001</v>
      </c>
      <c r="S39" s="8">
        <v>2.0009000000000001</v>
      </c>
      <c r="T39" s="8">
        <v>2.0002</v>
      </c>
      <c r="U39" s="8">
        <v>2.0005999999999999</v>
      </c>
      <c r="V39" s="8">
        <v>1.9999</v>
      </c>
      <c r="W39" s="8">
        <v>2.0007999999999999</v>
      </c>
      <c r="X39" s="8">
        <v>2.0005999999999999</v>
      </c>
      <c r="Y39" s="8">
        <v>2.0001000000000002</v>
      </c>
    </row>
    <row r="40" spans="1:25">
      <c r="A40" s="5" t="s">
        <v>23</v>
      </c>
      <c r="B40" s="5"/>
      <c r="C40" s="30">
        <v>50</v>
      </c>
      <c r="D40" s="30">
        <v>50</v>
      </c>
      <c r="E40" s="30">
        <v>50</v>
      </c>
      <c r="F40" s="30">
        <v>50</v>
      </c>
      <c r="G40" s="30">
        <v>50</v>
      </c>
      <c r="H40" s="30">
        <v>50</v>
      </c>
      <c r="I40" s="30">
        <v>50</v>
      </c>
      <c r="J40" s="30">
        <v>50</v>
      </c>
      <c r="K40" s="30">
        <v>50</v>
      </c>
      <c r="L40" s="30">
        <v>50</v>
      </c>
      <c r="M40" s="30">
        <v>50</v>
      </c>
      <c r="N40" s="30">
        <v>50</v>
      </c>
      <c r="O40" s="30">
        <v>50</v>
      </c>
      <c r="P40" s="30">
        <v>50</v>
      </c>
      <c r="Q40" s="30">
        <v>50</v>
      </c>
      <c r="R40" s="30">
        <v>50</v>
      </c>
      <c r="S40" s="30">
        <v>50</v>
      </c>
      <c r="T40" s="30">
        <v>50</v>
      </c>
      <c r="U40" s="30">
        <v>50</v>
      </c>
      <c r="V40" s="30">
        <v>50</v>
      </c>
      <c r="W40" s="30">
        <v>50</v>
      </c>
      <c r="X40" s="30">
        <v>50</v>
      </c>
      <c r="Y40" s="30">
        <v>50</v>
      </c>
    </row>
    <row r="41" spans="1:25">
      <c r="A41" s="35" t="s">
        <v>49</v>
      </c>
      <c r="B41" s="5"/>
      <c r="C41" s="30">
        <v>600</v>
      </c>
      <c r="D41" s="30">
        <v>450</v>
      </c>
      <c r="E41" s="30">
        <v>450</v>
      </c>
      <c r="F41" s="30">
        <v>450</v>
      </c>
      <c r="G41" s="30">
        <v>450</v>
      </c>
      <c r="H41" s="30">
        <v>600</v>
      </c>
      <c r="I41" s="30">
        <v>450</v>
      </c>
      <c r="J41" s="30">
        <v>600</v>
      </c>
      <c r="K41" s="30">
        <v>450</v>
      </c>
      <c r="L41" s="30">
        <v>450</v>
      </c>
      <c r="M41" s="30">
        <v>450</v>
      </c>
      <c r="N41" s="30">
        <v>450</v>
      </c>
      <c r="O41" s="30">
        <v>450</v>
      </c>
      <c r="P41" s="30">
        <v>450</v>
      </c>
      <c r="Q41" s="30">
        <v>450</v>
      </c>
      <c r="R41" s="30">
        <v>450</v>
      </c>
      <c r="S41" s="30">
        <v>450</v>
      </c>
      <c r="T41" s="30">
        <v>450</v>
      </c>
      <c r="U41" s="30">
        <v>450</v>
      </c>
      <c r="V41" s="30">
        <v>450</v>
      </c>
      <c r="W41" s="30">
        <v>450</v>
      </c>
      <c r="X41" s="30">
        <v>450</v>
      </c>
      <c r="Y41" s="30">
        <v>450</v>
      </c>
    </row>
    <row r="42" spans="1:25" ht="17">
      <c r="A42" s="63" t="s">
        <v>32</v>
      </c>
      <c r="B42" s="5" t="s">
        <v>26</v>
      </c>
      <c r="C42" s="1">
        <v>0.16</v>
      </c>
      <c r="D42" s="1">
        <v>0.51200000000000001</v>
      </c>
      <c r="E42" s="1">
        <v>0.71</v>
      </c>
      <c r="F42" s="1">
        <v>0.59899999999999998</v>
      </c>
      <c r="G42" s="1">
        <v>0.58799999999999997</v>
      </c>
      <c r="H42" s="1">
        <v>0.186</v>
      </c>
      <c r="I42" s="1">
        <v>0.60299999999999998</v>
      </c>
      <c r="J42" s="1">
        <v>0.187</v>
      </c>
      <c r="K42" s="1">
        <v>0.6</v>
      </c>
      <c r="L42" s="1">
        <v>0.60099999999999998</v>
      </c>
      <c r="M42" s="13">
        <v>0.59099999999999997</v>
      </c>
      <c r="N42" s="13">
        <v>0.59099999999999997</v>
      </c>
      <c r="O42" s="1">
        <v>0.432</v>
      </c>
      <c r="P42" s="13">
        <v>0.64</v>
      </c>
      <c r="Q42" s="13">
        <v>0.746</v>
      </c>
      <c r="R42" s="13">
        <v>0.53</v>
      </c>
      <c r="S42" s="13">
        <v>0.70699999999999996</v>
      </c>
      <c r="T42" s="13">
        <v>0.76600000000000001</v>
      </c>
      <c r="U42" s="13">
        <v>0.85399999999999998</v>
      </c>
      <c r="V42" s="13">
        <v>0.58799999999999997</v>
      </c>
      <c r="W42" s="13">
        <v>0.59099999999999997</v>
      </c>
      <c r="X42" s="13">
        <v>0.78600000000000003</v>
      </c>
      <c r="Y42" s="13">
        <v>0.74299999999999999</v>
      </c>
    </row>
    <row r="43" spans="1:25" ht="17">
      <c r="A43" s="63"/>
      <c r="B43" s="5" t="s">
        <v>37</v>
      </c>
      <c r="C43" s="1">
        <v>0.13400000000000001</v>
      </c>
      <c r="D43" s="1">
        <v>0.55000000000000004</v>
      </c>
      <c r="E43" s="1">
        <v>0.67600000000000005</v>
      </c>
      <c r="F43" s="1">
        <v>0.57399999999999995</v>
      </c>
      <c r="G43" s="1">
        <v>0.49</v>
      </c>
      <c r="H43" s="1">
        <v>0.18</v>
      </c>
      <c r="I43" s="1">
        <v>0.57499999999999996</v>
      </c>
      <c r="J43" s="1">
        <v>0.18</v>
      </c>
      <c r="K43" s="1">
        <v>0.62</v>
      </c>
      <c r="L43" s="1">
        <v>0.60299999999999998</v>
      </c>
      <c r="M43" s="13">
        <v>0.59899999999999998</v>
      </c>
      <c r="N43" s="13">
        <v>0.60099999999999998</v>
      </c>
      <c r="O43" s="1">
        <v>0.41699999999999998</v>
      </c>
      <c r="P43" s="13">
        <v>0.63800000000000001</v>
      </c>
      <c r="Q43" s="13">
        <v>0.749</v>
      </c>
      <c r="R43" s="13">
        <v>0.53200000000000003</v>
      </c>
      <c r="S43" s="13">
        <v>0.71299999999999997</v>
      </c>
      <c r="T43" s="13">
        <v>0.77</v>
      </c>
      <c r="U43" s="13">
        <v>0.83399999999999996</v>
      </c>
      <c r="V43" s="13">
        <v>0.59399999999999997</v>
      </c>
      <c r="W43" s="13">
        <v>0.59299999999999997</v>
      </c>
      <c r="X43" s="13">
        <v>0.79600000000000004</v>
      </c>
      <c r="Y43" s="13">
        <v>0.74099999999999999</v>
      </c>
    </row>
    <row r="44" spans="1:25" ht="17">
      <c r="A44" s="63"/>
      <c r="B44" s="5" t="s">
        <v>38</v>
      </c>
      <c r="C44" s="1">
        <v>0.16900000000000001</v>
      </c>
      <c r="D44" s="1">
        <v>0.49399999999999999</v>
      </c>
      <c r="E44" s="1">
        <v>0.66500000000000004</v>
      </c>
      <c r="F44" s="1">
        <v>0.63500000000000001</v>
      </c>
      <c r="G44" s="1">
        <v>0.503</v>
      </c>
      <c r="H44" s="1">
        <v>0.16700000000000001</v>
      </c>
      <c r="I44" s="1">
        <v>0.60299999999999998</v>
      </c>
      <c r="J44" s="1">
        <v>0.17799999999999999</v>
      </c>
      <c r="K44" s="1">
        <v>0.59199999999999997</v>
      </c>
      <c r="L44" s="1">
        <v>0.61</v>
      </c>
      <c r="M44" s="28">
        <v>0.59499999999999997</v>
      </c>
      <c r="N44" s="28">
        <v>0.55900000000000005</v>
      </c>
      <c r="O44" s="1">
        <v>0.434</v>
      </c>
      <c r="P44" s="28">
        <v>0.64100000000000001</v>
      </c>
      <c r="Q44" s="28">
        <v>0.75</v>
      </c>
      <c r="R44" s="13">
        <v>0.52500000000000002</v>
      </c>
      <c r="S44" s="13">
        <v>0.70699999999999996</v>
      </c>
      <c r="T44" s="13">
        <v>0.77100000000000002</v>
      </c>
      <c r="U44" s="13">
        <v>0.84399999999999997</v>
      </c>
      <c r="V44" s="13">
        <v>0.57999999999999996</v>
      </c>
      <c r="W44" s="13">
        <v>0.59</v>
      </c>
      <c r="X44" s="13">
        <v>0.79500000000000004</v>
      </c>
      <c r="Y44" s="13">
        <v>0.748</v>
      </c>
    </row>
    <row r="45" spans="1:25" ht="15" customHeight="1">
      <c r="A45" s="66" t="s">
        <v>61</v>
      </c>
      <c r="B45" s="5" t="s">
        <v>26</v>
      </c>
      <c r="C45" s="31">
        <f>((71.94*C42+0.54)*C40)/(C37*C41)</f>
        <v>2.1489407233040874</v>
      </c>
      <c r="D45" s="31">
        <f t="shared" ref="D45:Y45" si="31">((71.94*D42+0.54)*D40)/(D37*D41)</f>
        <v>2.0752557054805933</v>
      </c>
      <c r="E45" s="31">
        <f t="shared" si="31"/>
        <v>2.8673465986734659</v>
      </c>
      <c r="F45" s="31">
        <f t="shared" si="31"/>
        <v>2.4230341196854588</v>
      </c>
      <c r="G45" s="31">
        <f t="shared" si="31"/>
        <v>2.3792072774528914</v>
      </c>
      <c r="H45" s="31">
        <f t="shared" si="31"/>
        <v>2.3168963451168358</v>
      </c>
      <c r="I45" s="31">
        <f t="shared" si="31"/>
        <v>2.4397460253974597</v>
      </c>
      <c r="J45" s="31">
        <f t="shared" si="31"/>
        <v>2.3279397085246556</v>
      </c>
      <c r="K45" s="31">
        <f t="shared" si="31"/>
        <v>2.4279999999999999</v>
      </c>
      <c r="L45" s="31">
        <f t="shared" si="31"/>
        <v>2.4317534913175347</v>
      </c>
      <c r="M45" s="31">
        <f t="shared" si="31"/>
        <v>2.3916712493126027</v>
      </c>
      <c r="N45" s="31">
        <f t="shared" si="31"/>
        <v>2.3919104044797757</v>
      </c>
      <c r="O45" s="31">
        <f t="shared" si="31"/>
        <v>1.7561209697575606</v>
      </c>
      <c r="P45" s="31">
        <f t="shared" si="31"/>
        <v>2.5873491968273012</v>
      </c>
      <c r="Q45" s="31">
        <f t="shared" si="31"/>
        <v>3.0112122121121221</v>
      </c>
      <c r="R45" s="31">
        <f t="shared" si="31"/>
        <v>2.1489854782507209</v>
      </c>
      <c r="S45" s="31">
        <f t="shared" si="31"/>
        <v>2.854216225220723</v>
      </c>
      <c r="T45" s="31">
        <f t="shared" si="31"/>
        <v>3.0912921020615634</v>
      </c>
      <c r="U45" s="31">
        <f t="shared" si="31"/>
        <v>3.4419486513053759</v>
      </c>
      <c r="V45" s="31">
        <f t="shared" si="31"/>
        <v>2.3800400000000002</v>
      </c>
      <c r="W45" s="31">
        <f t="shared" si="31"/>
        <v>2.3909540706681986</v>
      </c>
      <c r="X45" s="31">
        <f t="shared" si="31"/>
        <v>3.1702704053581248</v>
      </c>
      <c r="Y45" s="31">
        <f t="shared" si="31"/>
        <v>2.9995233333333333</v>
      </c>
    </row>
    <row r="46" spans="1:25" ht="17">
      <c r="A46" s="66"/>
      <c r="B46" s="5" t="s">
        <v>37</v>
      </c>
      <c r="C46" s="31">
        <f>((71.94*C43+0.54)*C40)/(C38*C41)</f>
        <v>1.8165524625267668</v>
      </c>
      <c r="D46" s="31">
        <f t="shared" ref="D46:Y46" si="32">((71.94*D43+0.54)*D40)/(D38*D41)</f>
        <v>2.2272757563641208</v>
      </c>
      <c r="E46" s="31">
        <f t="shared" si="32"/>
        <v>2.7313369661217481</v>
      </c>
      <c r="F46" s="31">
        <f t="shared" si="32"/>
        <v>2.3232735209343387</v>
      </c>
      <c r="G46" s="31">
        <f t="shared" si="32"/>
        <v>1.9875716380114621</v>
      </c>
      <c r="H46" s="31">
        <f t="shared" si="32"/>
        <v>2.2455053935277669</v>
      </c>
      <c r="I46" s="31">
        <f t="shared" si="32"/>
        <v>2.3279669349865832</v>
      </c>
      <c r="J46" s="31">
        <f t="shared" si="32"/>
        <v>2.2450569203115638</v>
      </c>
      <c r="K46" s="31">
        <f t="shared" si="32"/>
        <v>2.5076825650768253</v>
      </c>
      <c r="L46" s="31">
        <f t="shared" si="32"/>
        <v>2.4398680065996694</v>
      </c>
      <c r="M46" s="31">
        <f t="shared" si="32"/>
        <v>2.4233974839623422</v>
      </c>
      <c r="N46" s="31">
        <f t="shared" si="32"/>
        <v>2.4316319218783846</v>
      </c>
      <c r="O46" s="31">
        <f t="shared" si="32"/>
        <v>1.6960163942620081</v>
      </c>
      <c r="P46" s="31">
        <f t="shared" si="32"/>
        <v>2.5790996034522977</v>
      </c>
      <c r="Q46" s="31">
        <f t="shared" si="32"/>
        <v>3.0235033333333332</v>
      </c>
      <c r="R46" s="31">
        <f t="shared" si="32"/>
        <v>2.1567658581311995</v>
      </c>
      <c r="S46" s="31">
        <f t="shared" si="32"/>
        <v>2.8784719445555114</v>
      </c>
      <c r="T46" s="31">
        <f t="shared" si="32"/>
        <v>3.1069672882400972</v>
      </c>
      <c r="U46" s="31">
        <f t="shared" si="32"/>
        <v>3.3623794051487126</v>
      </c>
      <c r="V46" s="31">
        <f t="shared" si="32"/>
        <v>2.4042604260426041</v>
      </c>
      <c r="W46" s="31">
        <f t="shared" si="32"/>
        <v>2.3991836190666596</v>
      </c>
      <c r="X46" s="31">
        <f t="shared" si="32"/>
        <v>3.2105440306590016</v>
      </c>
      <c r="Y46" s="31">
        <f t="shared" si="32"/>
        <v>2.9912308769123088</v>
      </c>
    </row>
    <row r="47" spans="1:25" ht="17">
      <c r="A47" s="66"/>
      <c r="B47" s="5" t="s">
        <v>38</v>
      </c>
      <c r="C47" s="31">
        <f>((71.94*C44+0.54)*C40)/(C39*C41)</f>
        <v>2.2629491017964076</v>
      </c>
      <c r="D47" s="31">
        <f t="shared" ref="D47:Y47" si="33">((71.94*D44+0.54)*D40)/(D39*D41)</f>
        <v>2.0034517800323184</v>
      </c>
      <c r="E47" s="31">
        <f t="shared" si="33"/>
        <v>2.687648950885789</v>
      </c>
      <c r="F47" s="31">
        <f t="shared" si="33"/>
        <v>2.5667283055958148</v>
      </c>
      <c r="G47" s="31">
        <f t="shared" si="33"/>
        <v>2.0397114199073609</v>
      </c>
      <c r="H47" s="31">
        <f t="shared" si="33"/>
        <v>2.0889876198083064</v>
      </c>
      <c r="I47" s="31">
        <f t="shared" si="33"/>
        <v>2.4396240563915406</v>
      </c>
      <c r="J47" s="31">
        <f t="shared" si="33"/>
        <v>2.2202235975244555</v>
      </c>
      <c r="K47" s="31">
        <f t="shared" si="33"/>
        <v>2.3959068713231004</v>
      </c>
      <c r="L47" s="31">
        <f t="shared" si="33"/>
        <v>2.4675965271875877</v>
      </c>
      <c r="M47" s="31">
        <f t="shared" si="33"/>
        <v>2.4075351596347394</v>
      </c>
      <c r="N47" s="31">
        <f t="shared" si="33"/>
        <v>2.2639102756391027</v>
      </c>
      <c r="O47" s="31">
        <f t="shared" si="33"/>
        <v>1.7642886900298287</v>
      </c>
      <c r="P47" s="31">
        <f t="shared" si="33"/>
        <v>2.5912155294509707</v>
      </c>
      <c r="Q47" s="31">
        <f t="shared" si="33"/>
        <v>3.0273486325683714</v>
      </c>
      <c r="R47" s="31">
        <f t="shared" si="33"/>
        <v>2.12888866659998</v>
      </c>
      <c r="S47" s="31">
        <f t="shared" si="33"/>
        <v>2.8543588718410042</v>
      </c>
      <c r="T47" s="31">
        <f t="shared" si="33"/>
        <v>3.1111188881111884</v>
      </c>
      <c r="U47" s="31">
        <f t="shared" si="33"/>
        <v>3.4021660168616084</v>
      </c>
      <c r="V47" s="31">
        <f t="shared" si="33"/>
        <v>2.34818407587046</v>
      </c>
      <c r="W47" s="31">
        <f t="shared" si="33"/>
        <v>2.3870785019325598</v>
      </c>
      <c r="X47" s="31">
        <f t="shared" si="33"/>
        <v>3.2063880835749279</v>
      </c>
      <c r="Y47" s="31">
        <f t="shared" si="33"/>
        <v>3.0193556988817218</v>
      </c>
    </row>
    <row r="48" spans="1:25">
      <c r="A48" s="26"/>
      <c r="B48" s="5" t="s">
        <v>30</v>
      </c>
      <c r="C48" s="1">
        <f>AVERAGE(C45:C47)</f>
        <v>2.0761474292090871</v>
      </c>
      <c r="D48" s="1">
        <f t="shared" ref="D48" si="34">AVERAGE(D45:D47)</f>
        <v>2.1019944139590105</v>
      </c>
      <c r="E48" s="1">
        <f t="shared" ref="E48" si="35">AVERAGE(E45:E47)</f>
        <v>2.7621108385603343</v>
      </c>
      <c r="F48" s="1">
        <f t="shared" ref="F48" si="36">AVERAGE(F45:F47)</f>
        <v>2.4376786487385371</v>
      </c>
      <c r="G48" s="1">
        <f t="shared" ref="G48" si="37">AVERAGE(G45:G47)</f>
        <v>2.1354967784572381</v>
      </c>
      <c r="H48" s="1">
        <f t="shared" ref="H48" si="38">AVERAGE(H45:H47)</f>
        <v>2.2171297861509696</v>
      </c>
      <c r="I48" s="1">
        <f t="shared" ref="I48" si="39">AVERAGE(I45:I47)</f>
        <v>2.4024456722585277</v>
      </c>
      <c r="J48" s="1">
        <f t="shared" ref="J48" si="40">AVERAGE(J45:J47)</f>
        <v>2.264406742120225</v>
      </c>
      <c r="K48" s="1">
        <f t="shared" ref="K48" si="41">AVERAGE(K45:K47)</f>
        <v>2.4438631454666417</v>
      </c>
      <c r="L48" s="1">
        <f t="shared" ref="L48" si="42">AVERAGE(L45:L47)</f>
        <v>2.4464060083682639</v>
      </c>
      <c r="M48" s="1">
        <f t="shared" ref="M48" si="43">AVERAGE(M45:M47)</f>
        <v>2.4075346309698946</v>
      </c>
      <c r="N48" s="1">
        <f t="shared" ref="N48" si="44">AVERAGE(N45:N47)</f>
        <v>2.362484200665754</v>
      </c>
      <c r="O48" s="1">
        <f t="shared" ref="O48" si="45">AVERAGE(O45:O47)</f>
        <v>1.7388086846831323</v>
      </c>
      <c r="P48" s="1">
        <f t="shared" ref="P48" si="46">AVERAGE(P45:P47)</f>
        <v>2.58588810991019</v>
      </c>
      <c r="Q48" s="1">
        <f t="shared" ref="Q48" si="47">AVERAGE(Q45:Q47)</f>
        <v>3.0206880593379424</v>
      </c>
      <c r="R48" s="1">
        <f t="shared" ref="R48" si="48">AVERAGE(R45:R47)</f>
        <v>2.1448800009939668</v>
      </c>
      <c r="S48" s="1">
        <f t="shared" ref="S48" si="49">AVERAGE(S45:S47)</f>
        <v>2.862349013872413</v>
      </c>
      <c r="T48" s="1">
        <f t="shared" ref="T48" si="50">AVERAGE(T45:T47)</f>
        <v>3.103126092804283</v>
      </c>
      <c r="U48" s="1">
        <f t="shared" ref="U48" si="51">AVERAGE(U45:U47)</f>
        <v>3.4021646911052321</v>
      </c>
      <c r="V48" s="1">
        <f t="shared" ref="V48" si="52">AVERAGE(V45:V47)</f>
        <v>2.3774948339710211</v>
      </c>
      <c r="W48" s="1">
        <f t="shared" ref="W48" si="53">AVERAGE(W45:W47)</f>
        <v>2.3924053972224724</v>
      </c>
      <c r="X48" s="1">
        <f t="shared" ref="X48" si="54">AVERAGE(X45:X47)</f>
        <v>3.1957341731973514</v>
      </c>
      <c r="Y48" s="1">
        <f t="shared" ref="Y48" si="55">AVERAGE(Y45:Y47)</f>
        <v>3.0033699697091212</v>
      </c>
    </row>
    <row r="49" spans="1:25">
      <c r="A49" s="24"/>
      <c r="B49" s="5" t="s">
        <v>33</v>
      </c>
      <c r="C49" s="1">
        <f>STDEV(C45:C47)</f>
        <v>0.23193024304024762</v>
      </c>
      <c r="D49" s="1">
        <f t="shared" ref="D49:Y49" si="56">STDEV(D45:D47)</f>
        <v>0.11428259707219274</v>
      </c>
      <c r="E49" s="1">
        <f t="shared" si="56"/>
        <v>9.3718112303629822E-2</v>
      </c>
      <c r="F49" s="1">
        <f t="shared" si="56"/>
        <v>0.12238629301123256</v>
      </c>
      <c r="G49" s="1">
        <f t="shared" si="56"/>
        <v>0.21266345408783971</v>
      </c>
      <c r="H49" s="1">
        <f t="shared" si="56"/>
        <v>0.11657391684438374</v>
      </c>
      <c r="I49" s="1">
        <f t="shared" si="56"/>
        <v>6.4500507349377581E-2</v>
      </c>
      <c r="J49" s="1">
        <f t="shared" si="56"/>
        <v>5.640480338829363E-2</v>
      </c>
      <c r="K49" s="1">
        <f t="shared" si="56"/>
        <v>5.7551550514330231E-2</v>
      </c>
      <c r="L49" s="1">
        <f t="shared" si="56"/>
        <v>1.8794677582764898E-2</v>
      </c>
      <c r="M49" s="1">
        <f t="shared" si="56"/>
        <v>1.5863117331476769E-2</v>
      </c>
      <c r="N49" s="1">
        <f t="shared" si="56"/>
        <v>8.7647383061229767E-2</v>
      </c>
      <c r="O49" s="1">
        <f t="shared" si="56"/>
        <v>3.7283548694107604E-2</v>
      </c>
      <c r="P49" s="1">
        <f t="shared" si="56"/>
        <v>6.1886991311458405E-3</v>
      </c>
      <c r="Q49" s="1">
        <f t="shared" si="56"/>
        <v>8.4285432927083404E-3</v>
      </c>
      <c r="R49" s="1">
        <f t="shared" si="56"/>
        <v>1.4384910828585902E-2</v>
      </c>
      <c r="S49" s="1">
        <f t="shared" si="56"/>
        <v>1.3963049716074505E-2</v>
      </c>
      <c r="T49" s="1">
        <f t="shared" si="56"/>
        <v>1.0456646118449814E-2</v>
      </c>
      <c r="U49" s="1">
        <f t="shared" si="56"/>
        <v>3.9784623094898622E-2</v>
      </c>
      <c r="V49" s="1">
        <f t="shared" si="56"/>
        <v>2.8124680704739287E-2</v>
      </c>
      <c r="W49" s="1">
        <f t="shared" si="56"/>
        <v>6.1816847851475492E-3</v>
      </c>
      <c r="X49" s="1">
        <f t="shared" si="56"/>
        <v>2.2149956624538357E-2</v>
      </c>
      <c r="Y49" s="1">
        <f t="shared" si="56"/>
        <v>1.4451604106757349E-2</v>
      </c>
    </row>
    <row r="50" spans="1:25">
      <c r="A50" s="38"/>
    </row>
  </sheetData>
  <mergeCells count="23">
    <mergeCell ref="C35:G35"/>
    <mergeCell ref="H35:L35"/>
    <mergeCell ref="C1:G1"/>
    <mergeCell ref="H1:L1"/>
    <mergeCell ref="A3:A5"/>
    <mergeCell ref="A8:A10"/>
    <mergeCell ref="A11:A13"/>
    <mergeCell ref="C18:G18"/>
    <mergeCell ref="H18:L18"/>
    <mergeCell ref="A45:A47"/>
    <mergeCell ref="A20:A22"/>
    <mergeCell ref="A28:A30"/>
    <mergeCell ref="A37:A39"/>
    <mergeCell ref="A42:A44"/>
    <mergeCell ref="M1:Q1"/>
    <mergeCell ref="R1:U1"/>
    <mergeCell ref="V1:Y1"/>
    <mergeCell ref="M35:Q35"/>
    <mergeCell ref="R35:U35"/>
    <mergeCell ref="V35:Y35"/>
    <mergeCell ref="M18:Q18"/>
    <mergeCell ref="R18:U18"/>
    <mergeCell ref="V18:Y18"/>
  </mergeCells>
  <phoneticPr fontId="4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Y28"/>
  <sheetViews>
    <sheetView zoomScale="90" zoomScaleNormal="90" workbookViewId="0">
      <selection activeCell="T16" sqref="T16:Y23"/>
    </sheetView>
  </sheetViews>
  <sheetFormatPr defaultColWidth="9" defaultRowHeight="14.5"/>
  <cols>
    <col min="1" max="1" width="11" style="27" customWidth="1"/>
    <col min="2" max="16384" width="9" style="27"/>
  </cols>
  <sheetData>
    <row r="2" spans="1:25">
      <c r="A2" s="40" t="s">
        <v>63</v>
      </c>
      <c r="C2" s="67" t="s">
        <v>0</v>
      </c>
      <c r="D2" s="68"/>
      <c r="E2" s="68"/>
      <c r="F2" s="68"/>
      <c r="G2" s="68"/>
      <c r="H2" s="69" t="s">
        <v>1</v>
      </c>
      <c r="I2" s="70"/>
      <c r="J2" s="70"/>
      <c r="K2" s="70"/>
      <c r="L2" s="70"/>
      <c r="M2" s="68" t="s">
        <v>2</v>
      </c>
      <c r="N2" s="68"/>
      <c r="O2" s="68"/>
      <c r="P2" s="68"/>
      <c r="Q2" s="68"/>
      <c r="R2" s="68" t="s">
        <v>3</v>
      </c>
      <c r="S2" s="68"/>
      <c r="T2" s="68"/>
      <c r="U2" s="68"/>
      <c r="V2" s="68" t="s">
        <v>4</v>
      </c>
      <c r="W2" s="68"/>
      <c r="X2" s="68"/>
      <c r="Y2" s="68"/>
    </row>
    <row r="3" spans="1:25">
      <c r="B3" s="5" t="s">
        <v>25</v>
      </c>
      <c r="C3" s="28" t="s">
        <v>5</v>
      </c>
      <c r="D3" s="28" t="s">
        <v>6</v>
      </c>
      <c r="E3" s="28" t="s">
        <v>7</v>
      </c>
      <c r="F3" s="28" t="s">
        <v>8</v>
      </c>
      <c r="G3" s="28" t="s">
        <v>9</v>
      </c>
      <c r="H3" s="28" t="s">
        <v>5</v>
      </c>
      <c r="I3" s="28" t="s">
        <v>6</v>
      </c>
      <c r="J3" s="28" t="s">
        <v>7</v>
      </c>
      <c r="K3" s="28" t="s">
        <v>8</v>
      </c>
      <c r="L3" s="28" t="s">
        <v>9</v>
      </c>
      <c r="M3" s="29" t="s">
        <v>10</v>
      </c>
      <c r="N3" s="29" t="s">
        <v>11</v>
      </c>
      <c r="O3" s="29" t="s">
        <v>12</v>
      </c>
      <c r="P3" s="29" t="s">
        <v>13</v>
      </c>
      <c r="Q3" s="29" t="s">
        <v>14</v>
      </c>
      <c r="R3" s="29" t="s">
        <v>10</v>
      </c>
      <c r="S3" s="29" t="s">
        <v>11</v>
      </c>
      <c r="T3" s="29" t="s">
        <v>13</v>
      </c>
      <c r="U3" s="29" t="s">
        <v>14</v>
      </c>
      <c r="V3" s="29" t="s">
        <v>10</v>
      </c>
      <c r="W3" s="29" t="s">
        <v>11</v>
      </c>
      <c r="X3" s="29" t="s">
        <v>13</v>
      </c>
      <c r="Y3" s="29" t="s">
        <v>14</v>
      </c>
    </row>
    <row r="4" spans="1:25" ht="17">
      <c r="A4" s="65" t="s">
        <v>24</v>
      </c>
      <c r="B4" s="5" t="s">
        <v>26</v>
      </c>
      <c r="C4" s="41">
        <v>2.0011000000000001</v>
      </c>
      <c r="D4" s="41">
        <v>2.0779999999999998</v>
      </c>
      <c r="E4" s="41">
        <v>2.0213000000000001</v>
      </c>
      <c r="F4" s="28">
        <v>2.0788000000000002</v>
      </c>
      <c r="G4" s="28">
        <v>2.0367000000000002</v>
      </c>
      <c r="H4" s="41">
        <v>2.032</v>
      </c>
      <c r="I4" s="41">
        <v>2.0768</v>
      </c>
      <c r="J4" s="41">
        <v>2.0059</v>
      </c>
      <c r="K4" s="28">
        <v>2.0276999999999998</v>
      </c>
      <c r="L4" s="28">
        <v>2.0693999999999999</v>
      </c>
      <c r="M4" s="6">
        <v>2.0034999999999998</v>
      </c>
      <c r="N4" s="6">
        <v>2.032</v>
      </c>
      <c r="O4" s="41">
        <v>2.0768</v>
      </c>
      <c r="P4" s="6">
        <v>2.0129000000000001</v>
      </c>
      <c r="Q4" s="6">
        <v>2.0245000000000002</v>
      </c>
      <c r="R4" s="6">
        <v>2.0284</v>
      </c>
      <c r="S4" s="6">
        <v>2.0787</v>
      </c>
      <c r="T4" s="6">
        <v>2.1284000000000001</v>
      </c>
      <c r="U4" s="6">
        <v>2.0548999999999999</v>
      </c>
      <c r="V4" s="6">
        <v>2.0314000000000001</v>
      </c>
      <c r="W4" s="6">
        <v>2.0480999999999998</v>
      </c>
      <c r="X4" s="6">
        <v>2.0244</v>
      </c>
      <c r="Y4" s="6">
        <v>2.0644</v>
      </c>
    </row>
    <row r="5" spans="1:25" ht="17">
      <c r="A5" s="65"/>
      <c r="B5" s="5" t="s">
        <v>37</v>
      </c>
      <c r="C5" s="41">
        <v>2.0013000000000001</v>
      </c>
      <c r="D5" s="41">
        <v>2.0775999999999999</v>
      </c>
      <c r="E5" s="41">
        <v>2.0211000000000001</v>
      </c>
      <c r="F5" s="28">
        <v>2.0783</v>
      </c>
      <c r="G5" s="28">
        <v>2.0364</v>
      </c>
      <c r="H5" s="41">
        <v>2.0322</v>
      </c>
      <c r="I5" s="41">
        <v>2.0766</v>
      </c>
      <c r="J5" s="41">
        <v>2.0055000000000001</v>
      </c>
      <c r="K5" s="28">
        <v>2.0274999999999999</v>
      </c>
      <c r="L5" s="28">
        <v>2.0691000000000002</v>
      </c>
      <c r="M5" s="6">
        <v>2.0036</v>
      </c>
      <c r="N5" s="6">
        <v>2.0322</v>
      </c>
      <c r="O5" s="41">
        <v>2.0754999999999999</v>
      </c>
      <c r="P5" s="6">
        <v>2.0127000000000002</v>
      </c>
      <c r="Q5" s="6">
        <v>2.0243000000000002</v>
      </c>
      <c r="R5" s="6">
        <v>2.028</v>
      </c>
      <c r="S5" s="6">
        <v>2.0785</v>
      </c>
      <c r="T5" s="6">
        <v>2.1280000000000001</v>
      </c>
      <c r="U5" s="6">
        <v>2.0552999999999999</v>
      </c>
      <c r="V5" s="6">
        <v>2.0316000000000001</v>
      </c>
      <c r="W5" s="6">
        <v>2.0482</v>
      </c>
      <c r="X5" s="6">
        <v>2.024</v>
      </c>
      <c r="Y5" s="6">
        <v>2.0646</v>
      </c>
    </row>
    <row r="6" spans="1:25" ht="17">
      <c r="A6" s="65"/>
      <c r="B6" s="5" t="s">
        <v>38</v>
      </c>
      <c r="C6" s="41">
        <v>2.0007999999999999</v>
      </c>
      <c r="D6" s="41">
        <v>2.0777999999999999</v>
      </c>
      <c r="E6" s="41">
        <v>2.0215000000000001</v>
      </c>
      <c r="F6" s="28">
        <v>2.0785</v>
      </c>
      <c r="G6" s="28">
        <v>2.0369000000000002</v>
      </c>
      <c r="H6" s="41">
        <v>2.0318000000000001</v>
      </c>
      <c r="I6" s="41">
        <v>2.077</v>
      </c>
      <c r="J6" s="41">
        <v>2.0057</v>
      </c>
      <c r="K6" s="28">
        <v>2.0278999999999998</v>
      </c>
      <c r="L6" s="28">
        <v>2.0693000000000001</v>
      </c>
      <c r="M6" s="6">
        <v>2.0034000000000001</v>
      </c>
      <c r="N6" s="6">
        <v>2.0320999999999998</v>
      </c>
      <c r="O6" s="41">
        <v>2.0760000000000001</v>
      </c>
      <c r="P6" s="6">
        <v>2.0127999999999999</v>
      </c>
      <c r="Q6" s="6">
        <v>2.0244</v>
      </c>
      <c r="R6" s="6">
        <v>2.0282</v>
      </c>
      <c r="S6" s="6">
        <v>2.0785999999999998</v>
      </c>
      <c r="T6" s="6">
        <v>2.1282000000000001</v>
      </c>
      <c r="U6" s="6">
        <v>2.0550999999999999</v>
      </c>
      <c r="V6" s="6">
        <v>2.0314999999999999</v>
      </c>
      <c r="W6" s="6">
        <v>2.0482999999999998</v>
      </c>
      <c r="X6" s="6">
        <v>2.0242</v>
      </c>
      <c r="Y6" s="6">
        <v>2.0644999999999998</v>
      </c>
    </row>
    <row r="7" spans="1:25">
      <c r="A7" s="5" t="s">
        <v>23</v>
      </c>
      <c r="B7" s="5"/>
      <c r="C7" s="42">
        <v>5</v>
      </c>
      <c r="D7" s="42">
        <v>5</v>
      </c>
      <c r="E7" s="42">
        <v>5</v>
      </c>
      <c r="F7" s="42">
        <v>5</v>
      </c>
      <c r="G7" s="42">
        <v>5</v>
      </c>
      <c r="H7" s="42">
        <v>5</v>
      </c>
      <c r="I7" s="42">
        <v>5</v>
      </c>
      <c r="J7" s="42">
        <v>5</v>
      </c>
      <c r="K7" s="42">
        <v>5</v>
      </c>
      <c r="L7" s="42">
        <v>5</v>
      </c>
      <c r="M7" s="42">
        <v>5</v>
      </c>
      <c r="N7" s="42">
        <v>5</v>
      </c>
      <c r="O7" s="42">
        <v>5</v>
      </c>
      <c r="P7" s="42">
        <v>5</v>
      </c>
      <c r="Q7" s="42">
        <v>5</v>
      </c>
      <c r="R7" s="42">
        <v>5</v>
      </c>
      <c r="S7" s="42">
        <v>5</v>
      </c>
      <c r="T7" s="42">
        <v>5</v>
      </c>
      <c r="U7" s="42">
        <v>5</v>
      </c>
      <c r="V7" s="42">
        <v>5</v>
      </c>
      <c r="W7" s="42">
        <v>5</v>
      </c>
      <c r="X7" s="42">
        <v>5</v>
      </c>
      <c r="Y7" s="42">
        <v>5</v>
      </c>
    </row>
    <row r="8" spans="1:25" ht="14.25" customHeight="1">
      <c r="A8" s="71" t="s">
        <v>64</v>
      </c>
      <c r="B8" s="5" t="s">
        <v>26</v>
      </c>
      <c r="C8" s="28">
        <v>1.9470000000000001</v>
      </c>
      <c r="D8" s="28">
        <v>1.8480000000000001</v>
      </c>
      <c r="E8" s="28">
        <v>1.2849999999999999</v>
      </c>
      <c r="F8" s="28">
        <v>1.181</v>
      </c>
      <c r="G8" s="28">
        <v>0.99399999999999999</v>
      </c>
      <c r="H8" s="29">
        <v>1.8089999999999999</v>
      </c>
      <c r="I8" s="29">
        <v>1.6970000000000001</v>
      </c>
      <c r="J8" s="29">
        <v>1.5109999999999999</v>
      </c>
      <c r="K8" s="29">
        <v>1.4139999999999999</v>
      </c>
      <c r="L8" s="29">
        <v>1.0669999999999999</v>
      </c>
      <c r="M8" s="29">
        <v>2.786</v>
      </c>
      <c r="N8" s="28">
        <v>3.032</v>
      </c>
      <c r="O8" s="43">
        <v>4.0490000000000004</v>
      </c>
      <c r="P8" s="43">
        <v>4.2140000000000004</v>
      </c>
      <c r="Q8" s="43">
        <v>4.5529999999999999</v>
      </c>
      <c r="R8" s="29">
        <v>2.9409999999999998</v>
      </c>
      <c r="S8" s="29">
        <v>3.7130000000000001</v>
      </c>
      <c r="T8" s="29">
        <v>3.9540000000000002</v>
      </c>
      <c r="U8" s="43">
        <v>4.5519999999999996</v>
      </c>
      <c r="V8" s="43">
        <v>3.5379999999999998</v>
      </c>
      <c r="W8" s="43">
        <v>4.319</v>
      </c>
      <c r="X8" s="29">
        <v>4.3289999999999997</v>
      </c>
      <c r="Y8" s="43">
        <v>5.782</v>
      </c>
    </row>
    <row r="9" spans="1:25" ht="17">
      <c r="A9" s="72"/>
      <c r="B9" s="5" t="s">
        <v>37</v>
      </c>
      <c r="C9" s="28">
        <v>1.792</v>
      </c>
      <c r="D9" s="28">
        <v>1.8440000000000001</v>
      </c>
      <c r="E9" s="28">
        <v>1.2609999999999999</v>
      </c>
      <c r="F9" s="28">
        <v>1.0429999999999999</v>
      </c>
      <c r="G9" s="28">
        <v>1.0569999999999999</v>
      </c>
      <c r="H9" s="29">
        <v>1.87</v>
      </c>
      <c r="I9" s="29">
        <v>1.7030000000000001</v>
      </c>
      <c r="J9" s="29">
        <v>1.4159999999999999</v>
      </c>
      <c r="K9" s="29">
        <v>1.411</v>
      </c>
      <c r="L9" s="29">
        <v>0.95</v>
      </c>
      <c r="M9" s="29">
        <v>2.6320000000000001</v>
      </c>
      <c r="N9" s="28">
        <v>3.036</v>
      </c>
      <c r="O9" s="43">
        <v>3.9929999999999999</v>
      </c>
      <c r="P9" s="43">
        <v>4.5430000000000001</v>
      </c>
      <c r="Q9" s="43">
        <v>4.5090000000000003</v>
      </c>
      <c r="R9" s="29">
        <v>2.8889999999999998</v>
      </c>
      <c r="S9" s="29">
        <v>3.6459999999999999</v>
      </c>
      <c r="T9" s="29">
        <v>4.38</v>
      </c>
      <c r="U9" s="43">
        <v>4.6189999999999998</v>
      </c>
      <c r="V9" s="43">
        <v>3.524</v>
      </c>
      <c r="W9" s="43">
        <v>4.2240000000000002</v>
      </c>
      <c r="X9" s="29">
        <v>4.2590000000000003</v>
      </c>
      <c r="Y9" s="43">
        <v>5.8049999999999997</v>
      </c>
    </row>
    <row r="10" spans="1:25" ht="17">
      <c r="A10" s="72"/>
      <c r="B10" s="5" t="s">
        <v>38</v>
      </c>
      <c r="C10" s="28">
        <v>2.1309999999999998</v>
      </c>
      <c r="D10" s="28">
        <v>1.8759999999999999</v>
      </c>
      <c r="E10" s="28">
        <v>1.222</v>
      </c>
      <c r="F10" s="28">
        <v>1.107</v>
      </c>
      <c r="G10" s="28">
        <v>1.101</v>
      </c>
      <c r="H10" s="29">
        <v>1.806</v>
      </c>
      <c r="I10" s="29">
        <v>1.6970000000000001</v>
      </c>
      <c r="J10" s="29">
        <v>1.506</v>
      </c>
      <c r="K10" s="29">
        <v>1.409</v>
      </c>
      <c r="L10" s="29">
        <v>0.96799999999999997</v>
      </c>
      <c r="M10" s="29">
        <v>2.496</v>
      </c>
      <c r="N10" s="28">
        <v>2.9849999999999999</v>
      </c>
      <c r="O10" s="43">
        <v>4.1079999999999997</v>
      </c>
      <c r="P10" s="43">
        <v>4.5140000000000002</v>
      </c>
      <c r="Q10" s="43">
        <v>4.7140000000000004</v>
      </c>
      <c r="R10" s="29">
        <v>2.5070000000000001</v>
      </c>
      <c r="S10" s="29">
        <v>3.5419999999999998</v>
      </c>
      <c r="T10" s="29">
        <v>4.4050000000000002</v>
      </c>
      <c r="U10" s="43">
        <v>4.6239999999999997</v>
      </c>
      <c r="V10" s="43">
        <v>3.4889999999999999</v>
      </c>
      <c r="W10" s="43">
        <v>4.0510000000000002</v>
      </c>
      <c r="X10" s="29">
        <v>4.476</v>
      </c>
      <c r="Y10" s="43">
        <v>5.7030000000000003</v>
      </c>
    </row>
    <row r="11" spans="1:25" ht="17">
      <c r="A11" s="73" t="s">
        <v>62</v>
      </c>
      <c r="B11" s="5" t="s">
        <v>26</v>
      </c>
      <c r="C11" s="2">
        <f>((6.7431*C8+1.8166)*C7)/(C4*1000)</f>
        <v>3.7343000599670183E-2</v>
      </c>
      <c r="D11" s="2">
        <f>((6.7431*D8+1.8166)*D7)/(D4*1000)</f>
        <v>3.4354785370548598E-2</v>
      </c>
      <c r="E11" s="2">
        <f t="shared" ref="E11:Y11" si="0">((6.7431*E8+1.8166)*E7)/(E4*1000)</f>
        <v>2.5927580022757624E-2</v>
      </c>
      <c r="F11" s="2">
        <f t="shared" si="0"/>
        <v>2.3523670146238213E-2</v>
      </c>
      <c r="G11" s="2">
        <f t="shared" si="0"/>
        <v>2.091432562478519E-2</v>
      </c>
      <c r="H11" s="2">
        <f t="shared" si="0"/>
        <v>3.4485403297244088E-2</v>
      </c>
      <c r="I11" s="2">
        <f t="shared" si="0"/>
        <v>3.1923248988828964E-2</v>
      </c>
      <c r="J11" s="2">
        <f t="shared" si="0"/>
        <v>2.9925280672017544E-2</v>
      </c>
      <c r="K11" s="2">
        <f t="shared" si="0"/>
        <v>2.7990687478423829E-2</v>
      </c>
      <c r="L11" s="2">
        <f t="shared" si="0"/>
        <v>2.1773189571856578E-2</v>
      </c>
      <c r="M11" s="2">
        <f t="shared" si="0"/>
        <v>5.1417211380084864E-2</v>
      </c>
      <c r="N11" s="2">
        <f t="shared" si="0"/>
        <v>5.4777753937007879E-2</v>
      </c>
      <c r="O11" s="2">
        <f t="shared" si="0"/>
        <v>7.0106442363251156E-2</v>
      </c>
      <c r="P11" s="2">
        <f t="shared" si="0"/>
        <v>7.509569129117194E-2</v>
      </c>
      <c r="Q11" s="2">
        <f t="shared" si="0"/>
        <v>8.0311025685354406E-2</v>
      </c>
      <c r="R11" s="2">
        <f t="shared" si="0"/>
        <v>5.336239671662394E-2</v>
      </c>
      <c r="S11" s="2">
        <f t="shared" si="0"/>
        <v>6.4592606677250211E-2</v>
      </c>
      <c r="T11" s="2">
        <f t="shared" si="0"/>
        <v>6.6901939015222706E-2</v>
      </c>
      <c r="U11" s="2">
        <f t="shared" si="0"/>
        <v>7.9106504452771412E-2</v>
      </c>
      <c r="V11" s="2">
        <f t="shared" si="0"/>
        <v>6.3192103475435649E-2</v>
      </c>
      <c r="W11" s="2">
        <f t="shared" si="0"/>
        <v>7.553354059860358E-2</v>
      </c>
      <c r="X11" s="2">
        <f t="shared" si="0"/>
        <v>7.6584370430744911E-2</v>
      </c>
      <c r="Y11" s="2">
        <f t="shared" si="0"/>
        <v>9.8830663146676989E-2</v>
      </c>
    </row>
    <row r="12" spans="1:25" ht="17">
      <c r="A12" s="74"/>
      <c r="B12" s="5" t="s">
        <v>37</v>
      </c>
      <c r="C12" s="2">
        <f>((6.7431*C9+1.8166)*C7)/(C5*1000)</f>
        <v>3.4728014790386244E-2</v>
      </c>
      <c r="D12" s="2">
        <f>((6.7431*D9+1.8166)*D7)/(D5*1000)</f>
        <v>3.429648729303042E-2</v>
      </c>
      <c r="E12" s="2">
        <f t="shared" ref="E12:Y12" si="1">((6.7431*E9+1.8166)*E7)/(E5*1000)</f>
        <v>2.552978353371926E-2</v>
      </c>
      <c r="F12" s="2">
        <f t="shared" si="1"/>
        <v>2.1290606024154356E-2</v>
      </c>
      <c r="G12" s="2">
        <f t="shared" si="1"/>
        <v>2.1960461353368686E-2</v>
      </c>
      <c r="H12" s="2">
        <f t="shared" si="1"/>
        <v>3.5494038480464521E-2</v>
      </c>
      <c r="I12" s="2">
        <f t="shared" si="1"/>
        <v>3.2023739044592124E-2</v>
      </c>
      <c r="J12" s="2">
        <f t="shared" si="1"/>
        <v>2.8334155073547741E-2</v>
      </c>
      <c r="K12" s="2">
        <f t="shared" si="1"/>
        <v>2.7943561282367448E-2</v>
      </c>
      <c r="L12" s="2">
        <f t="shared" si="1"/>
        <v>1.9869858875839731E-2</v>
      </c>
      <c r="M12" s="2">
        <f t="shared" si="1"/>
        <v>4.882321621082053E-2</v>
      </c>
      <c r="N12" s="2">
        <f t="shared" si="1"/>
        <v>5.4838725519141825E-2</v>
      </c>
      <c r="O12" s="2">
        <f t="shared" si="1"/>
        <v>6.924066080462539E-2</v>
      </c>
      <c r="P12" s="2">
        <f t="shared" si="1"/>
        <v>8.061435708252597E-2</v>
      </c>
      <c r="Q12" s="2">
        <f t="shared" si="1"/>
        <v>7.9586123351281929E-2</v>
      </c>
      <c r="R12" s="2">
        <f t="shared" si="1"/>
        <v>5.250842184418146E-2</v>
      </c>
      <c r="S12" s="2">
        <f t="shared" si="1"/>
        <v>6.3512010103439986E-2</v>
      </c>
      <c r="T12" s="2">
        <f t="shared" si="1"/>
        <v>7.3663952067669167E-2</v>
      </c>
      <c r="U12" s="2">
        <f t="shared" si="1"/>
        <v>8.0190188536953241E-2</v>
      </c>
      <c r="V12" s="2">
        <f t="shared" si="1"/>
        <v>6.2953544989171106E-2</v>
      </c>
      <c r="W12" s="2">
        <f t="shared" si="1"/>
        <v>7.3966054096279668E-2</v>
      </c>
      <c r="X12" s="2">
        <f t="shared" si="1"/>
        <v>7.5433455780632416E-2</v>
      </c>
      <c r="Y12" s="2">
        <f t="shared" si="1"/>
        <v>9.9196685798701931E-2</v>
      </c>
    </row>
    <row r="13" spans="1:25" ht="17">
      <c r="A13" s="74"/>
      <c r="B13" s="5" t="s">
        <v>38</v>
      </c>
      <c r="C13" s="2">
        <f>((6.7431*C10+1.8166)*C7)/(C6*1000)</f>
        <v>4.0449185575769687E-2</v>
      </c>
      <c r="D13" s="2">
        <f>((6.7431*D10+1.8166)*D7)/(D6*1000)</f>
        <v>3.4812435268071998E-2</v>
      </c>
      <c r="E13" s="2">
        <f t="shared" ref="E13:Y13" si="2">((6.7431*E10+1.8166)*E7)/(E6*1000)</f>
        <v>2.4874272075191686E-2</v>
      </c>
      <c r="F13" s="2">
        <f t="shared" si="2"/>
        <v>2.2326706038008178E-2</v>
      </c>
      <c r="G13" s="2">
        <f t="shared" si="2"/>
        <v>2.268337449064755E-2</v>
      </c>
      <c r="H13" s="2">
        <f t="shared" si="2"/>
        <v>3.4439016143321191E-2</v>
      </c>
      <c r="I13" s="2">
        <f t="shared" si="2"/>
        <v>3.1920175012036589E-2</v>
      </c>
      <c r="J13" s="2">
        <f t="shared" si="2"/>
        <v>2.9844215485865282E-2</v>
      </c>
      <c r="K13" s="2">
        <f t="shared" si="2"/>
        <v>2.7904797820405346E-2</v>
      </c>
      <c r="L13" s="2">
        <f t="shared" si="2"/>
        <v>2.0161215870100998E-2</v>
      </c>
      <c r="M13" s="2">
        <f t="shared" si="2"/>
        <v>4.6539327143855447E-2</v>
      </c>
      <c r="N13" s="2">
        <f t="shared" si="2"/>
        <v>5.3995259829732793E-2</v>
      </c>
      <c r="O13" s="2">
        <f t="shared" si="2"/>
        <v>7.1091654142581895E-2</v>
      </c>
      <c r="P13" s="2">
        <f t="shared" si="2"/>
        <v>8.0124586148648647E-2</v>
      </c>
      <c r="Q13" s="2">
        <f t="shared" si="2"/>
        <v>8.2996377692155704E-2</v>
      </c>
      <c r="R13" s="2">
        <f t="shared" si="2"/>
        <v>4.6153120254412788E-2</v>
      </c>
      <c r="S13" s="2">
        <f t="shared" si="2"/>
        <v>6.1822044164341394E-2</v>
      </c>
      <c r="T13" s="2">
        <f t="shared" si="2"/>
        <v>7.4053085941170937E-2</v>
      </c>
      <c r="U13" s="2">
        <f t="shared" si="2"/>
        <v>8.0280021410150351E-2</v>
      </c>
      <c r="V13" s="2">
        <f t="shared" si="2"/>
        <v>6.2375771351218329E-2</v>
      </c>
      <c r="W13" s="2">
        <f t="shared" si="2"/>
        <v>7.1114822291656499E-2</v>
      </c>
      <c r="X13" s="2">
        <f t="shared" si="2"/>
        <v>7.9040400158087151E-2</v>
      </c>
      <c r="Y13" s="2">
        <f t="shared" si="2"/>
        <v>9.7535721240009698E-2</v>
      </c>
    </row>
    <row r="14" spans="1:25">
      <c r="A14" s="44"/>
      <c r="B14" s="5" t="s">
        <v>30</v>
      </c>
      <c r="C14" s="2">
        <f>AVERAGE(C11:C13)</f>
        <v>3.7506733655275369E-2</v>
      </c>
      <c r="D14" s="2">
        <f t="shared" ref="D14:Y14" si="3">AVERAGE(D11:D13)</f>
        <v>3.4487902643883669E-2</v>
      </c>
      <c r="E14" s="2">
        <f t="shared" si="3"/>
        <v>2.5443878543889523E-2</v>
      </c>
      <c r="F14" s="2">
        <f t="shared" si="3"/>
        <v>2.2380327402800246E-2</v>
      </c>
      <c r="G14" s="2">
        <f t="shared" si="3"/>
        <v>2.1852720489600474E-2</v>
      </c>
      <c r="H14" s="2">
        <f t="shared" si="3"/>
        <v>3.4806152640343264E-2</v>
      </c>
      <c r="I14" s="2">
        <f t="shared" si="3"/>
        <v>3.1955721015152559E-2</v>
      </c>
      <c r="J14" s="2">
        <f t="shared" si="3"/>
        <v>2.9367883743810191E-2</v>
      </c>
      <c r="K14" s="2">
        <f t="shared" si="3"/>
        <v>2.7946348860398873E-2</v>
      </c>
      <c r="L14" s="2">
        <f t="shared" si="3"/>
        <v>2.0601421439265771E-2</v>
      </c>
      <c r="M14" s="2">
        <f t="shared" si="3"/>
        <v>4.8926584911586947E-2</v>
      </c>
      <c r="N14" s="2">
        <f t="shared" si="3"/>
        <v>5.4537246428627499E-2</v>
      </c>
      <c r="O14" s="2">
        <f t="shared" si="3"/>
        <v>7.0146252436819476E-2</v>
      </c>
      <c r="P14" s="2">
        <f t="shared" si="3"/>
        <v>7.8611544840782185E-2</v>
      </c>
      <c r="Q14" s="2">
        <f t="shared" si="3"/>
        <v>8.0964508909597346E-2</v>
      </c>
      <c r="R14" s="2">
        <f t="shared" si="3"/>
        <v>5.0674646271739399E-2</v>
      </c>
      <c r="S14" s="2">
        <f t="shared" si="3"/>
        <v>6.3308886981677193E-2</v>
      </c>
      <c r="T14" s="2">
        <f t="shared" si="3"/>
        <v>7.1539659008020937E-2</v>
      </c>
      <c r="U14" s="2">
        <f t="shared" si="3"/>
        <v>7.985890479995833E-2</v>
      </c>
      <c r="V14" s="2">
        <f t="shared" si="3"/>
        <v>6.2840473271941685E-2</v>
      </c>
      <c r="W14" s="2">
        <f t="shared" si="3"/>
        <v>7.3538138995513244E-2</v>
      </c>
      <c r="X14" s="2">
        <f t="shared" si="3"/>
        <v>7.7019408789821497E-2</v>
      </c>
      <c r="Y14" s="2">
        <f t="shared" si="3"/>
        <v>9.8521023395129539E-2</v>
      </c>
    </row>
    <row r="15" spans="1:25">
      <c r="A15" s="45"/>
      <c r="B15" s="5" t="s">
        <v>33</v>
      </c>
      <c r="C15" s="46">
        <f>STDEV(C11:C13)</f>
        <v>2.8640976194963417E-3</v>
      </c>
      <c r="D15" s="46">
        <f t="shared" ref="D15:Y15" si="4">STDEV(D11:D13)</f>
        <v>2.8256102806738909E-4</v>
      </c>
      <c r="E15" s="46">
        <f t="shared" si="4"/>
        <v>5.3188265487758479E-4</v>
      </c>
      <c r="F15" s="46">
        <f t="shared" si="4"/>
        <v>1.1174973294850237E-3</v>
      </c>
      <c r="G15" s="46">
        <f t="shared" si="4"/>
        <v>8.8943214622947233E-4</v>
      </c>
      <c r="H15" s="46">
        <f t="shared" si="4"/>
        <v>5.9617794222174923E-4</v>
      </c>
      <c r="I15" s="46">
        <f t="shared" si="4"/>
        <v>5.8925389943225288E-5</v>
      </c>
      <c r="J15" s="46">
        <f t="shared" si="4"/>
        <v>8.9615239434674427E-4</v>
      </c>
      <c r="K15" s="46">
        <f t="shared" si="4"/>
        <v>4.301262933248703E-5</v>
      </c>
      <c r="L15" s="46">
        <f t="shared" si="4"/>
        <v>1.0251841990309611E-3</v>
      </c>
      <c r="M15" s="46">
        <f t="shared" si="4"/>
        <v>2.4405844529000555E-3</v>
      </c>
      <c r="N15" s="46">
        <f t="shared" si="4"/>
        <v>4.7036314533886183E-4</v>
      </c>
      <c r="O15" s="46">
        <f t="shared" si="4"/>
        <v>9.2613860504677046E-4</v>
      </c>
      <c r="P15" s="46">
        <f t="shared" si="4"/>
        <v>3.0546503120075772E-3</v>
      </c>
      <c r="Q15" s="46">
        <f t="shared" si="4"/>
        <v>1.7965909135463528E-3</v>
      </c>
      <c r="R15" s="46">
        <f t="shared" si="4"/>
        <v>3.9389676838877275E-3</v>
      </c>
      <c r="S15" s="46">
        <f t="shared" si="4"/>
        <v>1.3964055325835329E-3</v>
      </c>
      <c r="T15" s="46">
        <f t="shared" si="4"/>
        <v>4.0210933017746477E-3</v>
      </c>
      <c r="U15" s="46">
        <f t="shared" si="4"/>
        <v>6.531440867924655E-4</v>
      </c>
      <c r="V15" s="46">
        <f t="shared" si="4"/>
        <v>4.1974807228288319E-4</v>
      </c>
      <c r="W15" s="46">
        <f t="shared" si="4"/>
        <v>2.2402235087453375E-3</v>
      </c>
      <c r="X15" s="46">
        <f t="shared" si="4"/>
        <v>1.8424048729619978E-3</v>
      </c>
      <c r="Y15" s="46">
        <f t="shared" si="4"/>
        <v>8.7270178074282351E-4</v>
      </c>
    </row>
    <row r="18" spans="1:21">
      <c r="B18" s="28"/>
      <c r="Q18" s="28"/>
      <c r="R18" s="29"/>
    </row>
    <row r="19" spans="1:21">
      <c r="B19" s="28"/>
      <c r="Q19" s="28"/>
      <c r="R19" s="29"/>
      <c r="S19" s="28"/>
      <c r="T19" s="43"/>
      <c r="U19" s="43"/>
    </row>
    <row r="20" spans="1:21">
      <c r="B20" s="28"/>
      <c r="Q20" s="28"/>
      <c r="R20" s="29"/>
      <c r="S20" s="28"/>
      <c r="T20" s="43"/>
      <c r="U20" s="43"/>
    </row>
    <row r="21" spans="1:21">
      <c r="A21" s="28"/>
      <c r="R21" s="43"/>
      <c r="S21" s="28"/>
      <c r="T21" s="43"/>
      <c r="U21" s="43"/>
    </row>
    <row r="22" spans="1:21">
      <c r="A22" s="28"/>
    </row>
    <row r="23" spans="1:21">
      <c r="A23" s="28"/>
    </row>
    <row r="26" spans="1:21" ht="13.5" customHeight="1">
      <c r="A26" s="47"/>
    </row>
    <row r="27" spans="1:21" ht="13.5" customHeight="1">
      <c r="A27" s="48"/>
    </row>
    <row r="28" spans="1:21" ht="13.5" customHeight="1">
      <c r="A28" s="48"/>
    </row>
  </sheetData>
  <mergeCells count="8">
    <mergeCell ref="V2:Y2"/>
    <mergeCell ref="A4:A6"/>
    <mergeCell ref="A8:A10"/>
    <mergeCell ref="A11:A13"/>
    <mergeCell ref="C2:G2"/>
    <mergeCell ref="H2:L2"/>
    <mergeCell ref="M2:Q2"/>
    <mergeCell ref="R2:U2"/>
  </mergeCells>
  <phoneticPr fontId="4" type="noConversion"/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Y36"/>
  <sheetViews>
    <sheetView zoomScale="90" zoomScaleNormal="90" workbookViewId="0">
      <selection activeCell="D20" sqref="D20"/>
    </sheetView>
  </sheetViews>
  <sheetFormatPr defaultColWidth="9" defaultRowHeight="14.5"/>
  <cols>
    <col min="1" max="16384" width="9" style="38"/>
  </cols>
  <sheetData>
    <row r="2" spans="1:25">
      <c r="A2" s="40" t="s">
        <v>63</v>
      </c>
      <c r="C2" s="67" t="s">
        <v>0</v>
      </c>
      <c r="D2" s="68"/>
      <c r="E2" s="68"/>
      <c r="F2" s="68"/>
      <c r="G2" s="68"/>
      <c r="H2" s="69" t="s">
        <v>1</v>
      </c>
      <c r="I2" s="70"/>
      <c r="J2" s="70"/>
      <c r="K2" s="70"/>
      <c r="L2" s="70"/>
      <c r="M2" s="68" t="s">
        <v>2</v>
      </c>
      <c r="N2" s="68"/>
      <c r="O2" s="68"/>
      <c r="P2" s="68"/>
      <c r="Q2" s="68"/>
      <c r="R2" s="68" t="s">
        <v>3</v>
      </c>
      <c r="S2" s="68"/>
      <c r="T2" s="68"/>
      <c r="U2" s="68"/>
      <c r="V2" s="68" t="s">
        <v>4</v>
      </c>
      <c r="W2" s="68"/>
      <c r="X2" s="68"/>
      <c r="Y2" s="68"/>
    </row>
    <row r="3" spans="1:25">
      <c r="B3" s="5" t="s">
        <v>25</v>
      </c>
      <c r="C3" s="28" t="s">
        <v>5</v>
      </c>
      <c r="D3" s="28" t="s">
        <v>6</v>
      </c>
      <c r="E3" s="28" t="s">
        <v>7</v>
      </c>
      <c r="F3" s="28" t="s">
        <v>8</v>
      </c>
      <c r="G3" s="28" t="s">
        <v>9</v>
      </c>
      <c r="H3" s="28" t="s">
        <v>5</v>
      </c>
      <c r="I3" s="28" t="s">
        <v>6</v>
      </c>
      <c r="J3" s="28" t="s">
        <v>7</v>
      </c>
      <c r="K3" s="28" t="s">
        <v>8</v>
      </c>
      <c r="L3" s="28" t="s">
        <v>9</v>
      </c>
      <c r="M3" s="29" t="s">
        <v>10</v>
      </c>
      <c r="N3" s="29" t="s">
        <v>11</v>
      </c>
      <c r="O3" s="29" t="s">
        <v>12</v>
      </c>
      <c r="P3" s="29" t="s">
        <v>13</v>
      </c>
      <c r="Q3" s="29" t="s">
        <v>14</v>
      </c>
      <c r="R3" s="29" t="s">
        <v>10</v>
      </c>
      <c r="S3" s="29" t="s">
        <v>11</v>
      </c>
      <c r="T3" s="29" t="s">
        <v>13</v>
      </c>
      <c r="U3" s="29" t="s">
        <v>14</v>
      </c>
      <c r="V3" s="29" t="s">
        <v>10</v>
      </c>
      <c r="W3" s="29" t="s">
        <v>11</v>
      </c>
      <c r="X3" s="29" t="s">
        <v>13</v>
      </c>
      <c r="Y3" s="29" t="s">
        <v>14</v>
      </c>
    </row>
    <row r="4" spans="1:25" ht="17">
      <c r="A4" s="65" t="s">
        <v>24</v>
      </c>
      <c r="B4" s="5" t="s">
        <v>26</v>
      </c>
      <c r="C4" s="41">
        <v>2.0011000000000001</v>
      </c>
      <c r="D4" s="41">
        <v>2.0779999999999998</v>
      </c>
      <c r="E4" s="41">
        <v>2.0213000000000001</v>
      </c>
      <c r="F4" s="28">
        <v>2.0788000000000002</v>
      </c>
      <c r="G4" s="28">
        <v>2.0367000000000002</v>
      </c>
      <c r="H4" s="41">
        <v>2.032</v>
      </c>
      <c r="I4" s="41">
        <v>2.0768</v>
      </c>
      <c r="J4" s="41">
        <v>2.0059</v>
      </c>
      <c r="K4" s="28">
        <v>2.0276999999999998</v>
      </c>
      <c r="L4" s="28">
        <v>2.0693999999999999</v>
      </c>
      <c r="M4" s="8">
        <v>2.0034999999999998</v>
      </c>
      <c r="N4" s="8">
        <v>2.032</v>
      </c>
      <c r="O4" s="41">
        <v>2.0768</v>
      </c>
      <c r="P4" s="8">
        <v>2.0129000000000001</v>
      </c>
      <c r="Q4" s="8">
        <v>2.0245000000000002</v>
      </c>
      <c r="R4" s="8">
        <v>2.0284</v>
      </c>
      <c r="S4" s="8">
        <v>2.0787</v>
      </c>
      <c r="T4" s="8">
        <v>2.1284000000000001</v>
      </c>
      <c r="U4" s="8">
        <v>2.0548999999999999</v>
      </c>
      <c r="V4" s="8">
        <v>2.0314000000000001</v>
      </c>
      <c r="W4" s="8">
        <v>2.0480999999999998</v>
      </c>
      <c r="X4" s="8">
        <v>2.0244</v>
      </c>
      <c r="Y4" s="8">
        <v>2.0644</v>
      </c>
    </row>
    <row r="5" spans="1:25" ht="17">
      <c r="A5" s="65"/>
      <c r="B5" s="5" t="s">
        <v>37</v>
      </c>
      <c r="C5" s="41">
        <v>2.0013000000000001</v>
      </c>
      <c r="D5" s="41">
        <v>2.0775999999999999</v>
      </c>
      <c r="E5" s="41">
        <v>2.0211000000000001</v>
      </c>
      <c r="F5" s="28">
        <v>2.0783</v>
      </c>
      <c r="G5" s="28">
        <v>2.0364</v>
      </c>
      <c r="H5" s="41">
        <v>2.0322</v>
      </c>
      <c r="I5" s="41">
        <v>2.0766</v>
      </c>
      <c r="J5" s="41">
        <v>2.0055000000000001</v>
      </c>
      <c r="K5" s="28">
        <v>2.0274999999999999</v>
      </c>
      <c r="L5" s="28">
        <v>2.0691000000000002</v>
      </c>
      <c r="M5" s="8">
        <v>2.0036</v>
      </c>
      <c r="N5" s="8">
        <v>2.0322</v>
      </c>
      <c r="O5" s="41">
        <v>2.0754999999999999</v>
      </c>
      <c r="P5" s="8">
        <v>2.0127000000000002</v>
      </c>
      <c r="Q5" s="8">
        <v>2.0243000000000002</v>
      </c>
      <c r="R5" s="8">
        <v>2.028</v>
      </c>
      <c r="S5" s="8">
        <v>2.0785</v>
      </c>
      <c r="T5" s="8">
        <v>2.1280000000000001</v>
      </c>
      <c r="U5" s="8">
        <v>2.0552999999999999</v>
      </c>
      <c r="V5" s="8">
        <v>2.0316000000000001</v>
      </c>
      <c r="W5" s="8">
        <v>2.0482</v>
      </c>
      <c r="X5" s="8">
        <v>2.024</v>
      </c>
      <c r="Y5" s="8">
        <v>2.0646</v>
      </c>
    </row>
    <row r="6" spans="1:25" ht="17">
      <c r="A6" s="65"/>
      <c r="B6" s="5" t="s">
        <v>38</v>
      </c>
      <c r="C6" s="41">
        <v>2.0007999999999999</v>
      </c>
      <c r="D6" s="41">
        <v>2.0777999999999999</v>
      </c>
      <c r="E6" s="41">
        <v>2.0215000000000001</v>
      </c>
      <c r="F6" s="28">
        <v>2.0785</v>
      </c>
      <c r="G6" s="28">
        <v>2.0369000000000002</v>
      </c>
      <c r="H6" s="41">
        <v>2.0318000000000001</v>
      </c>
      <c r="I6" s="41">
        <v>2.077</v>
      </c>
      <c r="J6" s="41">
        <v>2.0057</v>
      </c>
      <c r="K6" s="28">
        <v>2.0278999999999998</v>
      </c>
      <c r="L6" s="28">
        <v>2.0693000000000001</v>
      </c>
      <c r="M6" s="8">
        <v>2.0034000000000001</v>
      </c>
      <c r="N6" s="8">
        <v>2.0320999999999998</v>
      </c>
      <c r="O6" s="41">
        <v>2.0760000000000001</v>
      </c>
      <c r="P6" s="8">
        <v>2.0127999999999999</v>
      </c>
      <c r="Q6" s="8">
        <v>2.0244</v>
      </c>
      <c r="R6" s="8">
        <v>2.0282</v>
      </c>
      <c r="S6" s="8">
        <v>2.0785999999999998</v>
      </c>
      <c r="T6" s="8">
        <v>2.1282000000000001</v>
      </c>
      <c r="U6" s="8">
        <v>2.0550999999999999</v>
      </c>
      <c r="V6" s="8">
        <v>2.0314999999999999</v>
      </c>
      <c r="W6" s="8">
        <v>2.0482999999999998</v>
      </c>
      <c r="X6" s="8">
        <v>2.0242</v>
      </c>
      <c r="Y6" s="8">
        <v>2.0644999999999998</v>
      </c>
    </row>
    <row r="7" spans="1:25">
      <c r="A7" s="5" t="s">
        <v>23</v>
      </c>
      <c r="B7" s="5"/>
      <c r="C7" s="42">
        <v>5</v>
      </c>
      <c r="D7" s="42">
        <v>5</v>
      </c>
      <c r="E7" s="42">
        <v>5</v>
      </c>
      <c r="F7" s="42">
        <v>5</v>
      </c>
      <c r="G7" s="42">
        <v>5</v>
      </c>
      <c r="H7" s="42">
        <v>5</v>
      </c>
      <c r="I7" s="42">
        <v>5</v>
      </c>
      <c r="J7" s="42">
        <v>5</v>
      </c>
      <c r="K7" s="42">
        <v>5</v>
      </c>
      <c r="L7" s="42">
        <v>5</v>
      </c>
      <c r="M7" s="42">
        <v>5</v>
      </c>
      <c r="N7" s="42">
        <v>5</v>
      </c>
      <c r="O7" s="42">
        <v>5</v>
      </c>
      <c r="P7" s="42">
        <v>5</v>
      </c>
      <c r="Q7" s="42">
        <v>5</v>
      </c>
      <c r="R7" s="42">
        <v>5</v>
      </c>
      <c r="S7" s="42">
        <v>5</v>
      </c>
      <c r="T7" s="42">
        <v>5</v>
      </c>
      <c r="U7" s="42">
        <v>5</v>
      </c>
      <c r="V7" s="42">
        <v>5</v>
      </c>
      <c r="W7" s="42">
        <v>5</v>
      </c>
      <c r="X7" s="42">
        <v>5</v>
      </c>
      <c r="Y7" s="42">
        <v>5</v>
      </c>
    </row>
    <row r="8" spans="1:25" ht="17">
      <c r="A8" s="72" t="s">
        <v>64</v>
      </c>
      <c r="B8" s="5" t="s">
        <v>26</v>
      </c>
      <c r="C8" s="49">
        <v>10.693</v>
      </c>
      <c r="D8" s="49">
        <v>9.7050000000000001</v>
      </c>
      <c r="E8" s="49">
        <v>8.5380000000000003</v>
      </c>
      <c r="F8" s="49">
        <v>8.3610000000000007</v>
      </c>
      <c r="G8" s="49">
        <v>7.867</v>
      </c>
      <c r="H8" s="49">
        <v>9.3209999999999997</v>
      </c>
      <c r="I8" s="49">
        <v>8.9749999999999996</v>
      </c>
      <c r="J8" s="49">
        <v>8.3970000000000002</v>
      </c>
      <c r="K8" s="49">
        <v>6.2089999999999996</v>
      </c>
      <c r="L8" s="49">
        <v>6.266</v>
      </c>
      <c r="M8" s="51">
        <v>8.9600000000000009</v>
      </c>
      <c r="N8" s="51">
        <v>8.6379999999999999</v>
      </c>
      <c r="O8" s="51">
        <v>9.5079999999999991</v>
      </c>
      <c r="P8" s="51">
        <v>11.342000000000001</v>
      </c>
      <c r="Q8" s="49">
        <v>12.595000000000001</v>
      </c>
      <c r="R8" s="51">
        <v>7.2039999999999997</v>
      </c>
      <c r="S8" s="51">
        <v>7.8419999999999996</v>
      </c>
      <c r="T8" s="29">
        <v>10.026999999999999</v>
      </c>
      <c r="U8" s="51">
        <v>12.632</v>
      </c>
      <c r="V8" s="51">
        <v>6.9569999999999999</v>
      </c>
      <c r="W8" s="29">
        <v>6.9859999999999998</v>
      </c>
      <c r="X8" s="51">
        <v>11.074999999999999</v>
      </c>
      <c r="Y8" s="51">
        <v>13.273999999999999</v>
      </c>
    </row>
    <row r="9" spans="1:25" ht="17">
      <c r="A9" s="72"/>
      <c r="B9" s="5" t="s">
        <v>37</v>
      </c>
      <c r="C9" s="49">
        <v>10.721</v>
      </c>
      <c r="D9" s="49">
        <v>9.2479999999999993</v>
      </c>
      <c r="E9" s="49">
        <v>8.468</v>
      </c>
      <c r="F9" s="49">
        <v>8.4830000000000005</v>
      </c>
      <c r="G9" s="49">
        <v>7.74</v>
      </c>
      <c r="H9" s="49">
        <v>9.1969999999999992</v>
      </c>
      <c r="I9" s="49">
        <v>8.9670000000000005</v>
      </c>
      <c r="J9" s="49">
        <v>8.4600000000000009</v>
      </c>
      <c r="K9" s="49">
        <v>6.2149999999999999</v>
      </c>
      <c r="L9" s="49">
        <v>6.3250000000000002</v>
      </c>
      <c r="M9" s="51">
        <v>8.984</v>
      </c>
      <c r="N9" s="51">
        <v>9.26</v>
      </c>
      <c r="O9" s="51">
        <v>9.7680000000000007</v>
      </c>
      <c r="P9" s="51">
        <v>10.465</v>
      </c>
      <c r="Q9" s="49">
        <v>12.59</v>
      </c>
      <c r="R9" s="51">
        <v>7.468</v>
      </c>
      <c r="S9" s="51">
        <v>7.5970000000000004</v>
      </c>
      <c r="T9" s="29">
        <v>9.8919999999999995</v>
      </c>
      <c r="U9" s="51">
        <v>12.868</v>
      </c>
      <c r="V9" s="51">
        <v>6.3520000000000003</v>
      </c>
      <c r="W9" s="51">
        <v>7.0839999999999996</v>
      </c>
      <c r="X9" s="51">
        <v>10.698</v>
      </c>
      <c r="Y9" s="51">
        <v>12.473000000000001</v>
      </c>
    </row>
    <row r="10" spans="1:25" ht="15" customHeight="1">
      <c r="A10" s="72"/>
      <c r="B10" s="5" t="s">
        <v>38</v>
      </c>
      <c r="C10" s="49">
        <v>10.631</v>
      </c>
      <c r="D10" s="49">
        <v>9.6219999999999999</v>
      </c>
      <c r="E10" s="49">
        <v>8.8309999999999995</v>
      </c>
      <c r="F10" s="49">
        <v>8.6690000000000005</v>
      </c>
      <c r="G10" s="49">
        <v>7.7789999999999999</v>
      </c>
      <c r="H10" s="49">
        <v>9.3390000000000004</v>
      </c>
      <c r="I10" s="49">
        <v>8.7330000000000005</v>
      </c>
      <c r="J10" s="49">
        <v>8.4469999999999992</v>
      </c>
      <c r="K10" s="49">
        <v>6.4649999999999999</v>
      </c>
      <c r="L10" s="49">
        <v>6.14</v>
      </c>
      <c r="M10" s="51">
        <v>8.9629999999999992</v>
      </c>
      <c r="N10" s="51">
        <v>9.3249999999999993</v>
      </c>
      <c r="O10" s="51">
        <v>9.8659999999999997</v>
      </c>
      <c r="P10" s="51">
        <v>10.577999999999999</v>
      </c>
      <c r="Q10" s="49">
        <v>12.74</v>
      </c>
      <c r="R10" s="51">
        <v>7.149</v>
      </c>
      <c r="S10" s="51">
        <v>7.024</v>
      </c>
      <c r="T10" s="29">
        <v>9.7829999999999995</v>
      </c>
      <c r="U10" s="51">
        <v>12.395</v>
      </c>
      <c r="V10" s="51">
        <v>6.6829999999999998</v>
      </c>
      <c r="W10" s="51">
        <v>7.008</v>
      </c>
      <c r="X10" s="51">
        <v>11.2</v>
      </c>
      <c r="Y10" s="51">
        <v>13.468</v>
      </c>
    </row>
    <row r="11" spans="1:25" ht="15" customHeight="1">
      <c r="A11" s="75" t="s">
        <v>65</v>
      </c>
      <c r="B11" s="5" t="s">
        <v>26</v>
      </c>
      <c r="C11" s="2">
        <f>((0.3019*C8-0.2167)*C7)/(C4*1000)</f>
        <v>7.5246531907450899E-3</v>
      </c>
      <c r="D11" s="2">
        <f t="shared" ref="D11:Y11" si="0">((0.3019*D8-0.2167)*D7)/(D4*1000)</f>
        <v>6.5284877285851787E-3</v>
      </c>
      <c r="E11" s="2">
        <f t="shared" si="0"/>
        <v>5.8401083461138868E-3</v>
      </c>
      <c r="F11" s="2">
        <f t="shared" si="0"/>
        <v>5.5500430536848189E-3</v>
      </c>
      <c r="G11" s="2">
        <f t="shared" si="0"/>
        <v>5.2986382383267035E-3</v>
      </c>
      <c r="H11" s="2">
        <f t="shared" si="0"/>
        <v>6.3910184547244092E-3</v>
      </c>
      <c r="I11" s="2">
        <f t="shared" si="0"/>
        <v>6.0016672284283505E-3</v>
      </c>
      <c r="J11" s="2">
        <f t="shared" si="0"/>
        <v>5.7788381773767388E-3</v>
      </c>
      <c r="K11" s="2">
        <f t="shared" si="0"/>
        <v>4.087875671943581E-3</v>
      </c>
      <c r="L11" s="2">
        <f t="shared" si="0"/>
        <v>4.0470798299023867E-3</v>
      </c>
      <c r="M11" s="2">
        <f t="shared" si="0"/>
        <v>6.2099426004492159E-3</v>
      </c>
      <c r="N11" s="2">
        <f t="shared" si="0"/>
        <v>5.883642224409449E-3</v>
      </c>
      <c r="O11" s="2">
        <f t="shared" si="0"/>
        <v>6.389072611710323E-3</v>
      </c>
      <c r="P11" s="2">
        <f t="shared" si="0"/>
        <v>7.9672358289035721E-3</v>
      </c>
      <c r="Q11" s="2">
        <f t="shared" si="0"/>
        <v>8.8558421832551238E-3</v>
      </c>
      <c r="R11" s="2">
        <f t="shared" si="0"/>
        <v>4.8269266416880304E-3</v>
      </c>
      <c r="S11" s="2">
        <f t="shared" si="0"/>
        <v>5.17342521768413E-3</v>
      </c>
      <c r="T11" s="2">
        <f t="shared" si="0"/>
        <v>6.6022629674873145E-3</v>
      </c>
      <c r="U11" s="2">
        <f t="shared" si="0"/>
        <v>8.7520093435203665E-3</v>
      </c>
      <c r="V11" s="2">
        <f t="shared" si="0"/>
        <v>4.6362565225952545E-3</v>
      </c>
      <c r="W11" s="2">
        <f t="shared" si="0"/>
        <v>4.6198266686196966E-3</v>
      </c>
      <c r="X11" s="2">
        <f t="shared" si="0"/>
        <v>7.7228870282552856E-3</v>
      </c>
      <c r="Y11" s="2">
        <f t="shared" si="0"/>
        <v>9.1811678938190262E-3</v>
      </c>
    </row>
    <row r="12" spans="1:25" ht="17">
      <c r="A12" s="75"/>
      <c r="B12" s="5" t="s">
        <v>37</v>
      </c>
      <c r="C12" s="2">
        <f>((0.3019*C9-0.2167)*C7)/(C5*1000)</f>
        <v>7.5450204866836547E-3</v>
      </c>
      <c r="D12" s="2">
        <f t="shared" ref="D12:Y12" si="1">((0.3019*D9-0.2167)*D7)/(D5*1000)</f>
        <v>6.1977069695802849E-3</v>
      </c>
      <c r="E12" s="2">
        <f t="shared" si="1"/>
        <v>5.7884053238335563E-3</v>
      </c>
      <c r="F12" s="2">
        <f t="shared" si="1"/>
        <v>5.6399886926815192E-3</v>
      </c>
      <c r="G12" s="2">
        <f t="shared" si="1"/>
        <v>5.20527892359065E-3</v>
      </c>
      <c r="H12" s="2">
        <f t="shared" si="1"/>
        <v>6.2982833874618638E-3</v>
      </c>
      <c r="I12" s="2">
        <f t="shared" si="1"/>
        <v>5.9964299817008579E-3</v>
      </c>
      <c r="J12" s="2">
        <f t="shared" si="1"/>
        <v>5.8274096235352794E-3</v>
      </c>
      <c r="K12" s="2">
        <f t="shared" si="1"/>
        <v>4.0927459926017274E-3</v>
      </c>
      <c r="L12" s="2">
        <f t="shared" si="1"/>
        <v>4.090709728867623E-3</v>
      </c>
      <c r="M12" s="2">
        <f t="shared" si="1"/>
        <v>6.2277141145937309E-3</v>
      </c>
      <c r="N12" s="2">
        <f t="shared" si="1"/>
        <v>6.3450792244857789E-3</v>
      </c>
      <c r="O12" s="2">
        <f t="shared" si="1"/>
        <v>6.582171043122139E-3</v>
      </c>
      <c r="P12" s="2">
        <f t="shared" si="1"/>
        <v>7.3102884185422571E-3</v>
      </c>
      <c r="Q12" s="2">
        <f t="shared" si="1"/>
        <v>8.852988687447513E-3</v>
      </c>
      <c r="R12" s="2">
        <f t="shared" si="1"/>
        <v>5.0243816568047335E-3</v>
      </c>
      <c r="S12" s="2">
        <f t="shared" si="1"/>
        <v>4.9959930238152516E-3</v>
      </c>
      <c r="T12" s="2">
        <f t="shared" si="1"/>
        <v>6.5077415413533832E-3</v>
      </c>
      <c r="U12" s="2">
        <f t="shared" si="1"/>
        <v>8.9236345059115485E-3</v>
      </c>
      <c r="V12" s="2">
        <f t="shared" si="1"/>
        <v>4.1862787950383935E-3</v>
      </c>
      <c r="W12" s="2">
        <f t="shared" si="1"/>
        <v>4.691825993555318E-3</v>
      </c>
      <c r="X12" s="2">
        <f t="shared" si="1"/>
        <v>7.4432465415019767E-3</v>
      </c>
      <c r="Y12" s="2">
        <f t="shared" si="1"/>
        <v>8.5946398818173043E-3</v>
      </c>
    </row>
    <row r="13" spans="1:25" ht="17">
      <c r="A13" s="75"/>
      <c r="B13" s="5" t="s">
        <v>38</v>
      </c>
      <c r="C13" s="2">
        <f>((0.3019*C10-0.2167)*C7)/(C6*1000)</f>
        <v>7.4790056477409047E-3</v>
      </c>
      <c r="D13" s="2">
        <f t="shared" ref="D13:Y13" si="2">((0.3019*D10-0.2167)*D7)/(D6*1000)</f>
        <v>6.4688174992780841E-3</v>
      </c>
      <c r="E13" s="2">
        <f t="shared" si="2"/>
        <v>6.0583203067029433E-3</v>
      </c>
      <c r="F13" s="2">
        <f t="shared" si="2"/>
        <v>5.774527543901853E-3</v>
      </c>
      <c r="G13" s="2">
        <f t="shared" si="2"/>
        <v>5.2329031862143457E-3</v>
      </c>
      <c r="H13" s="2">
        <f t="shared" si="2"/>
        <v>6.4050204252387053E-3</v>
      </c>
      <c r="I13" s="2">
        <f t="shared" si="2"/>
        <v>5.8252111218103043E-3</v>
      </c>
      <c r="J13" s="2">
        <f t="shared" si="2"/>
        <v>5.8170446726828534E-3</v>
      </c>
      <c r="K13" s="2">
        <f t="shared" si="2"/>
        <v>4.2780302283150062E-3</v>
      </c>
      <c r="L13" s="2">
        <f t="shared" si="2"/>
        <v>3.9553617165224942E-3</v>
      </c>
      <c r="M13" s="2">
        <f t="shared" si="2"/>
        <v>6.2125129779375052E-3</v>
      </c>
      <c r="N13" s="2">
        <f t="shared" si="2"/>
        <v>6.3936752620441907E-3</v>
      </c>
      <c r="O13" s="2">
        <f t="shared" si="2"/>
        <v>6.6518434489402697E-3</v>
      </c>
      <c r="P13" s="2">
        <f t="shared" si="2"/>
        <v>7.3946696144674079E-3</v>
      </c>
      <c r="Q13" s="2">
        <f t="shared" si="2"/>
        <v>8.9643993281960082E-3</v>
      </c>
      <c r="R13" s="2">
        <f t="shared" si="2"/>
        <v>4.7864685435361418E-3</v>
      </c>
      <c r="S13" s="2">
        <f t="shared" si="2"/>
        <v>4.5796343692870202E-3</v>
      </c>
      <c r="T13" s="2">
        <f t="shared" si="2"/>
        <v>6.4298179212480024E-3</v>
      </c>
      <c r="U13" s="2">
        <f t="shared" si="2"/>
        <v>8.5770777577733465E-3</v>
      </c>
      <c r="V13" s="2">
        <f t="shared" si="2"/>
        <v>4.432433423578637E-3</v>
      </c>
      <c r="W13" s="2">
        <f t="shared" si="2"/>
        <v>4.6355885368354255E-3</v>
      </c>
      <c r="X13" s="2">
        <f t="shared" si="2"/>
        <v>7.81686592233969E-3</v>
      </c>
      <c r="Y13" s="2">
        <f t="shared" si="2"/>
        <v>9.3225701138290144E-3</v>
      </c>
    </row>
    <row r="14" spans="1:25">
      <c r="A14" s="44"/>
      <c r="B14" s="5" t="s">
        <v>30</v>
      </c>
      <c r="C14" s="2">
        <f>AVERAGE(C11:C13)</f>
        <v>7.516226441723217E-3</v>
      </c>
      <c r="D14" s="2">
        <f t="shared" ref="D14:Y14" si="3">AVERAGE(D11:D13)</f>
        <v>6.3983373991478481E-3</v>
      </c>
      <c r="E14" s="2">
        <f t="shared" si="3"/>
        <v>5.8956113255501279E-3</v>
      </c>
      <c r="F14" s="2">
        <f t="shared" si="3"/>
        <v>5.6548530967560637E-3</v>
      </c>
      <c r="G14" s="2">
        <f t="shared" si="3"/>
        <v>5.2456067827105664E-3</v>
      </c>
      <c r="H14" s="2">
        <f t="shared" si="3"/>
        <v>6.3647740891416595E-3</v>
      </c>
      <c r="I14" s="2">
        <f t="shared" si="3"/>
        <v>5.9411027773131715E-3</v>
      </c>
      <c r="J14" s="2">
        <f t="shared" si="3"/>
        <v>5.8077641578649572E-3</v>
      </c>
      <c r="K14" s="2">
        <f t="shared" si="3"/>
        <v>4.1528839642867715E-3</v>
      </c>
      <c r="L14" s="2">
        <f t="shared" si="3"/>
        <v>4.031050425097501E-3</v>
      </c>
      <c r="M14" s="2">
        <f t="shared" si="3"/>
        <v>6.2167232309934843E-3</v>
      </c>
      <c r="N14" s="2">
        <f t="shared" si="3"/>
        <v>6.2074655703131393E-3</v>
      </c>
      <c r="O14" s="2">
        <f t="shared" si="3"/>
        <v>6.5410290345909103E-3</v>
      </c>
      <c r="P14" s="2">
        <f t="shared" si="3"/>
        <v>7.5573979539710788E-3</v>
      </c>
      <c r="Q14" s="2">
        <f t="shared" si="3"/>
        <v>8.891076732966215E-3</v>
      </c>
      <c r="R14" s="2">
        <f t="shared" si="3"/>
        <v>4.8792589473429689E-3</v>
      </c>
      <c r="S14" s="2">
        <f t="shared" si="3"/>
        <v>4.9163508702621339E-3</v>
      </c>
      <c r="T14" s="2">
        <f t="shared" si="3"/>
        <v>6.5132741433629E-3</v>
      </c>
      <c r="U14" s="2">
        <f t="shared" si="3"/>
        <v>8.7509072024017538E-3</v>
      </c>
      <c r="V14" s="2">
        <f t="shared" si="3"/>
        <v>4.4183229137374283E-3</v>
      </c>
      <c r="W14" s="2">
        <f t="shared" si="3"/>
        <v>4.6490803996701467E-3</v>
      </c>
      <c r="X14" s="2">
        <f t="shared" si="3"/>
        <v>7.6609998306989835E-3</v>
      </c>
      <c r="Y14" s="2">
        <f t="shared" si="3"/>
        <v>9.0327926298217811E-3</v>
      </c>
    </row>
    <row r="15" spans="1:25">
      <c r="A15" s="45"/>
      <c r="B15" s="5" t="s">
        <v>33</v>
      </c>
      <c r="C15" s="46">
        <f>STDEV(C11:C13)</f>
        <v>3.3804545766324681E-5</v>
      </c>
      <c r="D15" s="46">
        <f t="shared" ref="D15:Y15" si="4">STDEV(D11:D13)</f>
        <v>1.762939619435089E-4</v>
      </c>
      <c r="E15" s="46">
        <f t="shared" si="4"/>
        <v>1.4326185828429804E-4</v>
      </c>
      <c r="F15" s="46">
        <f t="shared" si="4"/>
        <v>1.1297802648466171E-4</v>
      </c>
      <c r="G15" s="46">
        <f t="shared" si="4"/>
        <v>4.7958590835745655E-5</v>
      </c>
      <c r="H15" s="46">
        <f t="shared" si="4"/>
        <v>5.8006670754099385E-5</v>
      </c>
      <c r="I15" s="46">
        <f t="shared" si="4"/>
        <v>1.0039927315333259E-4</v>
      </c>
      <c r="J15" s="46">
        <f t="shared" si="4"/>
        <v>2.5581092860683123E-5</v>
      </c>
      <c r="K15" s="46">
        <f t="shared" si="4"/>
        <v>1.0840719789754161E-4</v>
      </c>
      <c r="L15" s="46">
        <f t="shared" si="4"/>
        <v>6.9083120045662717E-5</v>
      </c>
      <c r="M15" s="46">
        <f t="shared" si="4"/>
        <v>9.604756730063892E-6</v>
      </c>
      <c r="N15" s="46">
        <f t="shared" si="4"/>
        <v>2.8148989898536418E-4</v>
      </c>
      <c r="O15" s="46">
        <f t="shared" si="4"/>
        <v>1.3613091814176359E-4</v>
      </c>
      <c r="P15" s="46">
        <f t="shared" si="4"/>
        <v>3.5742881718368207E-4</v>
      </c>
      <c r="Q15" s="46">
        <f t="shared" si="4"/>
        <v>6.3515256734150762E-5</v>
      </c>
      <c r="R15" s="46">
        <f t="shared" si="4"/>
        <v>1.2729754525386513E-4</v>
      </c>
      <c r="S15" s="46">
        <f t="shared" si="4"/>
        <v>3.0480165251680252E-4</v>
      </c>
      <c r="T15" s="46">
        <f t="shared" si="4"/>
        <v>8.6355548500755892E-5</v>
      </c>
      <c r="U15" s="46">
        <f t="shared" si="4"/>
        <v>1.7328100287196892E-4</v>
      </c>
      <c r="V15" s="46">
        <f t="shared" si="4"/>
        <v>2.2532047996197166E-4</v>
      </c>
      <c r="W15" s="46">
        <f t="shared" si="4"/>
        <v>3.7848361521464845E-5</v>
      </c>
      <c r="X15" s="46">
        <f t="shared" si="4"/>
        <v>1.9434602993222833E-4</v>
      </c>
      <c r="Y15" s="46">
        <f t="shared" si="4"/>
        <v>3.8598189062939795E-4</v>
      </c>
    </row>
    <row r="16" spans="1:25">
      <c r="R16" s="51"/>
      <c r="S16" s="51"/>
    </row>
    <row r="17" spans="1:23">
      <c r="B17" s="49"/>
      <c r="Q17" s="49"/>
      <c r="R17" s="51"/>
      <c r="S17" s="51"/>
      <c r="T17" s="51"/>
      <c r="U17" s="29"/>
      <c r="V17" s="51"/>
      <c r="W17" s="51"/>
    </row>
    <row r="18" spans="1:23">
      <c r="B18" s="49"/>
      <c r="Q18" s="49"/>
      <c r="R18" s="51"/>
      <c r="S18" s="51"/>
      <c r="T18" s="51"/>
      <c r="U18" s="29"/>
      <c r="V18" s="51"/>
      <c r="W18" s="51"/>
    </row>
    <row r="19" spans="1:23">
      <c r="A19" s="49"/>
      <c r="B19" s="49"/>
      <c r="Q19" s="49"/>
      <c r="S19" s="51"/>
      <c r="T19" s="51"/>
      <c r="U19" s="29"/>
      <c r="V19" s="51"/>
      <c r="W19" s="51"/>
    </row>
    <row r="20" spans="1:23">
      <c r="A20" s="49"/>
      <c r="B20" s="49"/>
    </row>
    <row r="21" spans="1:23">
      <c r="A21" s="49"/>
      <c r="B21" s="49"/>
    </row>
    <row r="22" spans="1:23">
      <c r="A22" s="49"/>
    </row>
    <row r="34" spans="11:12">
      <c r="K34" s="49"/>
      <c r="L34" s="49"/>
    </row>
    <row r="35" spans="11:12">
      <c r="K35" s="49"/>
      <c r="L35" s="49"/>
    </row>
    <row r="36" spans="11:12">
      <c r="K36" s="49"/>
      <c r="L36" s="49"/>
    </row>
  </sheetData>
  <mergeCells count="8">
    <mergeCell ref="V2:Y2"/>
    <mergeCell ref="A4:A6"/>
    <mergeCell ref="A8:A10"/>
    <mergeCell ref="A11:A13"/>
    <mergeCell ref="C2:G2"/>
    <mergeCell ref="H2:L2"/>
    <mergeCell ref="M2:Q2"/>
    <mergeCell ref="R2:U2"/>
  </mergeCells>
  <phoneticPr fontId="4" type="noConversion"/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Y20"/>
  <sheetViews>
    <sheetView zoomScale="90" zoomScaleNormal="90" workbookViewId="0">
      <selection activeCell="F12" sqref="F12"/>
    </sheetView>
  </sheetViews>
  <sheetFormatPr defaultColWidth="9" defaultRowHeight="14.5"/>
  <cols>
    <col min="1" max="1" width="15.08984375" style="38" customWidth="1"/>
    <col min="2" max="16384" width="9" style="38"/>
  </cols>
  <sheetData>
    <row r="2" spans="1:25">
      <c r="A2" s="40" t="s">
        <v>63</v>
      </c>
      <c r="C2" s="67" t="s">
        <v>0</v>
      </c>
      <c r="D2" s="68"/>
      <c r="E2" s="68"/>
      <c r="F2" s="68"/>
      <c r="G2" s="68"/>
      <c r="H2" s="69" t="s">
        <v>1</v>
      </c>
      <c r="I2" s="70"/>
      <c r="J2" s="70"/>
      <c r="K2" s="70"/>
      <c r="L2" s="70"/>
      <c r="M2" s="68" t="s">
        <v>2</v>
      </c>
      <c r="N2" s="68"/>
      <c r="O2" s="68"/>
      <c r="P2" s="68"/>
      <c r="Q2" s="68"/>
      <c r="R2" s="68" t="s">
        <v>3</v>
      </c>
      <c r="S2" s="68"/>
      <c r="T2" s="68"/>
      <c r="U2" s="68"/>
      <c r="V2" s="68" t="s">
        <v>4</v>
      </c>
      <c r="W2" s="68"/>
      <c r="X2" s="68"/>
      <c r="Y2" s="68"/>
    </row>
    <row r="3" spans="1:25">
      <c r="B3" s="5" t="s">
        <v>25</v>
      </c>
      <c r="C3" s="28" t="s">
        <v>5</v>
      </c>
      <c r="D3" s="28" t="s">
        <v>6</v>
      </c>
      <c r="E3" s="28" t="s">
        <v>7</v>
      </c>
      <c r="F3" s="28" t="s">
        <v>8</v>
      </c>
      <c r="G3" s="28" t="s">
        <v>9</v>
      </c>
      <c r="H3" s="28" t="s">
        <v>5</v>
      </c>
      <c r="I3" s="28" t="s">
        <v>6</v>
      </c>
      <c r="J3" s="28" t="s">
        <v>7</v>
      </c>
      <c r="K3" s="28" t="s">
        <v>8</v>
      </c>
      <c r="L3" s="28" t="s">
        <v>9</v>
      </c>
      <c r="M3" s="29" t="s">
        <v>10</v>
      </c>
      <c r="N3" s="29" t="s">
        <v>11</v>
      </c>
      <c r="O3" s="29" t="s">
        <v>12</v>
      </c>
      <c r="P3" s="29" t="s">
        <v>13</v>
      </c>
      <c r="Q3" s="29" t="s">
        <v>14</v>
      </c>
      <c r="R3" s="29" t="s">
        <v>10</v>
      </c>
      <c r="S3" s="29" t="s">
        <v>11</v>
      </c>
      <c r="T3" s="29" t="s">
        <v>13</v>
      </c>
      <c r="U3" s="29" t="s">
        <v>14</v>
      </c>
      <c r="V3" s="29" t="s">
        <v>10</v>
      </c>
      <c r="W3" s="29" t="s">
        <v>11</v>
      </c>
      <c r="X3" s="29" t="s">
        <v>13</v>
      </c>
      <c r="Y3" s="29" t="s">
        <v>14</v>
      </c>
    </row>
    <row r="4" spans="1:25" ht="17">
      <c r="A4" s="65" t="s">
        <v>24</v>
      </c>
      <c r="B4" s="5" t="s">
        <v>26</v>
      </c>
      <c r="C4" s="41">
        <v>2.0011000000000001</v>
      </c>
      <c r="D4" s="41">
        <v>2.0779999999999998</v>
      </c>
      <c r="E4" s="41">
        <v>2.0213000000000001</v>
      </c>
      <c r="F4" s="28">
        <v>2.0788000000000002</v>
      </c>
      <c r="G4" s="28">
        <v>2.0367000000000002</v>
      </c>
      <c r="H4" s="41">
        <v>2.032</v>
      </c>
      <c r="I4" s="41">
        <v>2.0768</v>
      </c>
      <c r="J4" s="41">
        <v>2.0059</v>
      </c>
      <c r="K4" s="28">
        <v>2.0276999999999998</v>
      </c>
      <c r="L4" s="28">
        <v>2.0693999999999999</v>
      </c>
      <c r="M4" s="8">
        <v>2.0034999999999998</v>
      </c>
      <c r="N4" s="8">
        <v>2.032</v>
      </c>
      <c r="O4" s="41">
        <v>2.0768</v>
      </c>
      <c r="P4" s="8">
        <v>2.0129000000000001</v>
      </c>
      <c r="Q4" s="8">
        <v>2.0245000000000002</v>
      </c>
      <c r="R4" s="8">
        <v>2.0284</v>
      </c>
      <c r="S4" s="8">
        <v>2.0787</v>
      </c>
      <c r="T4" s="8">
        <v>2.1284000000000001</v>
      </c>
      <c r="U4" s="8">
        <v>2.0548999999999999</v>
      </c>
      <c r="V4" s="8">
        <v>2.0314000000000001</v>
      </c>
      <c r="W4" s="8">
        <v>2.0480999999999998</v>
      </c>
      <c r="X4" s="8">
        <v>2.0244</v>
      </c>
      <c r="Y4" s="8">
        <v>2.0644</v>
      </c>
    </row>
    <row r="5" spans="1:25" ht="17">
      <c r="A5" s="65"/>
      <c r="B5" s="5" t="s">
        <v>37</v>
      </c>
      <c r="C5" s="41">
        <v>2.0013000000000001</v>
      </c>
      <c r="D5" s="41">
        <v>2.0775999999999999</v>
      </c>
      <c r="E5" s="41">
        <v>2.0211000000000001</v>
      </c>
      <c r="F5" s="28">
        <v>2.0783</v>
      </c>
      <c r="G5" s="28">
        <v>2.0364</v>
      </c>
      <c r="H5" s="41">
        <v>2.0322</v>
      </c>
      <c r="I5" s="41">
        <v>2.0766</v>
      </c>
      <c r="J5" s="41">
        <v>2.0055000000000001</v>
      </c>
      <c r="K5" s="28">
        <v>2.0274999999999999</v>
      </c>
      <c r="L5" s="28">
        <v>2.0691000000000002</v>
      </c>
      <c r="M5" s="8">
        <v>2.0036</v>
      </c>
      <c r="N5" s="8">
        <v>2.0322</v>
      </c>
      <c r="O5" s="41">
        <v>2.0754999999999999</v>
      </c>
      <c r="P5" s="8">
        <v>2.0127000000000002</v>
      </c>
      <c r="Q5" s="8">
        <v>2.0243000000000002</v>
      </c>
      <c r="R5" s="8">
        <v>2.028</v>
      </c>
      <c r="S5" s="8">
        <v>2.0785</v>
      </c>
      <c r="T5" s="8">
        <v>2.1280000000000001</v>
      </c>
      <c r="U5" s="8">
        <v>2.0552999999999999</v>
      </c>
      <c r="V5" s="8">
        <v>2.0316000000000001</v>
      </c>
      <c r="W5" s="8">
        <v>2.0482</v>
      </c>
      <c r="X5" s="8">
        <v>2.024</v>
      </c>
      <c r="Y5" s="8">
        <v>2.0646</v>
      </c>
    </row>
    <row r="6" spans="1:25" ht="17">
      <c r="A6" s="65"/>
      <c r="B6" s="5" t="s">
        <v>38</v>
      </c>
      <c r="C6" s="41">
        <v>2.0007999999999999</v>
      </c>
      <c r="D6" s="41">
        <v>2.0777999999999999</v>
      </c>
      <c r="E6" s="41">
        <v>2.0215000000000001</v>
      </c>
      <c r="F6" s="28">
        <v>2.0785</v>
      </c>
      <c r="G6" s="28">
        <v>2.0369000000000002</v>
      </c>
      <c r="H6" s="41">
        <v>2.0318000000000001</v>
      </c>
      <c r="I6" s="41">
        <v>2.077</v>
      </c>
      <c r="J6" s="41">
        <v>2.0057</v>
      </c>
      <c r="K6" s="28">
        <v>2.0278999999999998</v>
      </c>
      <c r="L6" s="28">
        <v>2.0693000000000001</v>
      </c>
      <c r="M6" s="8">
        <v>2.0034000000000001</v>
      </c>
      <c r="N6" s="8">
        <v>2.0320999999999998</v>
      </c>
      <c r="O6" s="41">
        <v>2.0760000000000001</v>
      </c>
      <c r="P6" s="8">
        <v>2.0127999999999999</v>
      </c>
      <c r="Q6" s="8">
        <v>2.0244</v>
      </c>
      <c r="R6" s="8">
        <v>2.0282</v>
      </c>
      <c r="S6" s="8">
        <v>2.0785999999999998</v>
      </c>
      <c r="T6" s="8">
        <v>2.1282000000000001</v>
      </c>
      <c r="U6" s="8">
        <v>2.0550999999999999</v>
      </c>
      <c r="V6" s="8">
        <v>2.0314999999999999</v>
      </c>
      <c r="W6" s="8">
        <v>2.0482999999999998</v>
      </c>
      <c r="X6" s="8">
        <v>2.0242</v>
      </c>
      <c r="Y6" s="8">
        <v>2.0644999999999998</v>
      </c>
    </row>
    <row r="7" spans="1:25">
      <c r="A7" s="5" t="s">
        <v>23</v>
      </c>
      <c r="B7" s="5"/>
      <c r="C7" s="42">
        <v>5</v>
      </c>
      <c r="D7" s="42">
        <v>5</v>
      </c>
      <c r="E7" s="42">
        <v>5</v>
      </c>
      <c r="F7" s="42">
        <v>5</v>
      </c>
      <c r="G7" s="42">
        <v>5</v>
      </c>
      <c r="H7" s="42">
        <v>5</v>
      </c>
      <c r="I7" s="42">
        <v>5</v>
      </c>
      <c r="J7" s="42">
        <v>5</v>
      </c>
      <c r="K7" s="42">
        <v>5</v>
      </c>
      <c r="L7" s="42">
        <v>5</v>
      </c>
      <c r="M7" s="42">
        <v>5</v>
      </c>
      <c r="N7" s="42">
        <v>5</v>
      </c>
      <c r="O7" s="42">
        <v>5</v>
      </c>
      <c r="P7" s="42">
        <v>5</v>
      </c>
      <c r="Q7" s="42">
        <v>5</v>
      </c>
      <c r="R7" s="42">
        <v>5</v>
      </c>
      <c r="S7" s="42">
        <v>5</v>
      </c>
      <c r="T7" s="42">
        <v>5</v>
      </c>
      <c r="U7" s="42">
        <v>5</v>
      </c>
      <c r="V7" s="42">
        <v>5</v>
      </c>
      <c r="W7" s="42">
        <v>5</v>
      </c>
      <c r="X7" s="42">
        <v>5</v>
      </c>
      <c r="Y7" s="42">
        <v>5</v>
      </c>
    </row>
    <row r="8" spans="1:25" ht="17">
      <c r="A8" s="72" t="s">
        <v>64</v>
      </c>
      <c r="B8" s="5" t="s">
        <v>26</v>
      </c>
      <c r="C8" s="49">
        <v>20.768999999999998</v>
      </c>
      <c r="D8" s="49">
        <v>28.852</v>
      </c>
      <c r="E8" s="49">
        <v>35.253999999999998</v>
      </c>
      <c r="F8" s="49">
        <v>37.212000000000003</v>
      </c>
      <c r="G8" s="49">
        <v>46.375</v>
      </c>
      <c r="H8" s="49">
        <v>21.895</v>
      </c>
      <c r="I8" s="49">
        <v>25.35</v>
      </c>
      <c r="J8" s="49">
        <v>33.335000000000001</v>
      </c>
      <c r="K8" s="49">
        <v>42.386000000000003</v>
      </c>
      <c r="L8" s="49">
        <v>45.387</v>
      </c>
      <c r="M8" s="50">
        <v>55.223999999999997</v>
      </c>
      <c r="N8" s="43">
        <v>45.926000000000002</v>
      </c>
      <c r="O8" s="43">
        <v>44.38</v>
      </c>
      <c r="P8" s="43">
        <v>35.887999999999998</v>
      </c>
      <c r="Q8" s="49">
        <v>20.164000000000001</v>
      </c>
      <c r="R8" s="43">
        <v>60.337000000000003</v>
      </c>
      <c r="S8" s="50">
        <v>43.521000000000001</v>
      </c>
      <c r="T8" s="50">
        <v>42.216000000000001</v>
      </c>
      <c r="U8" s="50">
        <v>41.744999999999997</v>
      </c>
      <c r="V8" s="43">
        <v>84.695999999999998</v>
      </c>
      <c r="W8" s="43">
        <v>56.896999999999998</v>
      </c>
      <c r="X8" s="43">
        <v>52.697000000000003</v>
      </c>
      <c r="Y8" s="50">
        <v>43.938000000000002</v>
      </c>
    </row>
    <row r="9" spans="1:25" ht="17">
      <c r="A9" s="72"/>
      <c r="B9" s="5" t="s">
        <v>37</v>
      </c>
      <c r="C9" s="49">
        <v>20.678999999999998</v>
      </c>
      <c r="D9" s="49">
        <v>28.416</v>
      </c>
      <c r="E9" s="49">
        <v>35.548999999999999</v>
      </c>
      <c r="F9" s="49">
        <v>37.543999999999997</v>
      </c>
      <c r="G9" s="49">
        <v>46.423000000000002</v>
      </c>
      <c r="H9" s="49">
        <v>22.059000000000001</v>
      </c>
      <c r="I9" s="49">
        <v>25.608000000000001</v>
      </c>
      <c r="J9" s="49">
        <v>33.261000000000003</v>
      </c>
      <c r="K9" s="49">
        <v>42.186999999999998</v>
      </c>
      <c r="L9" s="49">
        <v>45.646000000000001</v>
      </c>
      <c r="M9" s="50">
        <v>55.92</v>
      </c>
      <c r="N9" s="43">
        <v>43.350999999999999</v>
      </c>
      <c r="O9" s="43">
        <v>43.718000000000004</v>
      </c>
      <c r="P9" s="43">
        <v>37.161000000000001</v>
      </c>
      <c r="Q9" s="49">
        <v>20.282</v>
      </c>
      <c r="R9" s="43">
        <v>61.52</v>
      </c>
      <c r="S9" s="50">
        <v>42.78</v>
      </c>
      <c r="T9" s="50">
        <v>41.966000000000001</v>
      </c>
      <c r="U9" s="50">
        <v>41.029000000000003</v>
      </c>
      <c r="V9" s="43">
        <v>84.554000000000002</v>
      </c>
      <c r="W9" s="43">
        <v>55.395000000000003</v>
      </c>
      <c r="X9" s="43">
        <v>51.097999999999999</v>
      </c>
      <c r="Y9" s="50">
        <v>44.01</v>
      </c>
    </row>
    <row r="10" spans="1:25" ht="17">
      <c r="A10" s="72"/>
      <c r="B10" s="5" t="s">
        <v>38</v>
      </c>
      <c r="C10" s="49">
        <v>20.635999999999999</v>
      </c>
      <c r="D10" s="49">
        <v>28.690999999999999</v>
      </c>
      <c r="E10" s="49">
        <v>35.475000000000001</v>
      </c>
      <c r="F10" s="49">
        <v>37.215000000000003</v>
      </c>
      <c r="G10" s="49">
        <v>46.951000000000001</v>
      </c>
      <c r="H10" s="49">
        <v>22.004999999999999</v>
      </c>
      <c r="I10" s="49">
        <v>25.109000000000002</v>
      </c>
      <c r="J10" s="49">
        <v>33.216999999999999</v>
      </c>
      <c r="K10" s="49">
        <v>42.62</v>
      </c>
      <c r="L10" s="49">
        <v>44.244</v>
      </c>
      <c r="M10" s="50">
        <v>60.572000000000003</v>
      </c>
      <c r="N10" s="43">
        <v>43.024999999999999</v>
      </c>
      <c r="O10" s="43">
        <v>43.95</v>
      </c>
      <c r="P10" s="43">
        <v>36.973999999999997</v>
      </c>
      <c r="Q10" s="49">
        <v>20.097000000000001</v>
      </c>
      <c r="R10" s="43">
        <v>62.69</v>
      </c>
      <c r="S10" s="50">
        <v>41.640999999999998</v>
      </c>
      <c r="T10" s="50">
        <v>43.579000000000001</v>
      </c>
      <c r="U10" s="50">
        <v>41.518999999999998</v>
      </c>
      <c r="V10" s="43">
        <v>86.546000000000006</v>
      </c>
      <c r="W10" s="43">
        <v>56.146000000000001</v>
      </c>
      <c r="X10" s="43">
        <v>53.670999999999999</v>
      </c>
      <c r="Y10" s="50">
        <v>42.268999999999998</v>
      </c>
    </row>
    <row r="11" spans="1:25" ht="15" customHeight="1">
      <c r="A11" s="75" t="s">
        <v>66</v>
      </c>
      <c r="B11" s="5" t="s">
        <v>26</v>
      </c>
      <c r="C11" s="2">
        <f>((0.0448*C8+1.5521)*C7)/(C4*1000)</f>
        <v>6.2029663684973263E-3</v>
      </c>
      <c r="D11" s="2">
        <f t="shared" ref="D11:Y11" si="0">((0.0448*D8+1.5521)*D7)/(D4*1000)</f>
        <v>6.8447295476419629E-3</v>
      </c>
      <c r="E11" s="2">
        <f t="shared" si="0"/>
        <v>7.7462009597783609E-3</v>
      </c>
      <c r="F11" s="2">
        <f t="shared" si="0"/>
        <v>7.7429228401000583E-3</v>
      </c>
      <c r="G11" s="2">
        <f t="shared" si="0"/>
        <v>8.910737958462216E-3</v>
      </c>
      <c r="H11" s="2">
        <f t="shared" si="0"/>
        <v>6.2327657480314956E-3</v>
      </c>
      <c r="I11" s="2">
        <f t="shared" si="0"/>
        <v>6.4709649460708779E-3</v>
      </c>
      <c r="J11" s="2">
        <f t="shared" si="0"/>
        <v>7.5913754424447874E-3</v>
      </c>
      <c r="K11" s="2">
        <f t="shared" si="0"/>
        <v>8.509623711594418E-3</v>
      </c>
      <c r="L11" s="2">
        <f t="shared" si="0"/>
        <v>8.6629883057891162E-3</v>
      </c>
      <c r="M11" s="2">
        <f t="shared" si="0"/>
        <v>1.0047754429747941E-2</v>
      </c>
      <c r="N11" s="2">
        <f t="shared" si="0"/>
        <v>8.8818523622047254E-3</v>
      </c>
      <c r="O11" s="2">
        <f t="shared" si="0"/>
        <v>8.5235073189522323E-3</v>
      </c>
      <c r="P11" s="2">
        <f t="shared" si="0"/>
        <v>7.8490794376273043E-3</v>
      </c>
      <c r="Q11" s="2">
        <f t="shared" si="0"/>
        <v>6.0643299580143244E-3</v>
      </c>
      <c r="R11" s="2">
        <f t="shared" si="0"/>
        <v>1.0489049497140602E-2</v>
      </c>
      <c r="S11" s="2">
        <f t="shared" si="0"/>
        <v>8.4231510078414396E-3</v>
      </c>
      <c r="T11" s="2">
        <f t="shared" si="0"/>
        <v>8.0891204660778048E-3</v>
      </c>
      <c r="U11" s="2">
        <f t="shared" si="0"/>
        <v>8.3271108083118398E-3</v>
      </c>
      <c r="V11" s="2">
        <f t="shared" si="0"/>
        <v>1.3159596337501231E-2</v>
      </c>
      <c r="W11" s="2">
        <f t="shared" si="0"/>
        <v>1.0011927151994534E-2</v>
      </c>
      <c r="X11" s="2">
        <f t="shared" si="0"/>
        <v>9.6644082197194243E-3</v>
      </c>
      <c r="Y11" s="2">
        <f t="shared" si="0"/>
        <v>8.5267448168959495E-3</v>
      </c>
    </row>
    <row r="12" spans="1:25" ht="17">
      <c r="A12" s="75"/>
      <c r="B12" s="5" t="s">
        <v>37</v>
      </c>
      <c r="C12" s="2">
        <f>((0.0448*C9+1.5521)*C7)/(C5*1000)</f>
        <v>6.1922730225353519E-3</v>
      </c>
      <c r="D12" s="2">
        <f t="shared" ref="D12:Y12" si="1">((0.0448*D9+1.5521)*D7)/(D5*1000)</f>
        <v>6.7990392760877939E-3</v>
      </c>
      <c r="E12" s="2">
        <f t="shared" si="1"/>
        <v>7.7796625599920836E-3</v>
      </c>
      <c r="F12" s="2">
        <f t="shared" si="1"/>
        <v>7.7805687340614911E-3</v>
      </c>
      <c r="G12" s="2">
        <f t="shared" si="1"/>
        <v>8.9173305833824407E-3</v>
      </c>
      <c r="H12" s="2">
        <f t="shared" si="1"/>
        <v>6.2502293081389635E-3</v>
      </c>
      <c r="I12" s="2">
        <f t="shared" si="1"/>
        <v>6.4994182798805752E-3</v>
      </c>
      <c r="J12" s="2">
        <f t="shared" si="1"/>
        <v>7.5846242832211435E-3</v>
      </c>
      <c r="K12" s="2">
        <f t="shared" si="1"/>
        <v>8.4884774352651064E-3</v>
      </c>
      <c r="L12" s="2">
        <f t="shared" si="1"/>
        <v>8.6922836015658981E-3</v>
      </c>
      <c r="M12" s="2">
        <f t="shared" si="1"/>
        <v>1.0125064883210222E-2</v>
      </c>
      <c r="N12" s="2">
        <f t="shared" si="1"/>
        <v>8.5971479185119569E-3</v>
      </c>
      <c r="O12" s="2">
        <f t="shared" si="1"/>
        <v>8.4573991809202588E-3</v>
      </c>
      <c r="P12" s="2">
        <f t="shared" si="1"/>
        <v>7.9915357480001992E-3</v>
      </c>
      <c r="Q12" s="2">
        <f t="shared" si="1"/>
        <v>6.0779864644568493E-3</v>
      </c>
      <c r="R12" s="2">
        <f t="shared" si="1"/>
        <v>1.0621785009861936E-2</v>
      </c>
      <c r="S12" s="2">
        <f t="shared" si="1"/>
        <v>8.3441039210969455E-3</v>
      </c>
      <c r="T12" s="2">
        <f t="shared" si="1"/>
        <v>8.064325187969925E-3</v>
      </c>
      <c r="U12" s="2">
        <f t="shared" si="1"/>
        <v>8.2474558458619195E-3</v>
      </c>
      <c r="V12" s="2">
        <f t="shared" si="1"/>
        <v>1.3142644221303406E-2</v>
      </c>
      <c r="W12" s="2">
        <f t="shared" si="1"/>
        <v>9.8471731276242556E-3</v>
      </c>
      <c r="X12" s="2">
        <f t="shared" si="1"/>
        <v>9.4893537549407114E-3</v>
      </c>
      <c r="Y12" s="2">
        <f t="shared" si="1"/>
        <v>8.5337305046982465E-3</v>
      </c>
    </row>
    <row r="13" spans="1:25" ht="17">
      <c r="A13" s="75"/>
      <c r="B13" s="5" t="s">
        <v>38</v>
      </c>
      <c r="C13" s="2">
        <f>((0.0448*C10+1.5521)*C7)/(C6*1000)</f>
        <v>6.189006397441024E-3</v>
      </c>
      <c r="D13" s="2">
        <f t="shared" ref="D13:Y13" si="2">((0.0448*D10+1.5521)*D7)/(D6*1000)</f>
        <v>6.8280315718548474E-3</v>
      </c>
      <c r="E13" s="2">
        <f t="shared" si="2"/>
        <v>7.7699233242641596E-3</v>
      </c>
      <c r="F13" s="2">
        <f t="shared" si="2"/>
        <v>7.7443637238393068E-3</v>
      </c>
      <c r="G13" s="2">
        <f t="shared" si="2"/>
        <v>8.9732063429721638E-3</v>
      </c>
      <c r="H13" s="2">
        <f t="shared" si="2"/>
        <v>6.2455064474849888E-3</v>
      </c>
      <c r="I13" s="2">
        <f t="shared" si="2"/>
        <v>6.4443505055368326E-3</v>
      </c>
      <c r="J13" s="2">
        <f t="shared" si="2"/>
        <v>7.5789539811537106E-3</v>
      </c>
      <c r="K13" s="2">
        <f t="shared" si="2"/>
        <v>8.5346318852014408E-3</v>
      </c>
      <c r="L13" s="2">
        <f t="shared" si="2"/>
        <v>8.5396781520320868E-3</v>
      </c>
      <c r="M13" s="2">
        <f t="shared" si="2"/>
        <v>1.0646215433762604E-2</v>
      </c>
      <c r="N13" s="2">
        <f t="shared" si="2"/>
        <v>8.5616357462723284E-3</v>
      </c>
      <c r="O13" s="2">
        <f t="shared" si="2"/>
        <v>8.4803949903660882E-3</v>
      </c>
      <c r="P13" s="2">
        <f t="shared" si="2"/>
        <v>7.9703279014308424E-3</v>
      </c>
      <c r="Q13" s="2">
        <f t="shared" si="2"/>
        <v>6.0572159652242637E-3</v>
      </c>
      <c r="R13" s="2">
        <f t="shared" si="2"/>
        <v>1.074995562567794E-2</v>
      </c>
      <c r="S13" s="2">
        <f t="shared" si="2"/>
        <v>8.2209583373424426E-3</v>
      </c>
      <c r="T13" s="2">
        <f t="shared" si="2"/>
        <v>8.2333408514237375E-3</v>
      </c>
      <c r="U13" s="2">
        <f t="shared" si="2"/>
        <v>8.30166707216194E-3</v>
      </c>
      <c r="V13" s="2">
        <f t="shared" si="2"/>
        <v>1.3362935761752402E-2</v>
      </c>
      <c r="W13" s="2">
        <f t="shared" si="2"/>
        <v>9.9288209734902134E-3</v>
      </c>
      <c r="X13" s="2">
        <f t="shared" si="2"/>
        <v>9.7731469222408843E-3</v>
      </c>
      <c r="Y13" s="2">
        <f t="shared" si="2"/>
        <v>8.3452438847178498E-3</v>
      </c>
    </row>
    <row r="14" spans="1:25">
      <c r="A14" s="44"/>
      <c r="B14" s="5" t="s">
        <v>30</v>
      </c>
      <c r="C14" s="2">
        <f>AVERAGE(C11:C13)</f>
        <v>6.1947485961579007E-3</v>
      </c>
      <c r="D14" s="2">
        <f t="shared" ref="D14:Y14" si="3">AVERAGE(D11:D13)</f>
        <v>6.8239334651948686E-3</v>
      </c>
      <c r="E14" s="2">
        <f t="shared" si="3"/>
        <v>7.7652622813448686E-3</v>
      </c>
      <c r="F14" s="2">
        <f t="shared" si="3"/>
        <v>7.7559517660002854E-3</v>
      </c>
      <c r="G14" s="2">
        <f t="shared" si="3"/>
        <v>8.9337582949389396E-3</v>
      </c>
      <c r="H14" s="2">
        <f t="shared" si="3"/>
        <v>6.2428338345518163E-3</v>
      </c>
      <c r="I14" s="2">
        <f t="shared" si="3"/>
        <v>6.4715779104960952E-3</v>
      </c>
      <c r="J14" s="2">
        <f t="shared" si="3"/>
        <v>7.5849845689398808E-3</v>
      </c>
      <c r="K14" s="2">
        <f t="shared" si="3"/>
        <v>8.510911010686989E-3</v>
      </c>
      <c r="L14" s="2">
        <f t="shared" si="3"/>
        <v>8.6316500197957009E-3</v>
      </c>
      <c r="M14" s="2">
        <f t="shared" si="3"/>
        <v>1.0273011582240255E-2</v>
      </c>
      <c r="N14" s="2">
        <f t="shared" si="3"/>
        <v>8.6802120089963363E-3</v>
      </c>
      <c r="O14" s="2">
        <f t="shared" si="3"/>
        <v>8.4871004967461919E-3</v>
      </c>
      <c r="P14" s="2">
        <f t="shared" si="3"/>
        <v>7.9369810290194475E-3</v>
      </c>
      <c r="Q14" s="2">
        <f t="shared" si="3"/>
        <v>6.0665107958984789E-3</v>
      </c>
      <c r="R14" s="2">
        <f t="shared" si="3"/>
        <v>1.062026337756016E-2</v>
      </c>
      <c r="S14" s="2">
        <f t="shared" si="3"/>
        <v>8.3294044220936104E-3</v>
      </c>
      <c r="T14" s="2">
        <f t="shared" si="3"/>
        <v>8.128928835157154E-3</v>
      </c>
      <c r="U14" s="2">
        <f t="shared" si="3"/>
        <v>8.2920779087785664E-3</v>
      </c>
      <c r="V14" s="2">
        <f t="shared" si="3"/>
        <v>1.3221725440185681E-2</v>
      </c>
      <c r="W14" s="2">
        <f t="shared" si="3"/>
        <v>9.9293070843696676E-3</v>
      </c>
      <c r="X14" s="2">
        <f t="shared" si="3"/>
        <v>9.6423029656336739E-3</v>
      </c>
      <c r="Y14" s="2">
        <f t="shared" si="3"/>
        <v>8.4685730687706819E-3</v>
      </c>
    </row>
    <row r="15" spans="1:25">
      <c r="A15" s="45"/>
      <c r="B15" s="5" t="s">
        <v>33</v>
      </c>
      <c r="C15" s="46">
        <f>STDEV(C11:C13)</f>
        <v>7.301818030031533E-6</v>
      </c>
      <c r="D15" s="46">
        <f t="shared" ref="D15:Y15" si="4">STDEV(D11:D13)</f>
        <v>2.3119171423752458E-5</v>
      </c>
      <c r="E15" s="46">
        <f t="shared" si="4"/>
        <v>1.7210858869834488E-5</v>
      </c>
      <c r="F15" s="46">
        <f t="shared" si="4"/>
        <v>2.1331089374017559E-5</v>
      </c>
      <c r="G15" s="46">
        <f t="shared" si="4"/>
        <v>3.4321670210791459E-5</v>
      </c>
      <c r="H15" s="46">
        <f t="shared" si="4"/>
        <v>9.0333342584401267E-6</v>
      </c>
      <c r="I15" s="46">
        <f t="shared" si="4"/>
        <v>2.7539003918683668E-5</v>
      </c>
      <c r="J15" s="46">
        <f t="shared" si="4"/>
        <v>6.2185632987671981E-6</v>
      </c>
      <c r="K15" s="46">
        <f t="shared" si="4"/>
        <v>2.3104137431349783E-5</v>
      </c>
      <c r="L15" s="46">
        <f t="shared" si="4"/>
        <v>8.0985627944765601E-5</v>
      </c>
      <c r="M15" s="46">
        <f t="shared" si="4"/>
        <v>3.2550739261493335E-4</v>
      </c>
      <c r="N15" s="46">
        <f t="shared" si="4"/>
        <v>1.7552607392007892E-4</v>
      </c>
      <c r="O15" s="46">
        <f t="shared" si="4"/>
        <v>3.3560309002955192E-5</v>
      </c>
      <c r="P15" s="46">
        <f t="shared" si="4"/>
        <v>7.6860005958762285E-5</v>
      </c>
      <c r="Q15" s="46">
        <f t="shared" si="4"/>
        <v>1.0555588567220385E-5</v>
      </c>
      <c r="R15" s="46">
        <f t="shared" si="4"/>
        <v>1.304597198400025E-4</v>
      </c>
      <c r="S15" s="46">
        <f t="shared" si="4"/>
        <v>1.0189467824224581E-4</v>
      </c>
      <c r="T15" s="46">
        <f t="shared" si="4"/>
        <v>9.1269399635099356E-5</v>
      </c>
      <c r="U15" s="46">
        <f t="shared" si="4"/>
        <v>4.0684054634700903E-5</v>
      </c>
      <c r="V15" s="46">
        <f t="shared" si="4"/>
        <v>1.2258511226339414E-4</v>
      </c>
      <c r="W15" s="46">
        <f t="shared" si="4"/>
        <v>8.2378087889868373E-5</v>
      </c>
      <c r="X15" s="46">
        <f t="shared" si="4"/>
        <v>1.4318212928020275E-4</v>
      </c>
      <c r="Y15" s="46">
        <f t="shared" si="4"/>
        <v>1.0686330374768881E-4</v>
      </c>
    </row>
    <row r="17" spans="17:23">
      <c r="T17" s="50"/>
    </row>
    <row r="18" spans="17:23">
      <c r="Q18" s="49"/>
      <c r="R18" s="43"/>
      <c r="S18" s="49"/>
      <c r="T18" s="50"/>
      <c r="W18" s="50"/>
    </row>
    <row r="19" spans="17:23">
      <c r="Q19" s="49"/>
      <c r="R19" s="43"/>
      <c r="S19" s="49"/>
      <c r="T19" s="50"/>
      <c r="W19" s="50"/>
    </row>
    <row r="20" spans="17:23">
      <c r="Q20" s="49"/>
      <c r="R20" s="43"/>
      <c r="S20" s="49"/>
      <c r="W20" s="50"/>
    </row>
  </sheetData>
  <mergeCells count="8">
    <mergeCell ref="V2:Y2"/>
    <mergeCell ref="A4:A6"/>
    <mergeCell ref="A8:A10"/>
    <mergeCell ref="A11:A13"/>
    <mergeCell ref="C2:G2"/>
    <mergeCell ref="H2:L2"/>
    <mergeCell ref="M2:Q2"/>
    <mergeCell ref="R2:U2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RR and FIR</vt:lpstr>
      <vt:lpstr>GR</vt:lpstr>
      <vt:lpstr>EBF</vt:lpstr>
      <vt:lpstr>Root activity </vt:lpstr>
      <vt:lpstr>Soluble sugar</vt:lpstr>
      <vt:lpstr>Starch</vt:lpstr>
      <vt:lpstr>Protein</vt:lpstr>
      <vt:lpstr>Amino acid</vt:lpstr>
      <vt:lpstr> GA3 </vt:lpstr>
      <vt:lpstr>IAA</vt:lpstr>
      <vt:lpstr>ABA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2022-04-20T14:35:55Z</dcterms:modified>
</cp:coreProperties>
</file>