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ropbox (SLU Kretsloppsteknik)\Kretsloppsteknik\Luis Fernando\Bolivia mass balance\1. SUBMISSION\"/>
    </mc:Choice>
  </mc:AlternateContent>
  <xr:revisionPtr revIDLastSave="0" documentId="13_ncr:1_{34723340-8240-41C1-89E2-3B47B5322698}" xr6:coauthVersionLast="45" xr6:coauthVersionMax="47" xr10:uidLastSave="{00000000-0000-0000-0000-000000000000}"/>
  <bookViews>
    <workbookView xWindow="-19320" yWindow="-1425" windowWidth="19440" windowHeight="15000" activeTab="2" xr2:uid="{C22B3CD2-D824-49B4-A409-B5314937E192}"/>
  </bookViews>
  <sheets>
    <sheet name="Table S1. Fertilizers" sheetId="1" r:id="rId1"/>
    <sheet name="Table S2. Crops" sheetId="2" r:id="rId2"/>
    <sheet name="Table S3. Manure" sheetId="3" r:id="rId3"/>
    <sheet name="Table S4. Excreta" sheetId="4" r:id="rId4"/>
    <sheet name="Table S5. Area-Census 201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3" i="5"/>
  <c r="S8" i="2" l="1"/>
  <c r="T8" i="2"/>
  <c r="U8" i="2"/>
  <c r="V8" i="2"/>
  <c r="V5" i="2"/>
  <c r="V6" i="2"/>
  <c r="U5" i="2"/>
  <c r="Q6" i="2"/>
  <c r="R6" i="2" s="1"/>
  <c r="S6" i="2"/>
  <c r="T6" i="2"/>
  <c r="Q7" i="2"/>
  <c r="R7" i="2" s="1"/>
  <c r="S7" i="2"/>
  <c r="T7" i="2"/>
  <c r="W7" i="2"/>
  <c r="X7" i="2"/>
  <c r="Q8" i="2"/>
  <c r="R8" i="2" s="1"/>
  <c r="W8" i="2"/>
  <c r="X8" i="2"/>
  <c r="Q9" i="2"/>
  <c r="Q10" i="2"/>
  <c r="R10" i="2" s="1"/>
  <c r="S10" i="2"/>
  <c r="T10" i="2"/>
  <c r="U10" i="2"/>
  <c r="W10" i="2"/>
  <c r="X10" i="2"/>
  <c r="Q11" i="2"/>
  <c r="R11" i="2" s="1"/>
  <c r="S11" i="2"/>
  <c r="T11" i="2"/>
  <c r="U11" i="2"/>
  <c r="W11" i="2"/>
  <c r="X11" i="2"/>
  <c r="Q12" i="2"/>
  <c r="R12" i="2" s="1"/>
  <c r="S12" i="2"/>
  <c r="T12" i="2"/>
  <c r="U12" i="2"/>
  <c r="W12" i="2"/>
  <c r="X12" i="2"/>
  <c r="Q13" i="2"/>
  <c r="R13" i="2" s="1"/>
  <c r="S13" i="2"/>
  <c r="T13" i="2"/>
  <c r="U13" i="2"/>
  <c r="W13" i="2"/>
  <c r="X13" i="2"/>
  <c r="Q14" i="2"/>
  <c r="R14" i="2" s="1"/>
  <c r="S14" i="2"/>
  <c r="T14" i="2"/>
  <c r="U14" i="2"/>
  <c r="W14" i="2"/>
  <c r="X14" i="2"/>
  <c r="Q15" i="2"/>
  <c r="R15" i="2" s="1"/>
  <c r="S15" i="2"/>
  <c r="T15" i="2"/>
  <c r="U15" i="2"/>
  <c r="W15" i="2"/>
  <c r="X15" i="2"/>
  <c r="Q16" i="2"/>
  <c r="R16" i="2" s="1"/>
  <c r="S16" i="2"/>
  <c r="T16" i="2"/>
  <c r="U16" i="2"/>
  <c r="W16" i="2"/>
  <c r="X16" i="2"/>
  <c r="Q17" i="2"/>
  <c r="Q18" i="2"/>
  <c r="Q19" i="2"/>
  <c r="Q20" i="2"/>
  <c r="Q21" i="2"/>
  <c r="V21" i="2" s="1"/>
  <c r="R21" i="2"/>
  <c r="S21" i="2"/>
  <c r="T21" i="2"/>
  <c r="U21" i="2"/>
  <c r="W21" i="2"/>
  <c r="X21" i="2"/>
  <c r="Q22" i="2"/>
  <c r="V22" i="2" s="1"/>
  <c r="R22" i="2"/>
  <c r="S22" i="2"/>
  <c r="T22" i="2"/>
  <c r="U22" i="2"/>
  <c r="W22" i="2"/>
  <c r="X22" i="2"/>
  <c r="Q23" i="2"/>
  <c r="V23" i="2" s="1"/>
  <c r="R23" i="2"/>
  <c r="S23" i="2"/>
  <c r="T23" i="2"/>
  <c r="U23" i="2"/>
  <c r="W23" i="2"/>
  <c r="X23" i="2"/>
  <c r="Q24" i="2"/>
  <c r="V24" i="2" s="1"/>
  <c r="R24" i="2"/>
  <c r="S24" i="2"/>
  <c r="T24" i="2"/>
  <c r="U24" i="2"/>
  <c r="W24" i="2"/>
  <c r="X24" i="2"/>
  <c r="Q25" i="2"/>
  <c r="V25" i="2" s="1"/>
  <c r="R25" i="2"/>
  <c r="S25" i="2"/>
  <c r="T25" i="2"/>
  <c r="U25" i="2"/>
  <c r="W25" i="2"/>
  <c r="X25" i="2"/>
  <c r="Q26" i="2"/>
  <c r="V26" i="2" s="1"/>
  <c r="R26" i="2"/>
  <c r="S26" i="2"/>
  <c r="T26" i="2"/>
  <c r="U26" i="2"/>
  <c r="W26" i="2"/>
  <c r="X26" i="2"/>
  <c r="Q27" i="2"/>
  <c r="Q28" i="2"/>
  <c r="V28" i="2" s="1"/>
  <c r="R28" i="2"/>
  <c r="S28" i="2"/>
  <c r="T28" i="2"/>
  <c r="U28" i="2"/>
  <c r="W28" i="2"/>
  <c r="X28" i="2"/>
  <c r="Q29" i="2"/>
  <c r="V29" i="2" s="1"/>
  <c r="R29" i="2"/>
  <c r="S29" i="2"/>
  <c r="T29" i="2"/>
  <c r="U29" i="2"/>
  <c r="W29" i="2"/>
  <c r="X29" i="2"/>
  <c r="Q30" i="2"/>
  <c r="V30" i="2" s="1"/>
  <c r="R30" i="2"/>
  <c r="S30" i="2"/>
  <c r="T30" i="2"/>
  <c r="U30" i="2"/>
  <c r="W30" i="2"/>
  <c r="X30" i="2"/>
  <c r="Q31" i="2"/>
  <c r="V31" i="2" s="1"/>
  <c r="R31" i="2"/>
  <c r="S31" i="2"/>
  <c r="T31" i="2"/>
  <c r="U31" i="2"/>
  <c r="W31" i="2"/>
  <c r="X31" i="2"/>
  <c r="Q32" i="2"/>
  <c r="V32" i="2" s="1"/>
  <c r="R32" i="2"/>
  <c r="S32" i="2"/>
  <c r="T32" i="2"/>
  <c r="U32" i="2"/>
  <c r="W32" i="2"/>
  <c r="X32" i="2"/>
  <c r="Q33" i="2"/>
  <c r="V33" i="2" s="1"/>
  <c r="R33" i="2"/>
  <c r="S33" i="2"/>
  <c r="T33" i="2"/>
  <c r="U33" i="2"/>
  <c r="W33" i="2"/>
  <c r="X33" i="2"/>
  <c r="Q34" i="2"/>
  <c r="V34" i="2" s="1"/>
  <c r="R34" i="2"/>
  <c r="S34" i="2"/>
  <c r="T34" i="2"/>
  <c r="U34" i="2"/>
  <c r="W34" i="2"/>
  <c r="X34" i="2"/>
  <c r="Q35" i="2"/>
  <c r="V35" i="2" s="1"/>
  <c r="R35" i="2"/>
  <c r="S35" i="2"/>
  <c r="T35" i="2"/>
  <c r="U35" i="2"/>
  <c r="W35" i="2"/>
  <c r="X35" i="2"/>
  <c r="Q36" i="2"/>
  <c r="Q37" i="2"/>
  <c r="V37" i="2" s="1"/>
  <c r="R37" i="2"/>
  <c r="S37" i="2"/>
  <c r="T37" i="2"/>
  <c r="U37" i="2"/>
  <c r="W37" i="2"/>
  <c r="X37" i="2"/>
  <c r="Q38" i="2"/>
  <c r="V38" i="2" s="1"/>
  <c r="R38" i="2"/>
  <c r="S38" i="2"/>
  <c r="T38" i="2"/>
  <c r="U38" i="2"/>
  <c r="W38" i="2"/>
  <c r="X38" i="2"/>
  <c r="Q39" i="2"/>
  <c r="V39" i="2" s="1"/>
  <c r="R39" i="2"/>
  <c r="S39" i="2"/>
  <c r="T39" i="2"/>
  <c r="U39" i="2"/>
  <c r="W39" i="2"/>
  <c r="X39" i="2"/>
  <c r="Q40" i="2"/>
  <c r="V40" i="2" s="1"/>
  <c r="R40" i="2"/>
  <c r="S40" i="2"/>
  <c r="T40" i="2"/>
  <c r="U40" i="2"/>
  <c r="W40" i="2"/>
  <c r="X40" i="2"/>
  <c r="Q41" i="2"/>
  <c r="V41" i="2" s="1"/>
  <c r="R41" i="2"/>
  <c r="S41" i="2"/>
  <c r="T41" i="2"/>
  <c r="U41" i="2"/>
  <c r="W41" i="2"/>
  <c r="X41" i="2"/>
  <c r="Q42" i="2"/>
  <c r="V42" i="2" s="1"/>
  <c r="R42" i="2"/>
  <c r="S42" i="2"/>
  <c r="T42" i="2"/>
  <c r="U42" i="2"/>
  <c r="W42" i="2"/>
  <c r="X42" i="2"/>
  <c r="Q43" i="2"/>
  <c r="V43" i="2" s="1"/>
  <c r="R43" i="2"/>
  <c r="S43" i="2"/>
  <c r="T43" i="2"/>
  <c r="U43" i="2"/>
  <c r="W43" i="2"/>
  <c r="X43" i="2"/>
  <c r="Q44" i="2"/>
  <c r="Q45" i="2"/>
  <c r="V45" i="2" s="1"/>
  <c r="R45" i="2"/>
  <c r="S45" i="2"/>
  <c r="T45" i="2"/>
  <c r="U45" i="2"/>
  <c r="W45" i="2"/>
  <c r="X45" i="2"/>
  <c r="Q46" i="2"/>
  <c r="V46" i="2" s="1"/>
  <c r="R46" i="2"/>
  <c r="S46" i="2"/>
  <c r="T46" i="2"/>
  <c r="U46" i="2"/>
  <c r="W46" i="2"/>
  <c r="X46" i="2"/>
  <c r="Q47" i="2"/>
  <c r="V47" i="2" s="1"/>
  <c r="R47" i="2"/>
  <c r="S47" i="2"/>
  <c r="T47" i="2"/>
  <c r="U47" i="2"/>
  <c r="W47" i="2"/>
  <c r="X47" i="2"/>
  <c r="Q48" i="2"/>
  <c r="V48" i="2" s="1"/>
  <c r="R48" i="2"/>
  <c r="S48" i="2"/>
  <c r="T48" i="2"/>
  <c r="U48" i="2"/>
  <c r="W48" i="2"/>
  <c r="X48" i="2"/>
  <c r="Q49" i="2"/>
  <c r="V49" i="2" s="1"/>
  <c r="R49" i="2"/>
  <c r="S49" i="2"/>
  <c r="T49" i="2"/>
  <c r="U49" i="2"/>
  <c r="W49" i="2"/>
  <c r="X49" i="2"/>
  <c r="Q50" i="2"/>
  <c r="V50" i="2" s="1"/>
  <c r="R50" i="2"/>
  <c r="S50" i="2"/>
  <c r="T50" i="2"/>
  <c r="U50" i="2"/>
  <c r="W50" i="2"/>
  <c r="X50" i="2"/>
  <c r="Q51" i="2"/>
  <c r="V51" i="2" s="1"/>
  <c r="R51" i="2"/>
  <c r="S51" i="2"/>
  <c r="T51" i="2"/>
  <c r="U51" i="2"/>
  <c r="W51" i="2"/>
  <c r="X51" i="2"/>
  <c r="Q52" i="2"/>
  <c r="Q53" i="2"/>
  <c r="V53" i="2" s="1"/>
  <c r="R53" i="2"/>
  <c r="S53" i="2"/>
  <c r="T53" i="2"/>
  <c r="U53" i="2"/>
  <c r="W53" i="2"/>
  <c r="X53" i="2"/>
  <c r="Q54" i="2"/>
  <c r="V54" i="2" s="1"/>
  <c r="R54" i="2"/>
  <c r="S54" i="2"/>
  <c r="T54" i="2"/>
  <c r="U54" i="2"/>
  <c r="W54" i="2"/>
  <c r="X54" i="2"/>
  <c r="Q55" i="2"/>
  <c r="Q56" i="2"/>
  <c r="Q57" i="2"/>
  <c r="V57" i="2" s="1"/>
  <c r="R57" i="2"/>
  <c r="S57" i="2"/>
  <c r="T57" i="2"/>
  <c r="U57" i="2"/>
  <c r="W57" i="2"/>
  <c r="X57" i="2"/>
  <c r="Q58" i="2"/>
  <c r="V58" i="2" s="1"/>
  <c r="R58" i="2"/>
  <c r="S58" i="2"/>
  <c r="T58" i="2"/>
  <c r="U58" i="2"/>
  <c r="W58" i="2"/>
  <c r="X58" i="2"/>
  <c r="Q59" i="2"/>
  <c r="V59" i="2" s="1"/>
  <c r="R59" i="2"/>
  <c r="S59" i="2"/>
  <c r="T59" i="2"/>
  <c r="U59" i="2"/>
  <c r="W59" i="2"/>
  <c r="X59" i="2"/>
  <c r="Q60" i="2"/>
  <c r="Q61" i="2"/>
  <c r="V61" i="2" s="1"/>
  <c r="R61" i="2"/>
  <c r="S61" i="2"/>
  <c r="T61" i="2"/>
  <c r="U61" i="2"/>
  <c r="W61" i="2"/>
  <c r="X61" i="2"/>
  <c r="Q62" i="2"/>
  <c r="V62" i="2" s="1"/>
  <c r="R62" i="2"/>
  <c r="S62" i="2"/>
  <c r="T62" i="2"/>
  <c r="U62" i="2"/>
  <c r="W62" i="2"/>
  <c r="X62" i="2"/>
  <c r="Q63" i="2"/>
  <c r="Q64" i="2"/>
  <c r="V64" i="2" s="1"/>
  <c r="R64" i="2"/>
  <c r="S64" i="2"/>
  <c r="T64" i="2"/>
  <c r="U64" i="2"/>
  <c r="W64" i="2"/>
  <c r="X64" i="2"/>
  <c r="Q65" i="2"/>
  <c r="V65" i="2" s="1"/>
  <c r="R65" i="2"/>
  <c r="S65" i="2"/>
  <c r="T65" i="2"/>
  <c r="U65" i="2"/>
  <c r="W65" i="2"/>
  <c r="X65" i="2"/>
  <c r="Q66" i="2"/>
  <c r="V66" i="2" s="1"/>
  <c r="R66" i="2"/>
  <c r="S66" i="2"/>
  <c r="T66" i="2"/>
  <c r="U66" i="2"/>
  <c r="W66" i="2"/>
  <c r="X66" i="2"/>
  <c r="Q67" i="2"/>
  <c r="V67" i="2" s="1"/>
  <c r="R67" i="2"/>
  <c r="S67" i="2"/>
  <c r="T67" i="2"/>
  <c r="U67" i="2"/>
  <c r="W67" i="2"/>
  <c r="X67" i="2"/>
  <c r="Q68" i="2"/>
  <c r="V68" i="2" s="1"/>
  <c r="R68" i="2"/>
  <c r="S68" i="2"/>
  <c r="T68" i="2"/>
  <c r="U68" i="2"/>
  <c r="W68" i="2"/>
  <c r="X68" i="2"/>
  <c r="Q69" i="2"/>
  <c r="Q70" i="2"/>
  <c r="V70" i="2" s="1"/>
  <c r="R70" i="2"/>
  <c r="S70" i="2"/>
  <c r="T70" i="2"/>
  <c r="U70" i="2"/>
  <c r="W70" i="2"/>
  <c r="X70" i="2"/>
  <c r="Q71" i="2"/>
  <c r="V71" i="2" s="1"/>
  <c r="R71" i="2"/>
  <c r="S71" i="2"/>
  <c r="T71" i="2"/>
  <c r="U71" i="2"/>
  <c r="W71" i="2"/>
  <c r="X71" i="2"/>
  <c r="Q72" i="2"/>
  <c r="Q73" i="2"/>
  <c r="Q74" i="2"/>
  <c r="V74" i="2" s="1"/>
  <c r="R74" i="2"/>
  <c r="S74" i="2"/>
  <c r="T74" i="2"/>
  <c r="U74" i="2"/>
  <c r="W74" i="2"/>
  <c r="X74" i="2"/>
  <c r="Q75" i="2"/>
  <c r="V75" i="2" s="1"/>
  <c r="R75" i="2"/>
  <c r="S75" i="2"/>
  <c r="T75" i="2"/>
  <c r="U75" i="2"/>
  <c r="W75" i="2"/>
  <c r="X75" i="2"/>
  <c r="S5" i="2"/>
  <c r="T5" i="2"/>
  <c r="W5" i="2"/>
  <c r="X5" i="2"/>
  <c r="R5" i="2"/>
  <c r="Q5" i="2"/>
  <c r="E5" i="5"/>
  <c r="E6" i="5"/>
  <c r="E7" i="5"/>
  <c r="E8" i="5"/>
  <c r="E9" i="5"/>
  <c r="E10" i="5"/>
  <c r="E4" i="5"/>
  <c r="D4" i="5"/>
  <c r="D5" i="5"/>
  <c r="D6" i="5"/>
  <c r="D7" i="5"/>
  <c r="D8" i="5"/>
  <c r="D9" i="5"/>
  <c r="D10" i="5"/>
  <c r="D3" i="5"/>
  <c r="X6" i="2" l="1"/>
  <c r="W6" i="2"/>
  <c r="V16" i="2"/>
  <c r="V15" i="2"/>
  <c r="V14" i="2"/>
  <c r="V13" i="2"/>
  <c r="V12" i="2"/>
  <c r="V11" i="2"/>
  <c r="V10" i="2"/>
  <c r="V7" i="2"/>
  <c r="U7" i="2"/>
  <c r="U6" i="2"/>
</calcChain>
</file>

<file path=xl/sharedStrings.xml><?xml version="1.0" encoding="utf-8"?>
<sst xmlns="http://schemas.openxmlformats.org/spreadsheetml/2006/main" count="354" uniqueCount="269">
  <si>
    <t>Process</t>
  </si>
  <si>
    <t>Urea</t>
  </si>
  <si>
    <t>Di-ammonium Phosphate (DAP)</t>
  </si>
  <si>
    <t>Monoammonium phosphate (MAP)</t>
  </si>
  <si>
    <t>“Triple” 15-15-15</t>
  </si>
  <si>
    <t>Ammonium sulphate</t>
  </si>
  <si>
    <t xml:space="preserve">Fertiliser </t>
  </si>
  <si>
    <t>Mass applied
(tons)</t>
  </si>
  <si>
    <t>N content
(%)</t>
  </si>
  <si>
    <t>P content
(%)</t>
  </si>
  <si>
    <t>Data source</t>
  </si>
  <si>
    <t>a</t>
  </si>
  <si>
    <t>Imported and domestic synthetic fertiliser</t>
  </si>
  <si>
    <t>Crop</t>
  </si>
  <si>
    <t>Crop yield
(tons country)</t>
  </si>
  <si>
    <t>Apples</t>
  </si>
  <si>
    <t>Avocados</t>
  </si>
  <si>
    <t>Bananas</t>
  </si>
  <si>
    <t>Barley</t>
  </si>
  <si>
    <t>Beans, dry</t>
  </si>
  <si>
    <t>Beans, green</t>
  </si>
  <si>
    <t>Brazil nuts, with shell</t>
  </si>
  <si>
    <t>Broad beans, horse beans, dry</t>
  </si>
  <si>
    <t>Cabbages and other brassicas</t>
  </si>
  <si>
    <t>Carrots and turnips</t>
  </si>
  <si>
    <t>Cassava</t>
  </si>
  <si>
    <t>Cauliflowers and broccoli</t>
  </si>
  <si>
    <t>Cereals nes</t>
  </si>
  <si>
    <t>Cherries</t>
  </si>
  <si>
    <t>Cherries, sour</t>
  </si>
  <si>
    <t>Chestnut</t>
  </si>
  <si>
    <t>Chick peas</t>
  </si>
  <si>
    <t>Chillies and peppers, green</t>
  </si>
  <si>
    <t>Cocoa, beans</t>
  </si>
  <si>
    <t>Coffee, green</t>
  </si>
  <si>
    <t>Cucumbers and gherkins</t>
  </si>
  <si>
    <t>Figs</t>
  </si>
  <si>
    <t>Fruit, fresh nes</t>
  </si>
  <si>
    <t>Garlic</t>
  </si>
  <si>
    <t>Grapefruit (inc. pomelos)</t>
  </si>
  <si>
    <t>Grapes</t>
  </si>
  <si>
    <t>Groundnuts (peanuts), with shell</t>
  </si>
  <si>
    <t>Lemons and limes</t>
  </si>
  <si>
    <t>Lettuce and chicory</t>
  </si>
  <si>
    <t>Linseed</t>
  </si>
  <si>
    <t>Maize</t>
  </si>
  <si>
    <t>Maize, green</t>
  </si>
  <si>
    <t>Mangoes, mangosteens, guavas</t>
  </si>
  <si>
    <t>Oats</t>
  </si>
  <si>
    <t>Onions, dry</t>
  </si>
  <si>
    <t>Oranges</t>
  </si>
  <si>
    <t>Papayas</t>
  </si>
  <si>
    <t>Peaches and nectarines</t>
  </si>
  <si>
    <t>Pears</t>
  </si>
  <si>
    <t>Peas, dry</t>
  </si>
  <si>
    <t>Peas, green</t>
  </si>
  <si>
    <t>Pepper (piper spp.)</t>
  </si>
  <si>
    <t>Pineapples</t>
  </si>
  <si>
    <t>Plantains and others</t>
  </si>
  <si>
    <t>Plums and sloes</t>
  </si>
  <si>
    <t>Potatoes</t>
  </si>
  <si>
    <t>Pumpkins, squash and gourds</t>
  </si>
  <si>
    <t>Quinces</t>
  </si>
  <si>
    <t>Quinoa</t>
  </si>
  <si>
    <t>Rice, paddy</t>
  </si>
  <si>
    <t>Rice, paddy (rice milled equivalent)</t>
  </si>
  <si>
    <t>Roots and tubers nes</t>
  </si>
  <si>
    <t>Rubber, natural</t>
  </si>
  <si>
    <t>Rye</t>
  </si>
  <si>
    <t>Seed cotton</t>
  </si>
  <si>
    <t>Sesame seed</t>
  </si>
  <si>
    <t>Sorghum</t>
  </si>
  <si>
    <t>Soybeans</t>
  </si>
  <si>
    <t>Spices nes</t>
  </si>
  <si>
    <t>Strawberries</t>
  </si>
  <si>
    <t>Sugar cane</t>
  </si>
  <si>
    <t>Sunflower seed</t>
  </si>
  <si>
    <t>Sweet potatoes</t>
  </si>
  <si>
    <t>Tangerines, mandarins, clementines, satsumas</t>
  </si>
  <si>
    <t>Tea</t>
  </si>
  <si>
    <t>Tobacco, unmanufactured</t>
  </si>
  <si>
    <t>Tomatoes</t>
  </si>
  <si>
    <t>Vegetables, fresh nes</t>
  </si>
  <si>
    <t>Vegetables, leguminous nes</t>
  </si>
  <si>
    <t>Watermelons</t>
  </si>
  <si>
    <t>Wheat</t>
  </si>
  <si>
    <t>b</t>
  </si>
  <si>
    <t>c</t>
  </si>
  <si>
    <t>Volatilized N in 
left crop residues 
(tons country)</t>
  </si>
  <si>
    <t>Ratio N:P in
crop residues</t>
  </si>
  <si>
    <t>2.112 : 0.419 (f)</t>
  </si>
  <si>
    <t>3.557 : 0.396 (f)</t>
  </si>
  <si>
    <t xml:space="preserve">0.59 : 0.31 (e) </t>
  </si>
  <si>
    <t>0.676 : 0.14 (f)</t>
  </si>
  <si>
    <t>59 : 6 (d)</t>
  </si>
  <si>
    <t xml:space="preserve">0.58 : 0.23 (e) </t>
  </si>
  <si>
    <t>0.503 : 0.094 (f)</t>
  </si>
  <si>
    <t xml:space="preserve">0.4 : 0.23 (e) </t>
  </si>
  <si>
    <t xml:space="preserve">0.786 : 0.059 (f) </t>
  </si>
  <si>
    <t>0.35 : 0.04 (e)</t>
  </si>
  <si>
    <t>0.49 : 0.25 (e)</t>
  </si>
  <si>
    <t>d, e, f</t>
  </si>
  <si>
    <t>N in left over
crop residues 
(tons country)</t>
  </si>
  <si>
    <t>Crop residues (inflow)</t>
  </si>
  <si>
    <t>Crop residues (outflow)</t>
  </si>
  <si>
    <t>Biological fixation</t>
  </si>
  <si>
    <t>Asses</t>
  </si>
  <si>
    <t>Cattle, dairy</t>
  </si>
  <si>
    <t>Cattle, non-dairy</t>
  </si>
  <si>
    <t>Chickens, broilers</t>
  </si>
  <si>
    <t>Chickens, layers</t>
  </si>
  <si>
    <t>Ducks</t>
  </si>
  <si>
    <t>Goats</t>
  </si>
  <si>
    <t>Horses</t>
  </si>
  <si>
    <t>Llamas</t>
  </si>
  <si>
    <t>Mules</t>
  </si>
  <si>
    <t>Sheep</t>
  </si>
  <si>
    <t>Swine, breeding</t>
  </si>
  <si>
    <t>Swine, market</t>
  </si>
  <si>
    <t>Turkeys</t>
  </si>
  <si>
    <t>Manure type</t>
  </si>
  <si>
    <t>Source</t>
  </si>
  <si>
    <t>Ratio N:P</t>
  </si>
  <si>
    <t>0.7 : 0.3 (g)</t>
  </si>
  <si>
    <t>0.6 : 0.2 (g)</t>
  </si>
  <si>
    <t>25 : 3.3 (i)</t>
  </si>
  <si>
    <t>1.1 : 0.8 (g)</t>
  </si>
  <si>
    <t>53 : 16 (i)</t>
  </si>
  <si>
    <t>0.6 : 1.4 (g)</t>
  </si>
  <si>
    <t>4.9 : 4.1 (h)</t>
  </si>
  <si>
    <t>75 : 35 (j)</t>
  </si>
  <si>
    <t>3 : 0.4 (g)</t>
  </si>
  <si>
    <t>26 : 7.4 (i)</t>
  </si>
  <si>
    <t>g, h, i, j</t>
  </si>
  <si>
    <t>Emissions from applied manure</t>
  </si>
  <si>
    <t>Applied manure</t>
  </si>
  <si>
    <t>Ratio N mass per ton
of harvested mass
(kg N)</t>
  </si>
  <si>
    <t>c,e,k,l,m,n,o,p,q,r,s</t>
  </si>
  <si>
    <t>Emissions from left
over residues</t>
  </si>
  <si>
    <t>Protein supply quantity
(g/capita/day)</t>
  </si>
  <si>
    <t>Item</t>
  </si>
  <si>
    <t>Wheat and products</t>
  </si>
  <si>
    <t>Rice and products</t>
  </si>
  <si>
    <t>Barley and products</t>
  </si>
  <si>
    <t>Maize and products</t>
  </si>
  <si>
    <t>Rye and products</t>
  </si>
  <si>
    <t>Cereals, Other</t>
  </si>
  <si>
    <t>Cassava and products</t>
  </si>
  <si>
    <t>Potatoes and products</t>
  </si>
  <si>
    <t>Roots, Other</t>
  </si>
  <si>
    <t>Sugar beet</t>
  </si>
  <si>
    <t>Sugar (Raw Equivalent)</t>
  </si>
  <si>
    <t>Sweeteners, Other</t>
  </si>
  <si>
    <t>Honey</t>
  </si>
  <si>
    <t>Beans</t>
  </si>
  <si>
    <t>Peas</t>
  </si>
  <si>
    <t>Pulses, Other and products</t>
  </si>
  <si>
    <t>Nuts and products</t>
  </si>
  <si>
    <t>Soyabeans</t>
  </si>
  <si>
    <t>Groundnuts</t>
  </si>
  <si>
    <t>Rape and Mustardseed</t>
  </si>
  <si>
    <t>Coconuts - Incl Copra</t>
  </si>
  <si>
    <t>Olives (including preserved)</t>
  </si>
  <si>
    <t>Oilcrops, Other</t>
  </si>
  <si>
    <t>Soyabean Oil</t>
  </si>
  <si>
    <t>Groundnut Oil</t>
  </si>
  <si>
    <t>Sunflowerseed Oil</t>
  </si>
  <si>
    <t>Rape and Mustard Oil</t>
  </si>
  <si>
    <t>Cottonseed Oil</t>
  </si>
  <si>
    <t>Palmkernel Oil</t>
  </si>
  <si>
    <t>Palm Oil</t>
  </si>
  <si>
    <t>Coconut Oil</t>
  </si>
  <si>
    <t>Sesameseed Oil</t>
  </si>
  <si>
    <t>Olive Oil</t>
  </si>
  <si>
    <t>Ricebran Oil</t>
  </si>
  <si>
    <t>Maize Germ Oil</t>
  </si>
  <si>
    <t>Oilcrops Oil, Other</t>
  </si>
  <si>
    <t>Tomatoes and products</t>
  </si>
  <si>
    <t>Onions</t>
  </si>
  <si>
    <t>Vegetables, Other</t>
  </si>
  <si>
    <t>Oranges, Mandarines</t>
  </si>
  <si>
    <t>Lemons, Limes and products</t>
  </si>
  <si>
    <t>Grapefruit and products</t>
  </si>
  <si>
    <t>Citrus, Other</t>
  </si>
  <si>
    <t>Plantains</t>
  </si>
  <si>
    <t>Apples and products</t>
  </si>
  <si>
    <t>Pineapples and products</t>
  </si>
  <si>
    <t>Dates</t>
  </si>
  <si>
    <t>Grapes and products (excl wine)</t>
  </si>
  <si>
    <t>Fruits, Other</t>
  </si>
  <si>
    <t>Coffee and products</t>
  </si>
  <si>
    <t>Cocoa Beans and products</t>
  </si>
  <si>
    <t>Tea (including mate)</t>
  </si>
  <si>
    <t>Pepper</t>
  </si>
  <si>
    <t>Pimento</t>
  </si>
  <si>
    <t>Cloves</t>
  </si>
  <si>
    <t>Spices, Other</t>
  </si>
  <si>
    <t>Wine</t>
  </si>
  <si>
    <t>Beer</t>
  </si>
  <si>
    <t>Beverages, Fermented</t>
  </si>
  <si>
    <t>Beverages, Alcoholic</t>
  </si>
  <si>
    <t>Bovine Meat</t>
  </si>
  <si>
    <t>Mutton &amp; Goat Meat</t>
  </si>
  <si>
    <t>Pigmeat</t>
  </si>
  <si>
    <t>Poultry Meat</t>
  </si>
  <si>
    <t>Meat, Other</t>
  </si>
  <si>
    <t>Offals, Edible</t>
  </si>
  <si>
    <t>Butter, Ghee</t>
  </si>
  <si>
    <t>Cream</t>
  </si>
  <si>
    <t>Fats, Animals, Raw</t>
  </si>
  <si>
    <t>Fish, Body Oil</t>
  </si>
  <si>
    <t>Fish, Liver Oil</t>
  </si>
  <si>
    <t>Eggs</t>
  </si>
  <si>
    <t>Milk - Excluding Butter</t>
  </si>
  <si>
    <t>Freshwater Fish</t>
  </si>
  <si>
    <t>Demersal Fish</t>
  </si>
  <si>
    <t>Pelagic Fish</t>
  </si>
  <si>
    <t>Marine Fish, Other</t>
  </si>
  <si>
    <t>Crustaceans</t>
  </si>
  <si>
    <t>Cephalopods</t>
  </si>
  <si>
    <t>Molluscs, Other</t>
  </si>
  <si>
    <t>Aquatic Animals, Others</t>
  </si>
  <si>
    <t>Aquatic Plants</t>
  </si>
  <si>
    <t>Infant food</t>
  </si>
  <si>
    <t>Miscellaneous</t>
  </si>
  <si>
    <t>Source:</t>
  </si>
  <si>
    <t xml:space="preserve">Process: </t>
  </si>
  <si>
    <t>Vegetal protein supply quantity
(g/capita/day)</t>
  </si>
  <si>
    <t>Excreta</t>
  </si>
  <si>
    <t>Bolivia</t>
  </si>
  <si>
    <t>Altiplano</t>
  </si>
  <si>
    <t>Amazonia</t>
  </si>
  <si>
    <t>Chaco</t>
  </si>
  <si>
    <t>Chiquitania-Pantanal</t>
  </si>
  <si>
    <t>Llanuras</t>
  </si>
  <si>
    <t>Valles</t>
  </si>
  <si>
    <t>Yungas-Chapare</t>
  </si>
  <si>
    <t xml:space="preserve">Source </t>
  </si>
  <si>
    <t>Census (2014)</t>
  </si>
  <si>
    <t>Cultivated area
2014 (ha)</t>
  </si>
  <si>
    <t>Cultivated area
2018 (ha)</t>
  </si>
  <si>
    <t>INIAF (2018)</t>
  </si>
  <si>
    <t>Crop yield 2014 (tons)</t>
  </si>
  <si>
    <t>Chiquitania y pantanal</t>
  </si>
  <si>
    <t>Llanuras y sabanas</t>
  </si>
  <si>
    <t>Yungas y
Chapare</t>
  </si>
  <si>
    <t>Production 2018 estimated on porportion from croop yield 2014 (tons)</t>
  </si>
  <si>
    <t>Area fertilized
with manure
(ha)</t>
  </si>
  <si>
    <t>Proportional area
cultivated</t>
  </si>
  <si>
    <t>Proportional area
fertilized with manure</t>
  </si>
  <si>
    <t>Current yield
(ton/ha)</t>
  </si>
  <si>
    <t>Optimum yield
(ton/ha)</t>
  </si>
  <si>
    <t>FAOSTAT (peru)</t>
  </si>
  <si>
    <t>FAOSTAT (paraguay)</t>
  </si>
  <si>
    <t>Sousa (2004)</t>
  </si>
  <si>
    <t>FAOSTAT (chile)</t>
  </si>
  <si>
    <t>Cunha (2018)</t>
  </si>
  <si>
    <t>FAOSTAT (brazil)</t>
  </si>
  <si>
    <t>FAOSTAT (argentina)</t>
  </si>
  <si>
    <t>FAOSTAT (region)</t>
  </si>
  <si>
    <t>FAOSTAT (venezuela)</t>
  </si>
  <si>
    <t>FAOSTAT (Peru)</t>
  </si>
  <si>
    <t>Faquin (2004)</t>
  </si>
  <si>
    <t>Data for optimum sufficiency</t>
  </si>
  <si>
    <t>Biologically fixed 
nitrogen (%)</t>
  </si>
  <si>
    <t>Region</t>
  </si>
  <si>
    <t>Mass applied to soil
(kg of N)</t>
  </si>
  <si>
    <t>Manure applied to soil
that leaches (kg of N)</t>
  </si>
  <si>
    <t>Manure applied to soil
that volatilizes (kg of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</si>
</sst>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  <protection locked="0"/>
    </xf>
  </cellStyleXfs>
  <cellXfs count="20">
    <xf numFmtId="0" fontId="0" fillId="0" borderId="0" xfId="0"/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/>
    </xf>
    <xf numFmtId="2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D11E45B-130A-44BE-86F3-FB3050E59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6B3D-7282-4F1A-999F-14CF9811A3D0}">
  <dimension ref="B2:E15"/>
  <sheetViews>
    <sheetView zoomScale="90" zoomScaleNormal="90" workbookViewId="0">
      <selection activeCell="B22" sqref="B22"/>
    </sheetView>
  </sheetViews>
  <sheetFormatPr defaultRowHeight="14" x14ac:dyDescent="0.35"/>
  <cols>
    <col min="1" max="1" width="8.7265625" style="1"/>
    <col min="2" max="2" width="32.7265625" style="1" customWidth="1"/>
    <col min="3" max="3" width="14.1796875" style="1" customWidth="1"/>
    <col min="4" max="4" width="17.81640625" style="1" customWidth="1"/>
    <col min="5" max="5" width="13.26953125" style="1" customWidth="1"/>
    <col min="6" max="6" width="14.1796875" style="1" customWidth="1"/>
    <col min="7" max="7" width="21.7265625" style="1" customWidth="1"/>
    <col min="8" max="16384" width="8.7265625" style="1"/>
  </cols>
  <sheetData>
    <row r="2" spans="2:5" x14ac:dyDescent="0.35">
      <c r="B2" s="4" t="s">
        <v>0</v>
      </c>
      <c r="C2" s="18" t="s">
        <v>12</v>
      </c>
      <c r="D2" s="18"/>
      <c r="E2" s="18"/>
    </row>
    <row r="3" spans="2:5" ht="28" x14ac:dyDescent="0.35">
      <c r="B3" s="4" t="s">
        <v>6</v>
      </c>
      <c r="C3" s="10" t="s">
        <v>7</v>
      </c>
      <c r="D3" s="10" t="s">
        <v>8</v>
      </c>
      <c r="E3" s="10" t="s">
        <v>9</v>
      </c>
    </row>
    <row r="4" spans="2:5" x14ac:dyDescent="0.35">
      <c r="B4" s="1" t="s">
        <v>1</v>
      </c>
      <c r="C4" s="1">
        <v>48165</v>
      </c>
      <c r="D4" s="1">
        <v>45</v>
      </c>
      <c r="E4" s="1">
        <v>0</v>
      </c>
    </row>
    <row r="5" spans="2:5" x14ac:dyDescent="0.35">
      <c r="B5" s="1" t="s">
        <v>2</v>
      </c>
      <c r="C5" s="1">
        <v>34269</v>
      </c>
      <c r="D5" s="1">
        <v>46</v>
      </c>
      <c r="E5" s="1">
        <v>46</v>
      </c>
    </row>
    <row r="6" spans="2:5" x14ac:dyDescent="0.35">
      <c r="B6" s="1" t="s">
        <v>3</v>
      </c>
      <c r="C6" s="1">
        <v>28841</v>
      </c>
      <c r="D6" s="1">
        <v>52</v>
      </c>
      <c r="E6" s="1">
        <v>52</v>
      </c>
    </row>
    <row r="7" spans="2:5" x14ac:dyDescent="0.35">
      <c r="B7" s="1" t="s">
        <v>4</v>
      </c>
      <c r="C7" s="1">
        <v>16110</v>
      </c>
      <c r="D7" s="1">
        <v>15</v>
      </c>
      <c r="E7" s="1">
        <v>15</v>
      </c>
    </row>
    <row r="8" spans="2:5" x14ac:dyDescent="0.35">
      <c r="B8" s="1" t="s">
        <v>5</v>
      </c>
      <c r="C8" s="1">
        <v>710</v>
      </c>
      <c r="D8" s="1">
        <v>21</v>
      </c>
      <c r="E8" s="1">
        <v>0</v>
      </c>
    </row>
    <row r="9" spans="2:5" x14ac:dyDescent="0.35">
      <c r="B9" s="4" t="s">
        <v>10</v>
      </c>
      <c r="C9" s="3" t="s">
        <v>11</v>
      </c>
      <c r="D9" s="3" t="s">
        <v>11</v>
      </c>
      <c r="E9" s="3" t="s">
        <v>11</v>
      </c>
    </row>
    <row r="10" spans="2:5" x14ac:dyDescent="0.35">
      <c r="B10" s="2"/>
    </row>
    <row r="15" spans="2:5" ht="48.75" customHeight="1" x14ac:dyDescent="0.35"/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562E0-E523-4CA1-84F2-91ED641F2E33}">
  <dimension ref="B2:AA76"/>
  <sheetViews>
    <sheetView topLeftCell="O2" zoomScale="80" zoomScaleNormal="80" workbookViewId="0">
      <selection activeCell="G4" sqref="G4"/>
    </sheetView>
  </sheetViews>
  <sheetFormatPr defaultRowHeight="14" x14ac:dyDescent="0.35"/>
  <cols>
    <col min="1" max="1" width="8.7265625" style="1"/>
    <col min="2" max="2" width="42.1796875" style="1" customWidth="1"/>
    <col min="3" max="3" width="24.81640625" style="1" bestFit="1" customWidth="1"/>
    <col min="4" max="4" width="29.36328125" style="1" bestFit="1" customWidth="1"/>
    <col min="5" max="5" width="42.453125" style="1" bestFit="1" customWidth="1"/>
    <col min="6" max="6" width="26.36328125" style="1" bestFit="1" customWidth="1"/>
    <col min="7" max="7" width="46.90625" style="1" bestFit="1" customWidth="1"/>
    <col min="8" max="8" width="48.26953125" style="1" bestFit="1" customWidth="1"/>
    <col min="9" max="12" width="13.6328125" style="1" bestFit="1" customWidth="1"/>
    <col min="13" max="13" width="21.453125" style="1" bestFit="1" customWidth="1"/>
    <col min="14" max="14" width="18.90625" style="1" bestFit="1" customWidth="1"/>
    <col min="15" max="15" width="13.6328125" style="1" bestFit="1" customWidth="1"/>
    <col min="16" max="16" width="19" style="1" bestFit="1" customWidth="1"/>
    <col min="17" max="17" width="8.453125" style="1" bestFit="1" customWidth="1"/>
    <col min="18" max="18" width="8.81640625" style="1" bestFit="1" customWidth="1"/>
    <col min="19" max="19" width="9.90625" style="1" bestFit="1" customWidth="1"/>
    <col min="20" max="20" width="7.36328125" style="1" bestFit="1" customWidth="1"/>
    <col min="21" max="21" width="21.453125" style="1" bestFit="1" customWidth="1"/>
    <col min="22" max="22" width="18.90625" style="1" bestFit="1" customWidth="1"/>
    <col min="23" max="23" width="7.36328125" style="1" bestFit="1" customWidth="1"/>
    <col min="24" max="24" width="19" style="1" bestFit="1" customWidth="1"/>
    <col min="25" max="25" width="21.453125" style="1" bestFit="1" customWidth="1"/>
    <col min="26" max="26" width="22.90625" style="1" bestFit="1" customWidth="1"/>
    <col min="27" max="27" width="20.90625" style="1" bestFit="1" customWidth="1"/>
    <col min="28" max="16384" width="8.7265625" style="1"/>
  </cols>
  <sheetData>
    <row r="2" spans="2:27" s="3" customFormat="1" x14ac:dyDescent="0.35"/>
    <row r="3" spans="2:27" s="4" customFormat="1" ht="30" customHeight="1" x14ac:dyDescent="0.35">
      <c r="B3" s="4" t="s">
        <v>0</v>
      </c>
      <c r="D3" s="4" t="s">
        <v>105</v>
      </c>
      <c r="E3" s="18" t="s">
        <v>104</v>
      </c>
      <c r="F3" s="18"/>
      <c r="G3" s="4" t="s">
        <v>103</v>
      </c>
      <c r="H3" s="4" t="s">
        <v>138</v>
      </c>
      <c r="I3" s="18" t="s">
        <v>242</v>
      </c>
      <c r="J3" s="18"/>
      <c r="K3" s="18"/>
      <c r="L3" s="18"/>
      <c r="M3" s="18"/>
      <c r="N3" s="18"/>
      <c r="O3" s="18"/>
      <c r="P3" s="18"/>
      <c r="Q3" s="18" t="s">
        <v>246</v>
      </c>
      <c r="R3" s="18"/>
      <c r="S3" s="18"/>
      <c r="T3" s="18"/>
      <c r="U3" s="18"/>
      <c r="V3" s="18"/>
      <c r="W3" s="18"/>
      <c r="X3" s="18"/>
      <c r="Y3" s="18" t="s">
        <v>263</v>
      </c>
      <c r="Z3" s="18"/>
      <c r="AA3" s="18"/>
    </row>
    <row r="4" spans="2:27" s="5" customFormat="1" ht="48.75" customHeight="1" x14ac:dyDescent="0.35">
      <c r="B4" s="5" t="s">
        <v>13</v>
      </c>
      <c r="C4" s="5" t="s">
        <v>14</v>
      </c>
      <c r="D4" s="6" t="s">
        <v>264</v>
      </c>
      <c r="E4" s="5" t="s">
        <v>102</v>
      </c>
      <c r="F4" s="5" t="s">
        <v>89</v>
      </c>
      <c r="G4" s="5" t="s">
        <v>136</v>
      </c>
      <c r="H4" s="5" t="s">
        <v>88</v>
      </c>
      <c r="I4" s="5" t="s">
        <v>229</v>
      </c>
      <c r="J4" s="5" t="s">
        <v>230</v>
      </c>
      <c r="K4" s="5" t="s">
        <v>231</v>
      </c>
      <c r="L4" s="5" t="s">
        <v>232</v>
      </c>
      <c r="M4" s="5" t="s">
        <v>243</v>
      </c>
      <c r="N4" s="5" t="s">
        <v>244</v>
      </c>
      <c r="O4" s="5" t="s">
        <v>235</v>
      </c>
      <c r="P4" s="5" t="s">
        <v>245</v>
      </c>
      <c r="Q4" s="5" t="s">
        <v>229</v>
      </c>
      <c r="R4" s="5" t="s">
        <v>230</v>
      </c>
      <c r="S4" s="5" t="s">
        <v>231</v>
      </c>
      <c r="T4" s="5" t="s">
        <v>232</v>
      </c>
      <c r="U4" s="5" t="s">
        <v>243</v>
      </c>
      <c r="V4" s="5" t="s">
        <v>244</v>
      </c>
      <c r="W4" s="5" t="s">
        <v>235</v>
      </c>
      <c r="X4" s="5" t="s">
        <v>245</v>
      </c>
      <c r="Y4" s="5" t="s">
        <v>250</v>
      </c>
      <c r="Z4" s="5" t="s">
        <v>251</v>
      </c>
      <c r="AA4" s="5" t="s">
        <v>10</v>
      </c>
    </row>
    <row r="5" spans="2:27" x14ac:dyDescent="0.35">
      <c r="B5" s="1" t="s">
        <v>15</v>
      </c>
      <c r="C5" s="1">
        <v>2805</v>
      </c>
      <c r="G5" s="7">
        <v>3.1111111111111112</v>
      </c>
      <c r="H5" s="8"/>
      <c r="I5" s="9">
        <v>2001.1289391114065</v>
      </c>
      <c r="J5" s="9"/>
      <c r="K5" s="9"/>
      <c r="L5" s="9">
        <v>4.4685267938706508</v>
      </c>
      <c r="M5" s="9"/>
      <c r="N5" s="9"/>
      <c r="O5" s="9">
        <v>1859.9391327111709</v>
      </c>
      <c r="P5" s="9">
        <v>136.72127960636476</v>
      </c>
      <c r="Q5" s="9">
        <f>C5</f>
        <v>2805</v>
      </c>
      <c r="R5" s="9">
        <f>(J5/$I5)*$Q5</f>
        <v>0</v>
      </c>
      <c r="S5" s="9">
        <f t="shared" ref="S5:X5" si="0">(K5/$I5)*$Q5</f>
        <v>0</v>
      </c>
      <c r="T5" s="9">
        <f t="shared" si="0"/>
        <v>6.2635732320042035</v>
      </c>
      <c r="U5" s="9">
        <f t="shared" si="0"/>
        <v>0</v>
      </c>
      <c r="V5" s="9">
        <f t="shared" si="0"/>
        <v>0</v>
      </c>
      <c r="W5" s="9">
        <f t="shared" si="0"/>
        <v>2607.0930089949529</v>
      </c>
      <c r="X5" s="9">
        <f t="shared" si="0"/>
        <v>191.64341777304278</v>
      </c>
      <c r="Y5" s="9">
        <v>3.8215258855585832</v>
      </c>
      <c r="Z5" s="1">
        <v>15</v>
      </c>
      <c r="AA5" s="1" t="s">
        <v>261</v>
      </c>
    </row>
    <row r="6" spans="2:27" x14ac:dyDescent="0.35">
      <c r="B6" s="1" t="s">
        <v>16</v>
      </c>
      <c r="C6" s="1">
        <v>12452</v>
      </c>
      <c r="G6" s="7">
        <v>15</v>
      </c>
      <c r="H6" s="8"/>
      <c r="I6" s="9">
        <v>11279.855998934625</v>
      </c>
      <c r="J6" s="9"/>
      <c r="K6" s="9">
        <v>122.86601677879237</v>
      </c>
      <c r="L6" s="9">
        <v>71.023681916927998</v>
      </c>
      <c r="M6" s="9">
        <v>1134.3440126271023</v>
      </c>
      <c r="N6" s="9"/>
      <c r="O6" s="9">
        <v>4507.3014232459709</v>
      </c>
      <c r="P6" s="9">
        <v>5444.3208643658318</v>
      </c>
      <c r="Q6" s="9">
        <f t="shared" ref="Q6:Q69" si="1">C6</f>
        <v>12452</v>
      </c>
      <c r="R6" s="9">
        <f t="shared" ref="R6:R68" si="2">(J6/$I6)*$Q6</f>
        <v>0</v>
      </c>
      <c r="S6" s="9">
        <f t="shared" ref="S6:S68" si="3">(K6/$I6)*$Q6</f>
        <v>135.63361456689015</v>
      </c>
      <c r="T6" s="9">
        <f t="shared" ref="T6:T68" si="4">(L6/$I6)*$Q6</f>
        <v>78.404093750232022</v>
      </c>
      <c r="U6" s="9">
        <f t="shared" ref="U6:U68" si="5">(M6/$I6)*$Q6</f>
        <v>1252.2191459329588</v>
      </c>
      <c r="V6" s="9">
        <f t="shared" ref="V6:V68" si="6">(N6/$I6)*$Q6</f>
        <v>0</v>
      </c>
      <c r="W6" s="9">
        <f t="shared" ref="W6:W68" si="7">(O6/$I6)*$Q6</f>
        <v>4975.6767575366021</v>
      </c>
      <c r="X6" s="9">
        <f t="shared" ref="X6:X68" si="8">(P6/$I6)*$Q6</f>
        <v>6010.0663882133167</v>
      </c>
      <c r="Y6" s="9">
        <v>5.4092093831450914</v>
      </c>
      <c r="Z6" s="1">
        <v>6</v>
      </c>
      <c r="AA6" s="1" t="s">
        <v>253</v>
      </c>
    </row>
    <row r="7" spans="2:27" x14ac:dyDescent="0.35">
      <c r="B7" s="1" t="s">
        <v>17</v>
      </c>
      <c r="C7" s="1">
        <v>305950</v>
      </c>
      <c r="G7" s="7">
        <v>6.333333333333333</v>
      </c>
      <c r="H7" s="8"/>
      <c r="I7" s="9">
        <v>436294.62311960751</v>
      </c>
      <c r="J7" s="9">
        <v>3.1396419449999997</v>
      </c>
      <c r="K7" s="9">
        <v>58933.377345246809</v>
      </c>
      <c r="L7" s="9"/>
      <c r="M7" s="9">
        <v>36980.343034909522</v>
      </c>
      <c r="N7" s="9">
        <v>16134.31210919313</v>
      </c>
      <c r="O7" s="9">
        <v>1113.672835387852</v>
      </c>
      <c r="P7" s="9">
        <v>323129.7781529252</v>
      </c>
      <c r="Q7" s="9">
        <f t="shared" si="1"/>
        <v>305950</v>
      </c>
      <c r="R7" s="9">
        <f t="shared" si="2"/>
        <v>2.2016623679760881</v>
      </c>
      <c r="S7" s="9">
        <f t="shared" si="3"/>
        <v>41326.81413732496</v>
      </c>
      <c r="T7" s="9">
        <f t="shared" si="4"/>
        <v>0</v>
      </c>
      <c r="U7" s="9">
        <f t="shared" si="5"/>
        <v>25932.329558938585</v>
      </c>
      <c r="V7" s="9">
        <f t="shared" si="6"/>
        <v>11314.127033040202</v>
      </c>
      <c r="W7" s="9">
        <f t="shared" si="7"/>
        <v>780.95898031157901</v>
      </c>
      <c r="X7" s="9">
        <f t="shared" si="8"/>
        <v>226593.56862801671</v>
      </c>
      <c r="Y7" s="9">
        <v>15.179856115107913</v>
      </c>
      <c r="Z7" s="1">
        <v>20</v>
      </c>
      <c r="AA7" s="1" t="s">
        <v>254</v>
      </c>
    </row>
    <row r="8" spans="2:27" x14ac:dyDescent="0.35">
      <c r="B8" s="1" t="s">
        <v>18</v>
      </c>
      <c r="C8" s="1">
        <v>46620</v>
      </c>
      <c r="E8" s="9">
        <v>786.97572389999993</v>
      </c>
      <c r="F8" s="1" t="s">
        <v>90</v>
      </c>
      <c r="G8" s="7">
        <v>25</v>
      </c>
      <c r="H8" s="8">
        <v>9.6090909090909076</v>
      </c>
      <c r="I8" s="9">
        <v>47966.889677249448</v>
      </c>
      <c r="J8" s="9">
        <v>20825.893496377495</v>
      </c>
      <c r="K8" s="9"/>
      <c r="L8" s="9"/>
      <c r="M8" s="9"/>
      <c r="N8" s="9"/>
      <c r="O8" s="9">
        <v>26984.217577134201</v>
      </c>
      <c r="P8" s="9">
        <v>156.77860373774999</v>
      </c>
      <c r="Q8" s="9">
        <f t="shared" si="1"/>
        <v>46620</v>
      </c>
      <c r="R8" s="9">
        <f t="shared" si="2"/>
        <v>20241.111344386696</v>
      </c>
      <c r="S8" s="9">
        <f t="shared" si="3"/>
        <v>0</v>
      </c>
      <c r="T8" s="9">
        <f t="shared" si="4"/>
        <v>0</v>
      </c>
      <c r="U8" s="9">
        <f t="shared" si="5"/>
        <v>0</v>
      </c>
      <c r="V8" s="9">
        <f t="shared" si="6"/>
        <v>0</v>
      </c>
      <c r="W8" s="9">
        <f t="shared" si="7"/>
        <v>26226.51232778731</v>
      </c>
      <c r="X8" s="9">
        <f t="shared" si="8"/>
        <v>152.37632782599513</v>
      </c>
      <c r="Y8" s="9">
        <v>0.87259250940535682</v>
      </c>
      <c r="Z8" s="1">
        <v>1.5</v>
      </c>
      <c r="AA8" s="1" t="s">
        <v>252</v>
      </c>
    </row>
    <row r="9" spans="2:27" x14ac:dyDescent="0.35">
      <c r="B9" s="1" t="s">
        <v>19</v>
      </c>
      <c r="C9" s="1">
        <v>107709</v>
      </c>
      <c r="D9" s="1">
        <v>36</v>
      </c>
      <c r="E9" s="9">
        <v>1159.7648600999999</v>
      </c>
      <c r="F9" s="1" t="s">
        <v>91</v>
      </c>
      <c r="G9" s="7">
        <v>80</v>
      </c>
      <c r="H9" s="8">
        <v>14.19090909090909</v>
      </c>
      <c r="I9" s="9"/>
      <c r="J9" s="9"/>
      <c r="K9" s="9"/>
      <c r="L9" s="9"/>
      <c r="M9" s="9"/>
      <c r="N9" s="9"/>
      <c r="O9" s="9"/>
      <c r="P9" s="9"/>
      <c r="Q9" s="9">
        <f t="shared" si="1"/>
        <v>107709</v>
      </c>
      <c r="R9" s="9"/>
      <c r="S9" s="9"/>
      <c r="T9" s="9"/>
      <c r="U9" s="9"/>
      <c r="V9" s="9"/>
      <c r="W9" s="9"/>
      <c r="X9" s="9"/>
      <c r="Y9" s="9">
        <v>1.3182830705962989</v>
      </c>
      <c r="Z9" s="1">
        <v>1.5</v>
      </c>
      <c r="AA9" s="1" t="s">
        <v>255</v>
      </c>
    </row>
    <row r="10" spans="2:27" x14ac:dyDescent="0.35">
      <c r="B10" s="1" t="s">
        <v>20</v>
      </c>
      <c r="C10" s="1">
        <v>1589</v>
      </c>
      <c r="G10" s="7"/>
      <c r="H10" s="8"/>
      <c r="I10" s="9">
        <v>32067.212259685417</v>
      </c>
      <c r="J10" s="9">
        <v>18.980267638499999</v>
      </c>
      <c r="K10" s="9">
        <v>64.031732427609683</v>
      </c>
      <c r="L10" s="9">
        <v>4316.684590987571</v>
      </c>
      <c r="M10" s="9">
        <v>18594.763767541092</v>
      </c>
      <c r="N10" s="9">
        <v>399.48980760454504</v>
      </c>
      <c r="O10" s="9">
        <v>8154.0879906998543</v>
      </c>
      <c r="P10" s="9">
        <v>519.17410278624368</v>
      </c>
      <c r="Q10" s="9">
        <f t="shared" si="1"/>
        <v>1589</v>
      </c>
      <c r="R10" s="9">
        <f t="shared" si="2"/>
        <v>0.9405134762990579</v>
      </c>
      <c r="S10" s="9">
        <f t="shared" si="3"/>
        <v>3.1729113838619014</v>
      </c>
      <c r="T10" s="9">
        <f t="shared" si="4"/>
        <v>213.90109497302899</v>
      </c>
      <c r="U10" s="9">
        <f t="shared" si="5"/>
        <v>921.4109223884451</v>
      </c>
      <c r="V10" s="9">
        <f t="shared" si="6"/>
        <v>19.795587441246738</v>
      </c>
      <c r="W10" s="9">
        <f t="shared" si="7"/>
        <v>404.05276618046679</v>
      </c>
      <c r="X10" s="9">
        <f t="shared" si="8"/>
        <v>25.726204156651384</v>
      </c>
      <c r="Y10" s="9">
        <v>3.4694323144104802</v>
      </c>
      <c r="Z10" s="1">
        <v>3.3</v>
      </c>
      <c r="AA10" s="1" t="s">
        <v>252</v>
      </c>
    </row>
    <row r="11" spans="2:27" x14ac:dyDescent="0.35">
      <c r="B11" s="1" t="s">
        <v>21</v>
      </c>
      <c r="C11" s="1">
        <v>34196</v>
      </c>
      <c r="G11" s="7">
        <v>15.012</v>
      </c>
      <c r="H11" s="8"/>
      <c r="I11" s="9">
        <v>28.9576849806</v>
      </c>
      <c r="J11" s="9"/>
      <c r="K11" s="9">
        <v>7.4930946290999998</v>
      </c>
      <c r="L11" s="9"/>
      <c r="M11" s="9">
        <v>21.4645903515</v>
      </c>
      <c r="N11" s="9"/>
      <c r="O11" s="9"/>
      <c r="P11" s="9"/>
      <c r="Q11" s="9">
        <f t="shared" si="1"/>
        <v>34196</v>
      </c>
      <c r="R11" s="9">
        <f t="shared" si="2"/>
        <v>0</v>
      </c>
      <c r="S11" s="9">
        <f t="shared" si="3"/>
        <v>8848.5617585924319</v>
      </c>
      <c r="T11" s="9">
        <f t="shared" si="4"/>
        <v>0</v>
      </c>
      <c r="U11" s="9">
        <f t="shared" si="5"/>
        <v>25347.438241407566</v>
      </c>
      <c r="V11" s="9">
        <f t="shared" si="6"/>
        <v>0</v>
      </c>
      <c r="W11" s="9">
        <f t="shared" si="7"/>
        <v>0</v>
      </c>
      <c r="X11" s="9">
        <f t="shared" si="8"/>
        <v>0</v>
      </c>
      <c r="Y11" s="9"/>
      <c r="Z11" s="1">
        <v>4.9000000000000004</v>
      </c>
      <c r="AA11" s="1" t="s">
        <v>252</v>
      </c>
    </row>
    <row r="12" spans="2:27" x14ac:dyDescent="0.35">
      <c r="B12" s="1" t="s">
        <v>22</v>
      </c>
      <c r="C12" s="1">
        <v>13311</v>
      </c>
      <c r="D12" s="1">
        <v>65</v>
      </c>
      <c r="G12" s="7">
        <v>76</v>
      </c>
      <c r="H12" s="8"/>
      <c r="I12" s="9">
        <v>35844.374849280626</v>
      </c>
      <c r="J12" s="9">
        <v>11527.341843439741</v>
      </c>
      <c r="K12" s="9"/>
      <c r="L12" s="9"/>
      <c r="M12" s="9"/>
      <c r="N12" s="9"/>
      <c r="O12" s="9">
        <v>23221.658148127586</v>
      </c>
      <c r="P12" s="9">
        <v>1095.3748577133003</v>
      </c>
      <c r="Q12" s="9">
        <f t="shared" si="1"/>
        <v>13311</v>
      </c>
      <c r="R12" s="9">
        <f t="shared" si="2"/>
        <v>4280.739946594601</v>
      </c>
      <c r="S12" s="9">
        <f t="shared" si="3"/>
        <v>0</v>
      </c>
      <c r="T12" s="9">
        <f t="shared" si="4"/>
        <v>0</v>
      </c>
      <c r="U12" s="9">
        <f t="shared" si="5"/>
        <v>0</v>
      </c>
      <c r="V12" s="9">
        <f t="shared" si="6"/>
        <v>0</v>
      </c>
      <c r="W12" s="9">
        <f t="shared" si="7"/>
        <v>8623.4867509742562</v>
      </c>
      <c r="X12" s="9">
        <f t="shared" si="8"/>
        <v>406.7733024311446</v>
      </c>
      <c r="Y12" s="9">
        <v>0.95248658318425761</v>
      </c>
      <c r="Z12" s="1">
        <v>1.4</v>
      </c>
      <c r="AA12" s="1" t="s">
        <v>252</v>
      </c>
    </row>
    <row r="13" spans="2:27" x14ac:dyDescent="0.35">
      <c r="B13" s="1" t="s">
        <v>23</v>
      </c>
      <c r="C13" s="1">
        <v>4623</v>
      </c>
      <c r="G13" s="7">
        <v>6</v>
      </c>
      <c r="H13" s="8"/>
      <c r="I13" s="9">
        <v>3713.5414661731907</v>
      </c>
      <c r="J13" s="9"/>
      <c r="K13" s="9">
        <v>13.357616058251246</v>
      </c>
      <c r="L13" s="9"/>
      <c r="M13" s="9"/>
      <c r="N13" s="9"/>
      <c r="O13" s="9">
        <v>3700.1838501149396</v>
      </c>
      <c r="P13" s="9"/>
      <c r="Q13" s="9">
        <f t="shared" si="1"/>
        <v>4623</v>
      </c>
      <c r="R13" s="9">
        <f t="shared" si="2"/>
        <v>0</v>
      </c>
      <c r="S13" s="9">
        <f t="shared" si="3"/>
        <v>16.628940217794657</v>
      </c>
      <c r="T13" s="9">
        <f t="shared" si="4"/>
        <v>0</v>
      </c>
      <c r="U13" s="9">
        <f t="shared" si="5"/>
        <v>0</v>
      </c>
      <c r="V13" s="9">
        <f t="shared" si="6"/>
        <v>0</v>
      </c>
      <c r="W13" s="9">
        <f t="shared" si="7"/>
        <v>4606.3710597822055</v>
      </c>
      <c r="X13" s="9">
        <f t="shared" si="8"/>
        <v>0</v>
      </c>
      <c r="Y13" s="9">
        <v>7.5415986949429037</v>
      </c>
      <c r="Z13" s="1">
        <v>14</v>
      </c>
      <c r="AA13" s="1" t="s">
        <v>252</v>
      </c>
    </row>
    <row r="14" spans="2:27" x14ac:dyDescent="0.35">
      <c r="B14" s="1" t="s">
        <v>24</v>
      </c>
      <c r="C14" s="1">
        <v>67972</v>
      </c>
      <c r="G14" s="7">
        <v>25</v>
      </c>
      <c r="H14" s="8"/>
      <c r="I14" s="9">
        <v>61999.641436258949</v>
      </c>
      <c r="J14" s="9">
        <v>14191.836744356469</v>
      </c>
      <c r="K14" s="9"/>
      <c r="L14" s="9"/>
      <c r="M14" s="9">
        <v>3538.9367203873499</v>
      </c>
      <c r="N14" s="9"/>
      <c r="O14" s="9">
        <v>44268.86797151513</v>
      </c>
      <c r="P14" s="9"/>
      <c r="Q14" s="9">
        <f t="shared" si="1"/>
        <v>67972</v>
      </c>
      <c r="R14" s="9">
        <f t="shared" si="2"/>
        <v>15558.921065360353</v>
      </c>
      <c r="S14" s="9">
        <f t="shared" si="3"/>
        <v>0</v>
      </c>
      <c r="T14" s="9">
        <f t="shared" si="4"/>
        <v>0</v>
      </c>
      <c r="U14" s="9">
        <f t="shared" si="5"/>
        <v>3879.8386762522478</v>
      </c>
      <c r="V14" s="9">
        <f t="shared" si="6"/>
        <v>0</v>
      </c>
      <c r="W14" s="9">
        <f t="shared" si="7"/>
        <v>48533.240258387399</v>
      </c>
      <c r="X14" s="9">
        <f t="shared" si="8"/>
        <v>0</v>
      </c>
      <c r="Y14" s="9">
        <v>12.620126253249165</v>
      </c>
      <c r="Z14" s="1">
        <v>22</v>
      </c>
      <c r="AA14" s="1" t="s">
        <v>252</v>
      </c>
    </row>
    <row r="15" spans="2:27" x14ac:dyDescent="0.35">
      <c r="B15" s="1" t="s">
        <v>25</v>
      </c>
      <c r="C15" s="1">
        <v>201375</v>
      </c>
      <c r="G15" s="7">
        <v>5.3513513513513518</v>
      </c>
      <c r="H15" s="8"/>
      <c r="I15" s="9">
        <v>199528.82735291554</v>
      </c>
      <c r="J15" s="9">
        <v>0.9157289006249999</v>
      </c>
      <c r="K15" s="9">
        <v>30174.515873736753</v>
      </c>
      <c r="L15" s="9">
        <v>8368.2061580803602</v>
      </c>
      <c r="M15" s="9">
        <v>82335.573239235629</v>
      </c>
      <c r="N15" s="9">
        <v>29862.868966556751</v>
      </c>
      <c r="O15" s="9">
        <v>357.62507987721295</v>
      </c>
      <c r="P15" s="9">
        <v>48429.122306528217</v>
      </c>
      <c r="Q15" s="9">
        <f t="shared" si="1"/>
        <v>201375</v>
      </c>
      <c r="R15" s="9">
        <f t="shared" si="2"/>
        <v>0.92420182993003908</v>
      </c>
      <c r="S15" s="9">
        <f t="shared" si="3"/>
        <v>30453.710447193433</v>
      </c>
      <c r="T15" s="9">
        <f t="shared" si="4"/>
        <v>8445.634334846447</v>
      </c>
      <c r="U15" s="9">
        <f t="shared" si="5"/>
        <v>83097.396406408545</v>
      </c>
      <c r="V15" s="9">
        <f t="shared" si="6"/>
        <v>30139.17997675484</v>
      </c>
      <c r="W15" s="9">
        <f t="shared" si="7"/>
        <v>360.93406359219722</v>
      </c>
      <c r="X15" s="9">
        <f t="shared" si="8"/>
        <v>48877.220569374615</v>
      </c>
      <c r="Y15" s="9">
        <v>6.8546191027299344</v>
      </c>
      <c r="Z15" s="1">
        <v>14</v>
      </c>
      <c r="AA15" s="1" t="s">
        <v>256</v>
      </c>
    </row>
    <row r="16" spans="2:27" x14ac:dyDescent="0.35">
      <c r="B16" s="1" t="s">
        <v>26</v>
      </c>
      <c r="C16" s="1">
        <v>781</v>
      </c>
      <c r="G16" s="7"/>
      <c r="H16" s="8"/>
      <c r="I16" s="9">
        <v>1621.2618591224634</v>
      </c>
      <c r="J16" s="9"/>
      <c r="K16" s="9"/>
      <c r="L16" s="9">
        <v>9.2983970200695882</v>
      </c>
      <c r="M16" s="9"/>
      <c r="N16" s="9"/>
      <c r="O16" s="9">
        <v>1611.9634621023938</v>
      </c>
      <c r="P16" s="9"/>
      <c r="Q16" s="9">
        <f t="shared" si="1"/>
        <v>781</v>
      </c>
      <c r="R16" s="9">
        <f t="shared" si="2"/>
        <v>0</v>
      </c>
      <c r="S16" s="9">
        <f t="shared" si="3"/>
        <v>0</v>
      </c>
      <c r="T16" s="9">
        <f t="shared" si="4"/>
        <v>4.4792567171135822</v>
      </c>
      <c r="U16" s="9">
        <f t="shared" si="5"/>
        <v>0</v>
      </c>
      <c r="V16" s="9">
        <f t="shared" si="6"/>
        <v>0</v>
      </c>
      <c r="W16" s="9">
        <f t="shared" si="7"/>
        <v>776.52074328288643</v>
      </c>
      <c r="X16" s="9">
        <f t="shared" si="8"/>
        <v>0</v>
      </c>
      <c r="Y16" s="9">
        <v>5.916666666666667</v>
      </c>
    </row>
    <row r="17" spans="2:27" x14ac:dyDescent="0.35">
      <c r="B17" s="1" t="s">
        <v>27</v>
      </c>
      <c r="C17" s="1">
        <v>777</v>
      </c>
      <c r="G17" s="7"/>
      <c r="H17" s="8"/>
      <c r="I17" s="9"/>
      <c r="J17" s="9"/>
      <c r="K17" s="9"/>
      <c r="L17" s="9"/>
      <c r="M17" s="9"/>
      <c r="N17" s="9"/>
      <c r="O17" s="9"/>
      <c r="P17" s="9"/>
      <c r="Q17" s="9">
        <f t="shared" si="1"/>
        <v>777</v>
      </c>
      <c r="R17" s="9"/>
      <c r="S17" s="9"/>
      <c r="T17" s="9"/>
      <c r="U17" s="9"/>
      <c r="V17" s="9"/>
      <c r="W17" s="9"/>
      <c r="X17" s="9"/>
      <c r="Y17" s="9">
        <v>0.6410891089108911</v>
      </c>
    </row>
    <row r="18" spans="2:27" x14ac:dyDescent="0.35">
      <c r="B18" s="1" t="s">
        <v>28</v>
      </c>
      <c r="C18" s="1">
        <v>914</v>
      </c>
      <c r="G18" s="7"/>
      <c r="H18" s="8"/>
      <c r="I18" s="9"/>
      <c r="J18" s="9"/>
      <c r="K18" s="9"/>
      <c r="L18" s="9"/>
      <c r="M18" s="9"/>
      <c r="N18" s="9"/>
      <c r="O18" s="9"/>
      <c r="P18" s="9"/>
      <c r="Q18" s="9">
        <f t="shared" si="1"/>
        <v>914</v>
      </c>
      <c r="R18" s="9"/>
      <c r="S18" s="9"/>
      <c r="T18" s="9"/>
      <c r="U18" s="9"/>
      <c r="V18" s="9"/>
      <c r="W18" s="9"/>
      <c r="X18" s="9"/>
      <c r="Y18" s="9">
        <v>2.3197969543147208</v>
      </c>
    </row>
    <row r="19" spans="2:27" x14ac:dyDescent="0.35">
      <c r="B19" s="1" t="s">
        <v>29</v>
      </c>
      <c r="C19" s="1">
        <v>71</v>
      </c>
      <c r="G19" s="7"/>
      <c r="H19" s="8"/>
      <c r="I19" s="9"/>
      <c r="J19" s="9"/>
      <c r="K19" s="9"/>
      <c r="L19" s="9"/>
      <c r="M19" s="9"/>
      <c r="N19" s="9"/>
      <c r="O19" s="9"/>
      <c r="P19" s="9"/>
      <c r="Q19" s="9">
        <f t="shared" si="1"/>
        <v>71</v>
      </c>
      <c r="R19" s="9"/>
      <c r="S19" s="9"/>
      <c r="T19" s="9"/>
      <c r="U19" s="9"/>
      <c r="V19" s="9"/>
      <c r="W19" s="9"/>
      <c r="X19" s="9"/>
      <c r="Y19" s="9">
        <v>1.290909090909091</v>
      </c>
    </row>
    <row r="20" spans="2:27" x14ac:dyDescent="0.35">
      <c r="B20" s="1" t="s">
        <v>30</v>
      </c>
      <c r="C20" s="1">
        <v>84255</v>
      </c>
      <c r="G20" s="7">
        <v>9.8000000000000007</v>
      </c>
      <c r="H20" s="8"/>
      <c r="I20" s="9"/>
      <c r="J20" s="9"/>
      <c r="K20" s="9"/>
      <c r="L20" s="9"/>
      <c r="M20" s="9"/>
      <c r="N20" s="9"/>
      <c r="O20" s="9"/>
      <c r="P20" s="9"/>
      <c r="Q20" s="9">
        <f t="shared" si="1"/>
        <v>84255</v>
      </c>
      <c r="R20" s="9"/>
      <c r="S20" s="9"/>
      <c r="T20" s="9"/>
      <c r="U20" s="9"/>
      <c r="V20" s="9"/>
      <c r="W20" s="9"/>
      <c r="X20" s="9"/>
      <c r="Y20" s="9">
        <v>1.4783135066849142</v>
      </c>
      <c r="Z20" s="1">
        <v>4.5</v>
      </c>
      <c r="AA20" s="1" t="s">
        <v>252</v>
      </c>
    </row>
    <row r="21" spans="2:27" x14ac:dyDescent="0.35">
      <c r="B21" s="1" t="s">
        <v>31</v>
      </c>
      <c r="C21" s="1">
        <v>670</v>
      </c>
      <c r="D21" s="1">
        <v>65</v>
      </c>
      <c r="G21" s="7">
        <v>121.4</v>
      </c>
      <c r="H21" s="8"/>
      <c r="I21" s="9">
        <v>123.06625569900001</v>
      </c>
      <c r="J21" s="9"/>
      <c r="K21" s="9"/>
      <c r="L21" s="9"/>
      <c r="M21" s="9"/>
      <c r="N21" s="9"/>
      <c r="O21" s="9">
        <v>123.06625569900001</v>
      </c>
      <c r="P21" s="9"/>
      <c r="Q21" s="9">
        <f t="shared" si="1"/>
        <v>670</v>
      </c>
      <c r="R21" s="9">
        <f t="shared" si="2"/>
        <v>0</v>
      </c>
      <c r="S21" s="9">
        <f t="shared" si="3"/>
        <v>0</v>
      </c>
      <c r="T21" s="9">
        <f t="shared" si="4"/>
        <v>0</v>
      </c>
      <c r="U21" s="9">
        <f t="shared" si="5"/>
        <v>0</v>
      </c>
      <c r="V21" s="9">
        <f t="shared" si="6"/>
        <v>0</v>
      </c>
      <c r="W21" s="9">
        <f t="shared" si="7"/>
        <v>670</v>
      </c>
      <c r="X21" s="9">
        <f t="shared" si="8"/>
        <v>0</v>
      </c>
      <c r="Y21" s="9">
        <v>2.3024054982817868</v>
      </c>
      <c r="Z21" s="1">
        <v>2</v>
      </c>
      <c r="AA21" s="1" t="s">
        <v>254</v>
      </c>
    </row>
    <row r="22" spans="2:27" x14ac:dyDescent="0.35">
      <c r="B22" s="1" t="s">
        <v>32</v>
      </c>
      <c r="C22" s="1">
        <v>11755</v>
      </c>
      <c r="G22" s="7">
        <v>45</v>
      </c>
      <c r="H22" s="8"/>
      <c r="I22" s="9">
        <v>10674.362591535144</v>
      </c>
      <c r="J22" s="9"/>
      <c r="K22" s="9">
        <v>132.98243395721369</v>
      </c>
      <c r="L22" s="9">
        <v>542.9373389376866</v>
      </c>
      <c r="M22" s="9">
        <v>647.17961714388002</v>
      </c>
      <c r="N22" s="9">
        <v>55.034012962799999</v>
      </c>
      <c r="O22" s="9">
        <v>7667.6575900866146</v>
      </c>
      <c r="P22" s="9">
        <v>1628.5715984469489</v>
      </c>
      <c r="Q22" s="9">
        <f t="shared" si="1"/>
        <v>11755</v>
      </c>
      <c r="R22" s="9">
        <f t="shared" si="2"/>
        <v>0</v>
      </c>
      <c r="S22" s="9">
        <f t="shared" si="3"/>
        <v>146.44513878577482</v>
      </c>
      <c r="T22" s="9">
        <f t="shared" si="4"/>
        <v>597.9025318358274</v>
      </c>
      <c r="U22" s="9">
        <f t="shared" si="5"/>
        <v>712.69795590035471</v>
      </c>
      <c r="V22" s="9">
        <f t="shared" si="6"/>
        <v>60.605475674091359</v>
      </c>
      <c r="W22" s="9">
        <f t="shared" si="7"/>
        <v>8443.9060598283031</v>
      </c>
      <c r="X22" s="9">
        <f t="shared" si="8"/>
        <v>1793.4428379756482</v>
      </c>
      <c r="Y22" s="9">
        <v>2.8818337827898994</v>
      </c>
      <c r="Z22" s="1">
        <v>15</v>
      </c>
      <c r="AA22" s="1" t="s">
        <v>252</v>
      </c>
    </row>
    <row r="23" spans="2:27" x14ac:dyDescent="0.35">
      <c r="B23" s="1" t="s">
        <v>33</v>
      </c>
      <c r="C23" s="1">
        <v>5846</v>
      </c>
      <c r="G23" s="7">
        <v>33</v>
      </c>
      <c r="H23" s="8"/>
      <c r="I23" s="9">
        <v>5933.785005844954</v>
      </c>
      <c r="J23" s="9">
        <v>5.4690554910262046</v>
      </c>
      <c r="K23" s="9">
        <v>364.87702663432361</v>
      </c>
      <c r="L23" s="9"/>
      <c r="M23" s="9">
        <v>46.884920012729999</v>
      </c>
      <c r="N23" s="9">
        <v>134.11691433453421</v>
      </c>
      <c r="O23" s="9">
        <v>2.8360869560999999</v>
      </c>
      <c r="P23" s="9">
        <v>5379.6010024162397</v>
      </c>
      <c r="Q23" s="9">
        <f t="shared" si="1"/>
        <v>5846</v>
      </c>
      <c r="R23" s="9">
        <f t="shared" si="2"/>
        <v>5.38814573986852</v>
      </c>
      <c r="S23" s="9">
        <f t="shared" si="3"/>
        <v>359.47899959353396</v>
      </c>
      <c r="T23" s="9">
        <f t="shared" si="4"/>
        <v>0</v>
      </c>
      <c r="U23" s="9">
        <f t="shared" si="5"/>
        <v>46.191299840562735</v>
      </c>
      <c r="V23" s="9">
        <f t="shared" si="6"/>
        <v>132.13277535795063</v>
      </c>
      <c r="W23" s="9">
        <f t="shared" si="7"/>
        <v>2.7941296034536203</v>
      </c>
      <c r="X23" s="9">
        <f t="shared" si="8"/>
        <v>5300.01464986463</v>
      </c>
      <c r="Y23" s="9">
        <v>0.56532250265931727</v>
      </c>
      <c r="Z23" s="1">
        <v>0.8</v>
      </c>
      <c r="AA23" s="1" t="s">
        <v>257</v>
      </c>
    </row>
    <row r="24" spans="2:27" x14ac:dyDescent="0.35">
      <c r="B24" s="1" t="s">
        <v>34</v>
      </c>
      <c r="C24" s="1">
        <v>22121</v>
      </c>
      <c r="G24" s="7">
        <v>100</v>
      </c>
      <c r="H24" s="8"/>
      <c r="I24" s="9">
        <v>20378.336529487955</v>
      </c>
      <c r="J24" s="9"/>
      <c r="K24" s="9">
        <v>26.942972787666086</v>
      </c>
      <c r="L24" s="9"/>
      <c r="M24" s="9">
        <v>526.32635730408458</v>
      </c>
      <c r="N24" s="9"/>
      <c r="O24" s="9">
        <v>408.46091710027275</v>
      </c>
      <c r="P24" s="9">
        <v>19416.606282295932</v>
      </c>
      <c r="Q24" s="9">
        <f t="shared" si="1"/>
        <v>22121</v>
      </c>
      <c r="R24" s="9">
        <f t="shared" si="2"/>
        <v>0</v>
      </c>
      <c r="S24" s="9">
        <f t="shared" si="3"/>
        <v>29.247014356325248</v>
      </c>
      <c r="T24" s="9">
        <f t="shared" si="4"/>
        <v>0</v>
      </c>
      <c r="U24" s="9">
        <f t="shared" si="5"/>
        <v>571.33541459952551</v>
      </c>
      <c r="V24" s="9">
        <f t="shared" si="6"/>
        <v>0</v>
      </c>
      <c r="W24" s="9">
        <f t="shared" si="7"/>
        <v>443.39065330972676</v>
      </c>
      <c r="X24" s="9">
        <f t="shared" si="8"/>
        <v>21077.026917734423</v>
      </c>
      <c r="Y24" s="9">
        <v>0.8993738819320215</v>
      </c>
      <c r="Z24" s="1">
        <v>1.5</v>
      </c>
      <c r="AA24" s="1" t="s">
        <v>257</v>
      </c>
    </row>
    <row r="25" spans="2:27" x14ac:dyDescent="0.35">
      <c r="B25" s="1" t="s">
        <v>35</v>
      </c>
      <c r="C25" s="1">
        <v>4686</v>
      </c>
      <c r="G25" s="7">
        <v>3.1333333333333333</v>
      </c>
      <c r="H25" s="8"/>
      <c r="I25" s="9">
        <v>4615.4934109926762</v>
      </c>
      <c r="J25" s="9"/>
      <c r="K25" s="9">
        <v>375.359063259148</v>
      </c>
      <c r="L25" s="9">
        <v>30.568250849399998</v>
      </c>
      <c r="M25" s="9"/>
      <c r="N25" s="9"/>
      <c r="O25" s="9">
        <v>4209.5660968841285</v>
      </c>
      <c r="P25" s="9"/>
      <c r="Q25" s="9">
        <f t="shared" si="1"/>
        <v>4686</v>
      </c>
      <c r="R25" s="9">
        <f t="shared" si="2"/>
        <v>0</v>
      </c>
      <c r="S25" s="9">
        <f t="shared" si="3"/>
        <v>381.09307365559982</v>
      </c>
      <c r="T25" s="9">
        <f t="shared" si="4"/>
        <v>31.035213513495293</v>
      </c>
      <c r="U25" s="9">
        <f t="shared" si="5"/>
        <v>0</v>
      </c>
      <c r="V25" s="9">
        <f t="shared" si="6"/>
        <v>0</v>
      </c>
      <c r="W25" s="9">
        <f t="shared" si="7"/>
        <v>4273.8717128309054</v>
      </c>
      <c r="X25" s="9">
        <f t="shared" si="8"/>
        <v>0</v>
      </c>
      <c r="Y25" s="9">
        <v>8.5981651376146786</v>
      </c>
      <c r="Z25" s="1">
        <v>18</v>
      </c>
      <c r="AA25" s="1" t="s">
        <v>252</v>
      </c>
    </row>
    <row r="26" spans="2:27" x14ac:dyDescent="0.35">
      <c r="B26" s="1" t="s">
        <v>36</v>
      </c>
      <c r="C26" s="1">
        <v>667</v>
      </c>
      <c r="G26" s="7"/>
      <c r="H26" s="8"/>
      <c r="I26" s="9">
        <v>477.05829901883567</v>
      </c>
      <c r="J26" s="9"/>
      <c r="K26" s="9"/>
      <c r="L26" s="9"/>
      <c r="M26" s="9"/>
      <c r="N26" s="9"/>
      <c r="O26" s="9">
        <v>477.05829901883567</v>
      </c>
      <c r="P26" s="9"/>
      <c r="Q26" s="9">
        <f t="shared" si="1"/>
        <v>667</v>
      </c>
      <c r="R26" s="9">
        <f t="shared" si="2"/>
        <v>0</v>
      </c>
      <c r="S26" s="9">
        <f t="shared" si="3"/>
        <v>0</v>
      </c>
      <c r="T26" s="9">
        <f t="shared" si="4"/>
        <v>0</v>
      </c>
      <c r="U26" s="9">
        <f t="shared" si="5"/>
        <v>0</v>
      </c>
      <c r="V26" s="9">
        <f t="shared" si="6"/>
        <v>0</v>
      </c>
      <c r="W26" s="9">
        <f t="shared" si="7"/>
        <v>667</v>
      </c>
      <c r="X26" s="9">
        <f t="shared" si="8"/>
        <v>0</v>
      </c>
      <c r="Y26" s="9">
        <v>5.1307692307692312</v>
      </c>
    </row>
    <row r="27" spans="2:27" x14ac:dyDescent="0.35">
      <c r="B27" s="1" t="s">
        <v>37</v>
      </c>
      <c r="C27" s="1">
        <v>3039</v>
      </c>
      <c r="G27" s="7"/>
      <c r="H27" s="8"/>
      <c r="I27" s="9"/>
      <c r="J27" s="9"/>
      <c r="K27" s="9"/>
      <c r="L27" s="9"/>
      <c r="M27" s="9"/>
      <c r="N27" s="9"/>
      <c r="O27" s="9"/>
      <c r="P27" s="9"/>
      <c r="Q27" s="9">
        <f t="shared" si="1"/>
        <v>3039</v>
      </c>
      <c r="R27" s="9"/>
      <c r="S27" s="9"/>
      <c r="T27" s="9"/>
      <c r="U27" s="9"/>
      <c r="V27" s="9"/>
      <c r="W27" s="9"/>
      <c r="X27" s="9"/>
      <c r="Y27" s="9">
        <v>4.1346938775510207</v>
      </c>
    </row>
    <row r="28" spans="2:27" x14ac:dyDescent="0.35">
      <c r="B28" s="1" t="s">
        <v>38</v>
      </c>
      <c r="C28" s="1">
        <v>2569</v>
      </c>
      <c r="G28" s="7">
        <v>42</v>
      </c>
      <c r="H28" s="8"/>
      <c r="I28" s="9">
        <v>2147.4627124743424</v>
      </c>
      <c r="J28" s="9">
        <v>19.4472413762625</v>
      </c>
      <c r="K28" s="9"/>
      <c r="L28" s="9"/>
      <c r="M28" s="9"/>
      <c r="N28" s="9"/>
      <c r="O28" s="9">
        <v>2128.0154710980801</v>
      </c>
      <c r="P28" s="9"/>
      <c r="Q28" s="9">
        <f t="shared" si="1"/>
        <v>2569</v>
      </c>
      <c r="R28" s="9">
        <f t="shared" si="2"/>
        <v>23.264647532833603</v>
      </c>
      <c r="S28" s="9">
        <f t="shared" si="3"/>
        <v>0</v>
      </c>
      <c r="T28" s="9">
        <f t="shared" si="4"/>
        <v>0</v>
      </c>
      <c r="U28" s="9">
        <f t="shared" si="5"/>
        <v>0</v>
      </c>
      <c r="V28" s="9">
        <f t="shared" si="6"/>
        <v>0</v>
      </c>
      <c r="W28" s="9">
        <f t="shared" si="7"/>
        <v>2545.7353524671666</v>
      </c>
      <c r="X28" s="9">
        <f t="shared" si="8"/>
        <v>0</v>
      </c>
      <c r="Y28" s="9">
        <v>3.5680555555555555</v>
      </c>
      <c r="Z28" s="1">
        <v>6</v>
      </c>
      <c r="AA28" s="1" t="s">
        <v>262</v>
      </c>
    </row>
    <row r="29" spans="2:27" x14ac:dyDescent="0.35">
      <c r="B29" s="1" t="s">
        <v>39</v>
      </c>
      <c r="C29" s="1">
        <v>3749</v>
      </c>
      <c r="G29" s="7"/>
      <c r="H29" s="8"/>
      <c r="I29" s="9">
        <v>2085.9384553998334</v>
      </c>
      <c r="J29" s="9"/>
      <c r="K29" s="9">
        <v>590.44109214312186</v>
      </c>
      <c r="L29" s="9">
        <v>2.3774310554673868</v>
      </c>
      <c r="M29" s="9"/>
      <c r="N29" s="9">
        <v>288.23475802499996</v>
      </c>
      <c r="O29" s="9">
        <v>540.52317490680002</v>
      </c>
      <c r="P29" s="9">
        <v>664.36199926944414</v>
      </c>
      <c r="Q29" s="9">
        <f t="shared" si="1"/>
        <v>3749</v>
      </c>
      <c r="R29" s="9">
        <f t="shared" si="2"/>
        <v>0</v>
      </c>
      <c r="S29" s="9">
        <f t="shared" si="3"/>
        <v>1061.1835879981738</v>
      </c>
      <c r="T29" s="9">
        <f t="shared" si="4"/>
        <v>4.2728916588475228</v>
      </c>
      <c r="U29" s="9">
        <f t="shared" si="5"/>
        <v>0</v>
      </c>
      <c r="V29" s="9">
        <f t="shared" si="6"/>
        <v>518.03642865800498</v>
      </c>
      <c r="W29" s="9">
        <f t="shared" si="7"/>
        <v>971.46748384633815</v>
      </c>
      <c r="X29" s="9">
        <f t="shared" si="8"/>
        <v>1194.0396078386354</v>
      </c>
      <c r="Y29" s="9">
        <v>8.5789473684210531</v>
      </c>
    </row>
    <row r="30" spans="2:27" x14ac:dyDescent="0.35">
      <c r="B30" s="1" t="s">
        <v>40</v>
      </c>
      <c r="C30" s="1">
        <v>22674</v>
      </c>
      <c r="G30" s="7">
        <v>3.1428571428571428</v>
      </c>
      <c r="H30" s="8"/>
      <c r="I30" s="9">
        <v>17945.9820761722</v>
      </c>
      <c r="J30" s="9">
        <v>20.86694300916</v>
      </c>
      <c r="K30" s="9"/>
      <c r="L30" s="9">
        <v>210.20818335260859</v>
      </c>
      <c r="M30" s="9"/>
      <c r="N30" s="9"/>
      <c r="O30" s="9">
        <v>17714.906949810433</v>
      </c>
      <c r="P30" s="9"/>
      <c r="Q30" s="9">
        <f t="shared" si="1"/>
        <v>22674</v>
      </c>
      <c r="R30" s="9">
        <f t="shared" si="2"/>
        <v>26.364512333816617</v>
      </c>
      <c r="S30" s="9">
        <f t="shared" si="3"/>
        <v>0</v>
      </c>
      <c r="T30" s="9">
        <f t="shared" si="4"/>
        <v>265.58927391694294</v>
      </c>
      <c r="U30" s="9">
        <f t="shared" si="5"/>
        <v>0</v>
      </c>
      <c r="V30" s="9">
        <f t="shared" si="6"/>
        <v>0</v>
      </c>
      <c r="W30" s="9">
        <f t="shared" si="7"/>
        <v>22382.046213749243</v>
      </c>
      <c r="X30" s="9">
        <f t="shared" si="8"/>
        <v>0</v>
      </c>
      <c r="Y30" s="9">
        <v>6.9637592137592135</v>
      </c>
      <c r="Z30" s="1">
        <v>11</v>
      </c>
      <c r="AA30" s="1" t="s">
        <v>258</v>
      </c>
    </row>
    <row r="31" spans="2:27" x14ac:dyDescent="0.35">
      <c r="B31" s="1" t="s">
        <v>41</v>
      </c>
      <c r="C31" s="1">
        <v>26847</v>
      </c>
      <c r="D31" s="1">
        <v>65</v>
      </c>
      <c r="G31" s="7">
        <v>104</v>
      </c>
      <c r="H31" s="8"/>
      <c r="I31" s="9">
        <v>24416.91718225347</v>
      </c>
      <c r="J31" s="9"/>
      <c r="K31" s="9">
        <v>42.066132715777499</v>
      </c>
      <c r="L31" s="9">
        <v>18136.568563693269</v>
      </c>
      <c r="M31" s="9">
        <v>4396.6916165550956</v>
      </c>
      <c r="N31" s="9"/>
      <c r="O31" s="9">
        <v>1366.3405786891722</v>
      </c>
      <c r="P31" s="9">
        <v>475.2502906001576</v>
      </c>
      <c r="Q31" s="9">
        <f t="shared" si="1"/>
        <v>26847</v>
      </c>
      <c r="R31" s="9">
        <f t="shared" si="2"/>
        <v>0</v>
      </c>
      <c r="S31" s="9">
        <f t="shared" si="3"/>
        <v>46.252745856110948</v>
      </c>
      <c r="T31" s="9">
        <f t="shared" si="4"/>
        <v>19941.602479749876</v>
      </c>
      <c r="U31" s="9">
        <f t="shared" si="5"/>
        <v>4834.2703932929817</v>
      </c>
      <c r="V31" s="9">
        <f t="shared" si="6"/>
        <v>0</v>
      </c>
      <c r="W31" s="9">
        <f t="shared" si="7"/>
        <v>1502.3250168014356</v>
      </c>
      <c r="X31" s="9">
        <f t="shared" si="8"/>
        <v>522.54936429959582</v>
      </c>
      <c r="Y31" s="9">
        <v>1.4049400805902978</v>
      </c>
      <c r="Z31" s="1">
        <v>2</v>
      </c>
      <c r="AA31" s="1" t="s">
        <v>254</v>
      </c>
    </row>
    <row r="32" spans="2:27" x14ac:dyDescent="0.35">
      <c r="B32" s="1" t="s">
        <v>42</v>
      </c>
      <c r="C32" s="1">
        <v>32484</v>
      </c>
      <c r="E32" s="9"/>
      <c r="G32" s="7">
        <v>4.3888888888888893</v>
      </c>
      <c r="H32" s="8"/>
      <c r="I32" s="9">
        <v>28393.718354105207</v>
      </c>
      <c r="J32" s="9"/>
      <c r="K32" s="9">
        <v>195.37020229649085</v>
      </c>
      <c r="L32" s="9">
        <v>79.468677242644688</v>
      </c>
      <c r="M32" s="9">
        <v>19506.420289519505</v>
      </c>
      <c r="N32" s="9"/>
      <c r="O32" s="9">
        <v>4411.2437202458368</v>
      </c>
      <c r="P32" s="9">
        <v>4201.2154648007254</v>
      </c>
      <c r="Q32" s="9">
        <f t="shared" si="1"/>
        <v>32484</v>
      </c>
      <c r="R32" s="9">
        <f t="shared" si="2"/>
        <v>0</v>
      </c>
      <c r="S32" s="9">
        <f t="shared" si="3"/>
        <v>223.51442569978283</v>
      </c>
      <c r="T32" s="9">
        <f t="shared" si="4"/>
        <v>90.916606249171949</v>
      </c>
      <c r="U32" s="9">
        <f t="shared" si="5"/>
        <v>22316.434529017508</v>
      </c>
      <c r="V32" s="9">
        <f t="shared" si="6"/>
        <v>0</v>
      </c>
      <c r="W32" s="9">
        <f t="shared" si="7"/>
        <v>5046.7092482005964</v>
      </c>
      <c r="X32" s="9">
        <f t="shared" si="8"/>
        <v>4806.4251908329361</v>
      </c>
      <c r="Y32" s="9">
        <v>7.4951545916012918</v>
      </c>
      <c r="Z32" s="1">
        <v>11</v>
      </c>
      <c r="AA32" s="1" t="s">
        <v>252</v>
      </c>
    </row>
    <row r="33" spans="2:27" x14ac:dyDescent="0.35">
      <c r="B33" s="1" t="s">
        <v>43</v>
      </c>
      <c r="C33" s="1">
        <v>18292</v>
      </c>
      <c r="E33" s="9"/>
      <c r="G33" s="7">
        <v>40</v>
      </c>
      <c r="H33" s="8"/>
      <c r="I33" s="9">
        <v>8210.0517449202544</v>
      </c>
      <c r="J33" s="9">
        <v>8.2095592714728269</v>
      </c>
      <c r="K33" s="9">
        <v>34.857121309996479</v>
      </c>
      <c r="L33" s="9">
        <v>4.5631022411739144</v>
      </c>
      <c r="M33" s="9">
        <v>910.0986309036</v>
      </c>
      <c r="N33" s="9"/>
      <c r="O33" s="9">
        <v>6694.952491631554</v>
      </c>
      <c r="P33" s="9">
        <v>557.37083956245647</v>
      </c>
      <c r="Q33" s="9">
        <f t="shared" si="1"/>
        <v>18292</v>
      </c>
      <c r="R33" s="9">
        <f t="shared" si="2"/>
        <v>18.290902768876467</v>
      </c>
      <c r="S33" s="9">
        <f t="shared" si="3"/>
        <v>77.661686285589766</v>
      </c>
      <c r="T33" s="9">
        <f t="shared" si="4"/>
        <v>10.166594412416091</v>
      </c>
      <c r="U33" s="9">
        <f t="shared" si="5"/>
        <v>2027.700272021897</v>
      </c>
      <c r="V33" s="9">
        <f t="shared" si="6"/>
        <v>0</v>
      </c>
      <c r="W33" s="9">
        <f t="shared" si="7"/>
        <v>14916.357994052314</v>
      </c>
      <c r="X33" s="9">
        <f t="shared" si="8"/>
        <v>1241.822550458905</v>
      </c>
      <c r="Y33" s="9">
        <v>6.5026661926768572</v>
      </c>
      <c r="Z33" s="1">
        <v>10</v>
      </c>
      <c r="AA33" s="1" t="s">
        <v>252</v>
      </c>
    </row>
    <row r="34" spans="2:27" x14ac:dyDescent="0.35">
      <c r="B34" s="1" t="s">
        <v>44</v>
      </c>
      <c r="C34" s="1">
        <v>65</v>
      </c>
      <c r="E34" s="9"/>
      <c r="G34" s="7"/>
      <c r="H34" s="8"/>
      <c r="I34" s="9">
        <v>7.6935296203875003</v>
      </c>
      <c r="J34" s="9"/>
      <c r="K34" s="9"/>
      <c r="L34" s="9"/>
      <c r="M34" s="9"/>
      <c r="N34" s="9"/>
      <c r="O34" s="9">
        <v>7.6935296203875003</v>
      </c>
      <c r="P34" s="9"/>
      <c r="Q34" s="9">
        <f t="shared" si="1"/>
        <v>65</v>
      </c>
      <c r="R34" s="9">
        <f t="shared" si="2"/>
        <v>0</v>
      </c>
      <c r="S34" s="9">
        <f t="shared" si="3"/>
        <v>0</v>
      </c>
      <c r="T34" s="9">
        <f t="shared" si="4"/>
        <v>0</v>
      </c>
      <c r="U34" s="9">
        <f t="shared" si="5"/>
        <v>0</v>
      </c>
      <c r="V34" s="9">
        <f t="shared" si="6"/>
        <v>0</v>
      </c>
      <c r="W34" s="9">
        <f t="shared" si="7"/>
        <v>65</v>
      </c>
      <c r="X34" s="9">
        <f t="shared" si="8"/>
        <v>0</v>
      </c>
      <c r="Y34" s="9">
        <v>0.25291828793774318</v>
      </c>
    </row>
    <row r="35" spans="2:27" x14ac:dyDescent="0.35">
      <c r="B35" s="1" t="s">
        <v>45</v>
      </c>
      <c r="C35" s="1">
        <v>1260926</v>
      </c>
      <c r="D35" s="1">
        <v>10</v>
      </c>
      <c r="E35" s="9">
        <v>11347.957661599999</v>
      </c>
      <c r="F35" s="1" t="s">
        <v>92</v>
      </c>
      <c r="G35" s="7">
        <v>28</v>
      </c>
      <c r="H35" s="8">
        <v>138.98181818181817</v>
      </c>
      <c r="I35" s="9">
        <v>949700.16362559632</v>
      </c>
      <c r="J35" s="9">
        <v>4386.4421315529644</v>
      </c>
      <c r="K35" s="9">
        <v>13335.673490082001</v>
      </c>
      <c r="L35" s="9">
        <v>321143.01978081558</v>
      </c>
      <c r="M35" s="9">
        <v>389029.79278337391</v>
      </c>
      <c r="N35" s="9">
        <v>8947.7011201309269</v>
      </c>
      <c r="O35" s="9">
        <v>195917.80554466354</v>
      </c>
      <c r="P35" s="9">
        <v>16939.728774977277</v>
      </c>
      <c r="Q35" s="9">
        <f t="shared" si="1"/>
        <v>1260926</v>
      </c>
      <c r="R35" s="9">
        <f t="shared" si="2"/>
        <v>5823.9212153606104</v>
      </c>
      <c r="S35" s="9">
        <f t="shared" si="3"/>
        <v>17705.901373082517</v>
      </c>
      <c r="T35" s="9">
        <f t="shared" si="4"/>
        <v>426384.66209613567</v>
      </c>
      <c r="U35" s="9">
        <f t="shared" si="5"/>
        <v>516518.58058282378</v>
      </c>
      <c r="V35" s="9">
        <f t="shared" si="6"/>
        <v>11879.94844554971</v>
      </c>
      <c r="W35" s="9">
        <f t="shared" si="7"/>
        <v>260121.94620575116</v>
      </c>
      <c r="X35" s="9">
        <f t="shared" si="8"/>
        <v>22491.04008129636</v>
      </c>
      <c r="Y35" s="9">
        <v>2.7281727958596846</v>
      </c>
      <c r="Z35" s="1">
        <v>6.6</v>
      </c>
      <c r="AA35" s="1" t="s">
        <v>259</v>
      </c>
    </row>
    <row r="36" spans="2:27" x14ac:dyDescent="0.35">
      <c r="B36" s="1" t="s">
        <v>46</v>
      </c>
      <c r="C36" s="1">
        <v>25215</v>
      </c>
      <c r="D36" s="1">
        <v>10</v>
      </c>
      <c r="E36" s="9"/>
      <c r="G36" s="7">
        <v>34</v>
      </c>
      <c r="H36" s="8"/>
      <c r="I36" s="9"/>
      <c r="J36" s="9"/>
      <c r="K36" s="9"/>
      <c r="L36" s="9"/>
      <c r="M36" s="9"/>
      <c r="N36" s="9"/>
      <c r="O36" s="9"/>
      <c r="P36" s="9"/>
      <c r="Q36" s="9">
        <f t="shared" si="1"/>
        <v>25215</v>
      </c>
      <c r="R36" s="9"/>
      <c r="S36" s="9"/>
      <c r="T36" s="9"/>
      <c r="U36" s="9"/>
      <c r="V36" s="9"/>
      <c r="W36" s="9"/>
      <c r="X36" s="9"/>
      <c r="Y36" s="9">
        <v>2.6750477402928072</v>
      </c>
      <c r="Z36" s="1">
        <v>9</v>
      </c>
      <c r="AA36" s="1" t="s">
        <v>252</v>
      </c>
    </row>
    <row r="37" spans="2:27" x14ac:dyDescent="0.35">
      <c r="B37" s="1" t="s">
        <v>47</v>
      </c>
      <c r="C37" s="1">
        <v>17613</v>
      </c>
      <c r="E37" s="9"/>
      <c r="G37" s="7">
        <v>6.53</v>
      </c>
      <c r="H37" s="8"/>
      <c r="I37" s="9">
        <v>16654.734912827262</v>
      </c>
      <c r="J37" s="9"/>
      <c r="K37" s="9">
        <v>2671.1044563025157</v>
      </c>
      <c r="L37" s="9">
        <v>255.32412482339774</v>
      </c>
      <c r="M37" s="9">
        <v>7581.7587156649834</v>
      </c>
      <c r="N37" s="9">
        <v>822.35676593934761</v>
      </c>
      <c r="O37" s="9">
        <v>345.98416882499981</v>
      </c>
      <c r="P37" s="9">
        <v>4978.2066812720186</v>
      </c>
      <c r="Q37" s="9">
        <f t="shared" si="1"/>
        <v>17613</v>
      </c>
      <c r="R37" s="9">
        <f t="shared" si="2"/>
        <v>0</v>
      </c>
      <c r="S37" s="9">
        <f t="shared" si="3"/>
        <v>2824.7920507351851</v>
      </c>
      <c r="T37" s="9">
        <f t="shared" si="4"/>
        <v>270.01473359092341</v>
      </c>
      <c r="U37" s="9">
        <f t="shared" si="5"/>
        <v>8017.991097304016</v>
      </c>
      <c r="V37" s="9">
        <f t="shared" si="6"/>
        <v>869.67278640587722</v>
      </c>
      <c r="W37" s="9">
        <f t="shared" si="7"/>
        <v>365.89109327830494</v>
      </c>
      <c r="X37" s="9">
        <f t="shared" si="8"/>
        <v>5264.6382386856949</v>
      </c>
      <c r="Y37" s="9">
        <v>8.2111888111888121</v>
      </c>
      <c r="Z37" s="1">
        <v>13</v>
      </c>
      <c r="AA37" s="1" t="s">
        <v>252</v>
      </c>
    </row>
    <row r="38" spans="2:27" x14ac:dyDescent="0.35">
      <c r="B38" s="1" t="s">
        <v>48</v>
      </c>
      <c r="C38" s="1">
        <v>21906</v>
      </c>
      <c r="E38" s="9">
        <v>287.99909499999995</v>
      </c>
      <c r="F38" s="1" t="s">
        <v>93</v>
      </c>
      <c r="G38" s="7">
        <v>27</v>
      </c>
      <c r="H38" s="8">
        <v>3.5</v>
      </c>
      <c r="I38" s="9">
        <v>8530.9469808999747</v>
      </c>
      <c r="J38" s="9">
        <v>1954.3695945542097</v>
      </c>
      <c r="K38" s="9"/>
      <c r="L38" s="9"/>
      <c r="M38" s="9">
        <v>86.705536181543991</v>
      </c>
      <c r="N38" s="9"/>
      <c r="O38" s="9">
        <v>6441.2057984550138</v>
      </c>
      <c r="P38" s="9">
        <v>48.666051709208219</v>
      </c>
      <c r="Q38" s="9">
        <f t="shared" si="1"/>
        <v>21906</v>
      </c>
      <c r="R38" s="9">
        <f t="shared" si="2"/>
        <v>5018.4839308177261</v>
      </c>
      <c r="S38" s="9">
        <f t="shared" si="3"/>
        <v>0</v>
      </c>
      <c r="T38" s="9">
        <f t="shared" si="4"/>
        <v>0</v>
      </c>
      <c r="U38" s="9">
        <f t="shared" si="5"/>
        <v>222.64485758092565</v>
      </c>
      <c r="V38" s="9">
        <f t="shared" si="6"/>
        <v>0</v>
      </c>
      <c r="W38" s="9">
        <f t="shared" si="7"/>
        <v>16539.905187181226</v>
      </c>
      <c r="X38" s="9">
        <f t="shared" si="8"/>
        <v>124.96602442012234</v>
      </c>
      <c r="Y38" s="9">
        <v>1.5341410462917571</v>
      </c>
      <c r="Z38" s="1">
        <v>1.4</v>
      </c>
      <c r="AA38" s="1" t="s">
        <v>252</v>
      </c>
    </row>
    <row r="39" spans="2:27" x14ac:dyDescent="0.35">
      <c r="B39" s="1" t="s">
        <v>49</v>
      </c>
      <c r="C39" s="1">
        <v>87372</v>
      </c>
      <c r="E39" s="9"/>
      <c r="G39" s="7">
        <v>30</v>
      </c>
      <c r="H39" s="8"/>
      <c r="I39" s="9">
        <v>78418.04908757424</v>
      </c>
      <c r="J39" s="9">
        <v>11453.821009762765</v>
      </c>
      <c r="K39" s="9">
        <v>37.623328200145529</v>
      </c>
      <c r="L39" s="9">
        <v>925.24547668113496</v>
      </c>
      <c r="M39" s="9">
        <v>2203.3831287621779</v>
      </c>
      <c r="N39" s="9"/>
      <c r="O39" s="9">
        <v>63775.004294751023</v>
      </c>
      <c r="P39" s="9">
        <v>22.971849416999998</v>
      </c>
      <c r="Q39" s="9">
        <f t="shared" si="1"/>
        <v>87372</v>
      </c>
      <c r="R39" s="9">
        <f t="shared" si="2"/>
        <v>12761.644301395474</v>
      </c>
      <c r="S39" s="9">
        <f t="shared" si="3"/>
        <v>41.919245247125048</v>
      </c>
      <c r="T39" s="9">
        <f t="shared" si="4"/>
        <v>1030.8921062076479</v>
      </c>
      <c r="U39" s="9">
        <f t="shared" si="5"/>
        <v>2454.9704177314693</v>
      </c>
      <c r="V39" s="9">
        <f t="shared" si="6"/>
        <v>0</v>
      </c>
      <c r="W39" s="9">
        <f t="shared" si="7"/>
        <v>71056.979102071578</v>
      </c>
      <c r="X39" s="9">
        <f t="shared" si="8"/>
        <v>25.594827346707852</v>
      </c>
      <c r="Y39" s="9">
        <v>11.638737178633276</v>
      </c>
      <c r="Z39" s="1">
        <v>15</v>
      </c>
      <c r="AA39" s="1" t="s">
        <v>262</v>
      </c>
    </row>
    <row r="40" spans="2:27" x14ac:dyDescent="0.35">
      <c r="B40" s="1" t="s">
        <v>50</v>
      </c>
      <c r="C40" s="1">
        <v>189335</v>
      </c>
      <c r="E40" s="9"/>
      <c r="G40" s="7">
        <v>5.875</v>
      </c>
      <c r="H40" s="8"/>
      <c r="I40" s="9">
        <v>177852.47199061737</v>
      </c>
      <c r="J40" s="9"/>
      <c r="K40" s="9">
        <v>4950.300627194908</v>
      </c>
      <c r="L40" s="9">
        <v>4397.3396496684763</v>
      </c>
      <c r="M40" s="9">
        <v>12169.822075987049</v>
      </c>
      <c r="N40" s="9">
        <v>173.14367197288274</v>
      </c>
      <c r="O40" s="9">
        <v>5033.482999128084</v>
      </c>
      <c r="P40" s="9">
        <v>151128.38296666596</v>
      </c>
      <c r="Q40" s="9">
        <f t="shared" si="1"/>
        <v>189335</v>
      </c>
      <c r="R40" s="9">
        <f t="shared" si="2"/>
        <v>0</v>
      </c>
      <c r="S40" s="9">
        <f t="shared" si="3"/>
        <v>5269.9024014656006</v>
      </c>
      <c r="T40" s="9">
        <f t="shared" si="4"/>
        <v>4681.2411053465894</v>
      </c>
      <c r="U40" s="9">
        <f t="shared" si="5"/>
        <v>12955.531272450151</v>
      </c>
      <c r="V40" s="9">
        <f t="shared" si="6"/>
        <v>184.32218999303637</v>
      </c>
      <c r="W40" s="9">
        <f t="shared" si="7"/>
        <v>5358.4552015121399</v>
      </c>
      <c r="X40" s="9">
        <f t="shared" si="8"/>
        <v>160885.54782923247</v>
      </c>
      <c r="Y40" s="9">
        <v>8.2455796533403021</v>
      </c>
      <c r="Z40" s="1">
        <v>15</v>
      </c>
      <c r="AA40" s="1" t="s">
        <v>252</v>
      </c>
    </row>
    <row r="41" spans="2:27" x14ac:dyDescent="0.35">
      <c r="B41" s="1" t="s">
        <v>51</v>
      </c>
      <c r="C41" s="1">
        <v>18040</v>
      </c>
      <c r="G41" s="7">
        <v>2.1565217391304348</v>
      </c>
      <c r="H41" s="8"/>
      <c r="I41" s="9">
        <v>17624.144361448638</v>
      </c>
      <c r="J41" s="9"/>
      <c r="K41" s="9">
        <v>298.62443909274702</v>
      </c>
      <c r="L41" s="9">
        <v>5.4586404063652498</v>
      </c>
      <c r="M41" s="9">
        <v>3280.1650364189245</v>
      </c>
      <c r="N41" s="9">
        <v>368.94049027199998</v>
      </c>
      <c r="O41" s="9">
        <v>944.75928590107901</v>
      </c>
      <c r="P41" s="9">
        <v>12726.196469357521</v>
      </c>
      <c r="Q41" s="9">
        <f t="shared" si="1"/>
        <v>18040</v>
      </c>
      <c r="R41" s="9">
        <f t="shared" si="2"/>
        <v>0</v>
      </c>
      <c r="S41" s="9">
        <f t="shared" si="3"/>
        <v>305.67071914238164</v>
      </c>
      <c r="T41" s="9">
        <f t="shared" si="4"/>
        <v>5.5874413481446847</v>
      </c>
      <c r="U41" s="9">
        <f t="shared" si="5"/>
        <v>3357.5631272310743</v>
      </c>
      <c r="V41" s="9">
        <f t="shared" si="6"/>
        <v>377.64593321566548</v>
      </c>
      <c r="W41" s="9">
        <f t="shared" si="7"/>
        <v>967.05162918074041</v>
      </c>
      <c r="X41" s="9">
        <f t="shared" si="8"/>
        <v>13026.481149881993</v>
      </c>
      <c r="Y41" s="9">
        <v>7.712697734074391</v>
      </c>
      <c r="Z41" s="1">
        <v>14</v>
      </c>
      <c r="AA41" s="1" t="s">
        <v>252</v>
      </c>
    </row>
    <row r="42" spans="2:27" x14ac:dyDescent="0.35">
      <c r="B42" s="1" t="s">
        <v>52</v>
      </c>
      <c r="C42" s="1">
        <v>59642</v>
      </c>
      <c r="G42" s="7">
        <v>3.8</v>
      </c>
      <c r="H42" s="8"/>
      <c r="I42" s="9">
        <v>53158.438129413684</v>
      </c>
      <c r="J42" s="9">
        <v>313.9673444168497</v>
      </c>
      <c r="K42" s="9"/>
      <c r="L42" s="9">
        <v>2453.7236199830113</v>
      </c>
      <c r="M42" s="9"/>
      <c r="N42" s="9"/>
      <c r="O42" s="9">
        <v>48551.010660632157</v>
      </c>
      <c r="P42" s="9">
        <v>1839.7365043816708</v>
      </c>
      <c r="Q42" s="9">
        <f t="shared" si="1"/>
        <v>59642</v>
      </c>
      <c r="R42" s="9">
        <f t="shared" si="2"/>
        <v>352.26092064861587</v>
      </c>
      <c r="S42" s="9">
        <f t="shared" si="3"/>
        <v>0</v>
      </c>
      <c r="T42" s="9">
        <f t="shared" si="4"/>
        <v>2752.9963123963757</v>
      </c>
      <c r="U42" s="9">
        <f t="shared" si="5"/>
        <v>0</v>
      </c>
      <c r="V42" s="9">
        <f t="shared" si="6"/>
        <v>0</v>
      </c>
      <c r="W42" s="9">
        <f t="shared" si="7"/>
        <v>54472.619582462539</v>
      </c>
      <c r="X42" s="9">
        <f t="shared" si="8"/>
        <v>2064.1231844924755</v>
      </c>
      <c r="Y42" s="9">
        <v>6.9545242537313436</v>
      </c>
      <c r="Z42" s="1">
        <v>16</v>
      </c>
      <c r="AA42" s="1" t="s">
        <v>258</v>
      </c>
    </row>
    <row r="43" spans="2:27" x14ac:dyDescent="0.35">
      <c r="B43" s="1" t="s">
        <v>53</v>
      </c>
      <c r="C43" s="1">
        <v>1967</v>
      </c>
      <c r="G43" s="7">
        <v>1.875</v>
      </c>
      <c r="H43" s="8"/>
      <c r="I43" s="9">
        <v>1651.8798703809293</v>
      </c>
      <c r="J43" s="9"/>
      <c r="K43" s="9"/>
      <c r="L43" s="9"/>
      <c r="M43" s="9"/>
      <c r="N43" s="9"/>
      <c r="O43" s="9">
        <v>1651.8798703809293</v>
      </c>
      <c r="P43" s="9"/>
      <c r="Q43" s="9">
        <f t="shared" si="1"/>
        <v>1967</v>
      </c>
      <c r="R43" s="9">
        <f t="shared" si="2"/>
        <v>0</v>
      </c>
      <c r="S43" s="9">
        <f t="shared" si="3"/>
        <v>0</v>
      </c>
      <c r="T43" s="9">
        <f t="shared" si="4"/>
        <v>0</v>
      </c>
      <c r="U43" s="9">
        <f t="shared" si="5"/>
        <v>0</v>
      </c>
      <c r="V43" s="9">
        <f t="shared" si="6"/>
        <v>0</v>
      </c>
      <c r="W43" s="9">
        <f t="shared" si="7"/>
        <v>1967</v>
      </c>
      <c r="X43" s="9">
        <f t="shared" si="8"/>
        <v>0</v>
      </c>
      <c r="Y43" s="9">
        <v>5.3162162162162163</v>
      </c>
      <c r="Z43" s="1">
        <v>8</v>
      </c>
      <c r="AA43" s="1" t="s">
        <v>252</v>
      </c>
    </row>
    <row r="44" spans="2:27" x14ac:dyDescent="0.35">
      <c r="B44" s="1" t="s">
        <v>54</v>
      </c>
      <c r="C44" s="1">
        <v>4722</v>
      </c>
      <c r="G44" s="7"/>
      <c r="H44" s="8"/>
      <c r="I44" s="9"/>
      <c r="J44" s="9"/>
      <c r="K44" s="9"/>
      <c r="L44" s="9"/>
      <c r="M44" s="9"/>
      <c r="N44" s="9"/>
      <c r="O44" s="9"/>
      <c r="P44" s="9"/>
      <c r="Q44" s="9">
        <f t="shared" si="1"/>
        <v>4722</v>
      </c>
      <c r="R44" s="9"/>
      <c r="S44" s="9"/>
      <c r="T44" s="9"/>
      <c r="U44" s="9"/>
      <c r="V44" s="9"/>
      <c r="W44" s="9"/>
      <c r="X44" s="9"/>
      <c r="Y44" s="9">
        <v>1.2769064359113034</v>
      </c>
      <c r="Z44" s="1">
        <v>1.7</v>
      </c>
      <c r="AA44" s="1" t="s">
        <v>258</v>
      </c>
    </row>
    <row r="45" spans="2:27" x14ac:dyDescent="0.35">
      <c r="B45" s="1" t="s">
        <v>55</v>
      </c>
      <c r="C45" s="1">
        <v>21649</v>
      </c>
      <c r="D45" s="1">
        <v>65</v>
      </c>
      <c r="G45" s="7">
        <v>100</v>
      </c>
      <c r="H45" s="8"/>
      <c r="I45" s="9">
        <v>18057.352262117016</v>
      </c>
      <c r="J45" s="9"/>
      <c r="K45" s="9"/>
      <c r="L45" s="9">
        <v>1725.1035698217145</v>
      </c>
      <c r="M45" s="9"/>
      <c r="N45" s="9"/>
      <c r="O45" s="9">
        <v>15790.363037881514</v>
      </c>
      <c r="P45" s="9">
        <v>541.88565441378762</v>
      </c>
      <c r="Q45" s="9">
        <f t="shared" si="1"/>
        <v>21649</v>
      </c>
      <c r="R45" s="9">
        <f t="shared" si="2"/>
        <v>0</v>
      </c>
      <c r="S45" s="9">
        <f t="shared" si="3"/>
        <v>0</v>
      </c>
      <c r="T45" s="9">
        <f t="shared" si="4"/>
        <v>2068.2305268763594</v>
      </c>
      <c r="U45" s="9">
        <f t="shared" si="5"/>
        <v>0</v>
      </c>
      <c r="V45" s="9">
        <f t="shared" si="6"/>
        <v>0</v>
      </c>
      <c r="W45" s="9">
        <f t="shared" si="7"/>
        <v>18931.101550489409</v>
      </c>
      <c r="X45" s="9">
        <f t="shared" si="8"/>
        <v>649.66792263423076</v>
      </c>
      <c r="Y45" s="9">
        <v>1.2896288794900816</v>
      </c>
      <c r="Z45" s="1">
        <v>2</v>
      </c>
      <c r="AA45" s="1" t="s">
        <v>258</v>
      </c>
    </row>
    <row r="46" spans="2:27" x14ac:dyDescent="0.35">
      <c r="B46" s="1" t="s">
        <v>56</v>
      </c>
      <c r="C46" s="1">
        <v>29</v>
      </c>
      <c r="G46" s="7"/>
      <c r="H46" s="8"/>
      <c r="I46" s="9">
        <v>182.739214584</v>
      </c>
      <c r="J46" s="9"/>
      <c r="K46" s="9"/>
      <c r="L46" s="9"/>
      <c r="M46" s="9"/>
      <c r="N46" s="9"/>
      <c r="O46" s="9">
        <v>182.739214584</v>
      </c>
      <c r="P46" s="9"/>
      <c r="Q46" s="9">
        <f t="shared" si="1"/>
        <v>29</v>
      </c>
      <c r="R46" s="9">
        <f t="shared" si="2"/>
        <v>0</v>
      </c>
      <c r="S46" s="9">
        <f t="shared" si="3"/>
        <v>0</v>
      </c>
      <c r="T46" s="9">
        <f t="shared" si="4"/>
        <v>0</v>
      </c>
      <c r="U46" s="9">
        <f t="shared" si="5"/>
        <v>0</v>
      </c>
      <c r="V46" s="9">
        <f t="shared" si="6"/>
        <v>0</v>
      </c>
      <c r="W46" s="9">
        <f t="shared" si="7"/>
        <v>29</v>
      </c>
      <c r="X46" s="9">
        <f t="shared" si="8"/>
        <v>0</v>
      </c>
      <c r="Y46" s="9">
        <v>0.76315789473684215</v>
      </c>
    </row>
    <row r="47" spans="2:27" x14ac:dyDescent="0.35">
      <c r="B47" s="1" t="s">
        <v>57</v>
      </c>
      <c r="C47" s="1">
        <v>86204</v>
      </c>
      <c r="G47" s="7">
        <v>0.8</v>
      </c>
      <c r="H47" s="8"/>
      <c r="I47" s="9">
        <v>79362.89825334349</v>
      </c>
      <c r="J47" s="9"/>
      <c r="K47" s="9">
        <v>2522.8673682340877</v>
      </c>
      <c r="L47" s="9"/>
      <c r="M47" s="9">
        <v>1686.5373044661344</v>
      </c>
      <c r="N47" s="9">
        <v>690.7937742406242</v>
      </c>
      <c r="O47" s="9"/>
      <c r="P47" s="9">
        <v>74462.699806402641</v>
      </c>
      <c r="Q47" s="9">
        <f t="shared" si="1"/>
        <v>86204</v>
      </c>
      <c r="R47" s="9">
        <f t="shared" si="2"/>
        <v>0</v>
      </c>
      <c r="S47" s="9">
        <f t="shared" si="3"/>
        <v>2740.3391685243673</v>
      </c>
      <c r="T47" s="9">
        <f t="shared" si="4"/>
        <v>0</v>
      </c>
      <c r="U47" s="9">
        <f t="shared" si="5"/>
        <v>1831.9172433710062</v>
      </c>
      <c r="V47" s="9">
        <f t="shared" si="6"/>
        <v>750.34037094442954</v>
      </c>
      <c r="W47" s="9">
        <f t="shared" si="7"/>
        <v>0</v>
      </c>
      <c r="X47" s="9">
        <f t="shared" si="8"/>
        <v>80881.403217160187</v>
      </c>
      <c r="Y47" s="9">
        <v>17.264970959343081</v>
      </c>
      <c r="Z47" s="1">
        <v>20</v>
      </c>
      <c r="AA47" s="1" t="s">
        <v>254</v>
      </c>
    </row>
    <row r="48" spans="2:27" x14ac:dyDescent="0.35">
      <c r="B48" s="1" t="s">
        <v>58</v>
      </c>
      <c r="C48" s="1">
        <v>493524</v>
      </c>
      <c r="G48" s="7">
        <v>1.9</v>
      </c>
      <c r="H48" s="8"/>
      <c r="I48" s="9">
        <v>285531.16945595393</v>
      </c>
      <c r="J48" s="9">
        <v>4.5502057173913197</v>
      </c>
      <c r="K48" s="9">
        <v>5309.3618818487548</v>
      </c>
      <c r="L48" s="9">
        <v>104.62642765712609</v>
      </c>
      <c r="M48" s="9">
        <v>3798.4703916106678</v>
      </c>
      <c r="N48" s="9">
        <v>3621.4386693605557</v>
      </c>
      <c r="O48" s="9">
        <v>1963.0498568306359</v>
      </c>
      <c r="P48" s="9">
        <v>270729.67202292877</v>
      </c>
      <c r="Q48" s="9">
        <f t="shared" si="1"/>
        <v>493524</v>
      </c>
      <c r="R48" s="9">
        <f t="shared" si="2"/>
        <v>7.8647656252332405</v>
      </c>
      <c r="S48" s="9">
        <f t="shared" si="3"/>
        <v>9176.92285003488</v>
      </c>
      <c r="T48" s="9">
        <f t="shared" si="4"/>
        <v>180.84068783608166</v>
      </c>
      <c r="U48" s="9">
        <f t="shared" si="5"/>
        <v>6565.4348879709432</v>
      </c>
      <c r="V48" s="9">
        <f t="shared" si="6"/>
        <v>6259.4458645720742</v>
      </c>
      <c r="W48" s="9">
        <f t="shared" si="7"/>
        <v>3393.0173696568418</v>
      </c>
      <c r="X48" s="9">
        <f t="shared" si="8"/>
        <v>467940.47357430391</v>
      </c>
      <c r="Y48" s="9">
        <v>12.049514136432443</v>
      </c>
      <c r="Z48" s="1">
        <v>11</v>
      </c>
      <c r="AA48" s="1" t="s">
        <v>260</v>
      </c>
    </row>
    <row r="49" spans="2:27" x14ac:dyDescent="0.35">
      <c r="B49" s="1" t="s">
        <v>59</v>
      </c>
      <c r="C49" s="1">
        <v>4189</v>
      </c>
      <c r="G49" s="7"/>
      <c r="H49" s="8"/>
      <c r="I49" s="9">
        <v>3165.1000129635777</v>
      </c>
      <c r="J49" s="9">
        <v>44.408082909299985</v>
      </c>
      <c r="K49" s="9"/>
      <c r="L49" s="9">
        <v>129.37399306110001</v>
      </c>
      <c r="M49" s="9"/>
      <c r="N49" s="9"/>
      <c r="O49" s="9">
        <v>2880.4116611322238</v>
      </c>
      <c r="P49" s="9">
        <v>110.906275860954</v>
      </c>
      <c r="Q49" s="9">
        <f t="shared" si="1"/>
        <v>4189</v>
      </c>
      <c r="R49" s="9">
        <f t="shared" si="2"/>
        <v>58.773959288849284</v>
      </c>
      <c r="S49" s="9">
        <f t="shared" si="3"/>
        <v>0</v>
      </c>
      <c r="T49" s="9">
        <f t="shared" si="4"/>
        <v>171.22607649465905</v>
      </c>
      <c r="U49" s="9">
        <f t="shared" si="5"/>
        <v>0</v>
      </c>
      <c r="V49" s="9">
        <f t="shared" si="6"/>
        <v>0</v>
      </c>
      <c r="W49" s="9">
        <f t="shared" si="7"/>
        <v>3812.2158538633626</v>
      </c>
      <c r="X49" s="9">
        <f t="shared" si="8"/>
        <v>146.78411035312914</v>
      </c>
      <c r="Y49" s="9">
        <v>10.045563549160672</v>
      </c>
    </row>
    <row r="50" spans="2:27" x14ac:dyDescent="0.35">
      <c r="B50" s="1" t="s">
        <v>60</v>
      </c>
      <c r="C50" s="1">
        <v>1160940</v>
      </c>
      <c r="E50" s="9">
        <v>5013.9066015999997</v>
      </c>
      <c r="F50" s="1" t="s">
        <v>94</v>
      </c>
      <c r="G50" s="7">
        <v>3.6</v>
      </c>
      <c r="H50" s="8">
        <v>61.409090909090914</v>
      </c>
      <c r="I50" s="9">
        <v>1110978.1721347601</v>
      </c>
      <c r="J50" s="9">
        <v>378686.65613106563</v>
      </c>
      <c r="K50" s="9">
        <v>1.8000000000899998</v>
      </c>
      <c r="L50" s="9">
        <v>8433.4637192508108</v>
      </c>
      <c r="M50" s="9">
        <v>14521.565287096088</v>
      </c>
      <c r="N50" s="9"/>
      <c r="O50" s="9">
        <v>673755.11831016152</v>
      </c>
      <c r="P50" s="9">
        <v>35579.568687185783</v>
      </c>
      <c r="Q50" s="9">
        <f t="shared" si="1"/>
        <v>1160940</v>
      </c>
      <c r="R50" s="9">
        <f t="shared" si="2"/>
        <v>395716.58345369593</v>
      </c>
      <c r="S50" s="9">
        <f t="shared" si="3"/>
        <v>1.8809478462471609</v>
      </c>
      <c r="T50" s="9">
        <f t="shared" si="4"/>
        <v>8812.7252324084657</v>
      </c>
      <c r="U50" s="9">
        <f t="shared" si="5"/>
        <v>15174.614971964003</v>
      </c>
      <c r="V50" s="9">
        <f t="shared" si="6"/>
        <v>0</v>
      </c>
      <c r="W50" s="9">
        <f t="shared" si="7"/>
        <v>704054.57701118581</v>
      </c>
      <c r="X50" s="9">
        <f t="shared" si="8"/>
        <v>37179.618382899367</v>
      </c>
      <c r="Y50" s="9">
        <v>6.421057289189279</v>
      </c>
      <c r="Z50" s="1">
        <v>15</v>
      </c>
      <c r="AA50" s="1" t="s">
        <v>252</v>
      </c>
    </row>
    <row r="51" spans="2:27" x14ac:dyDescent="0.35">
      <c r="B51" s="1" t="s">
        <v>61</v>
      </c>
      <c r="C51" s="1">
        <v>24629</v>
      </c>
      <c r="E51" s="9"/>
      <c r="G51" s="7">
        <v>40</v>
      </c>
      <c r="H51" s="8"/>
      <c r="I51" s="9">
        <v>19549.966855473409</v>
      </c>
      <c r="J51" s="9"/>
      <c r="K51" s="9"/>
      <c r="L51" s="9">
        <v>4464.921569303081</v>
      </c>
      <c r="M51" s="9">
        <v>4151.6721407214</v>
      </c>
      <c r="N51" s="9"/>
      <c r="O51" s="9">
        <v>9513.1946983905418</v>
      </c>
      <c r="P51" s="9">
        <v>1420.1784470583882</v>
      </c>
      <c r="Q51" s="9">
        <f t="shared" si="1"/>
        <v>24629</v>
      </c>
      <c r="R51" s="9">
        <f t="shared" si="2"/>
        <v>0</v>
      </c>
      <c r="S51" s="9">
        <f t="shared" si="3"/>
        <v>0</v>
      </c>
      <c r="T51" s="9">
        <f t="shared" si="4"/>
        <v>5624.8971746761927</v>
      </c>
      <c r="U51" s="9">
        <f t="shared" si="5"/>
        <v>5230.2663175717853</v>
      </c>
      <c r="V51" s="9">
        <f t="shared" si="6"/>
        <v>0</v>
      </c>
      <c r="W51" s="9">
        <f t="shared" si="7"/>
        <v>11984.69920480011</v>
      </c>
      <c r="X51" s="9">
        <f t="shared" si="8"/>
        <v>1789.1373029519159</v>
      </c>
      <c r="Y51" s="9">
        <v>7.6227174249458374</v>
      </c>
      <c r="Z51" s="1">
        <v>14</v>
      </c>
      <c r="AA51" s="1" t="s">
        <v>258</v>
      </c>
    </row>
    <row r="52" spans="2:27" x14ac:dyDescent="0.35">
      <c r="B52" s="1" t="s">
        <v>62</v>
      </c>
      <c r="C52" s="1">
        <v>128</v>
      </c>
      <c r="E52" s="9"/>
      <c r="G52" s="7"/>
      <c r="H52" s="8"/>
      <c r="I52" s="9"/>
      <c r="J52" s="9"/>
      <c r="K52" s="9"/>
      <c r="L52" s="9"/>
      <c r="M52" s="9"/>
      <c r="N52" s="9"/>
      <c r="O52" s="9"/>
      <c r="P52" s="9"/>
      <c r="Q52" s="9">
        <f t="shared" si="1"/>
        <v>128</v>
      </c>
      <c r="R52" s="9"/>
      <c r="S52" s="9"/>
      <c r="T52" s="9"/>
      <c r="U52" s="9"/>
      <c r="V52" s="9"/>
      <c r="W52" s="9"/>
      <c r="X52" s="9"/>
      <c r="Y52" s="9"/>
    </row>
    <row r="53" spans="2:27" x14ac:dyDescent="0.35">
      <c r="B53" s="1" t="s">
        <v>63</v>
      </c>
      <c r="C53" s="1">
        <v>70763</v>
      </c>
      <c r="E53" s="9"/>
      <c r="G53" s="7">
        <v>20.399999999999999</v>
      </c>
      <c r="H53" s="8"/>
      <c r="I53" s="9">
        <v>76138.059302575493</v>
      </c>
      <c r="J53" s="9">
        <v>73095.377793516309</v>
      </c>
      <c r="K53" s="9"/>
      <c r="L53" s="9"/>
      <c r="M53" s="9"/>
      <c r="N53" s="9"/>
      <c r="O53" s="9">
        <v>3038.870352098239</v>
      </c>
      <c r="P53" s="9">
        <v>3.8111569609499996</v>
      </c>
      <c r="Q53" s="9">
        <f t="shared" si="1"/>
        <v>70763</v>
      </c>
      <c r="R53" s="9">
        <f t="shared" si="2"/>
        <v>67935.120308847007</v>
      </c>
      <c r="S53" s="9">
        <f t="shared" si="3"/>
        <v>0</v>
      </c>
      <c r="T53" s="9">
        <f t="shared" si="4"/>
        <v>0</v>
      </c>
      <c r="U53" s="9">
        <f t="shared" si="5"/>
        <v>0</v>
      </c>
      <c r="V53" s="9">
        <f t="shared" si="6"/>
        <v>0</v>
      </c>
      <c r="W53" s="9">
        <f t="shared" si="7"/>
        <v>2824.3375874732023</v>
      </c>
      <c r="X53" s="9">
        <f t="shared" si="8"/>
        <v>3.5421036797897756</v>
      </c>
      <c r="Y53" s="9">
        <v>0.63404865373415165</v>
      </c>
      <c r="Z53" s="1">
        <v>1.3</v>
      </c>
      <c r="AA53" s="1" t="s">
        <v>252</v>
      </c>
    </row>
    <row r="54" spans="2:27" x14ac:dyDescent="0.35">
      <c r="B54" s="1" t="s">
        <v>64</v>
      </c>
      <c r="C54" s="1">
        <v>541157</v>
      </c>
      <c r="E54" s="9">
        <v>7433.794312</v>
      </c>
      <c r="F54" s="1" t="s">
        <v>95</v>
      </c>
      <c r="G54" s="7">
        <v>25</v>
      </c>
      <c r="H54" s="8">
        <v>91.063636363636363</v>
      </c>
      <c r="I54" s="9">
        <v>490951.14806291054</v>
      </c>
      <c r="J54" s="9"/>
      <c r="K54" s="9">
        <v>9982.1914437484647</v>
      </c>
      <c r="L54" s="9">
        <v>9752.5773272115675</v>
      </c>
      <c r="M54" s="9">
        <v>393174.52205645986</v>
      </c>
      <c r="N54" s="9">
        <v>54508.994524985595</v>
      </c>
      <c r="O54" s="9">
        <v>144.70264696727389</v>
      </c>
      <c r="P54" s="9">
        <v>23388.16006353774</v>
      </c>
      <c r="Q54" s="9">
        <f t="shared" si="1"/>
        <v>541157</v>
      </c>
      <c r="R54" s="9">
        <f t="shared" si="2"/>
        <v>0</v>
      </c>
      <c r="S54" s="9">
        <f t="shared" si="3"/>
        <v>11002.994486189456</v>
      </c>
      <c r="T54" s="9">
        <f t="shared" si="4"/>
        <v>10749.899474693862</v>
      </c>
      <c r="U54" s="9">
        <f t="shared" si="5"/>
        <v>433381.49971133866</v>
      </c>
      <c r="V54" s="9">
        <f t="shared" si="6"/>
        <v>60083.216154080088</v>
      </c>
      <c r="W54" s="9">
        <f t="shared" si="7"/>
        <v>159.50028965984777</v>
      </c>
      <c r="X54" s="9">
        <f t="shared" si="8"/>
        <v>25779.889884038046</v>
      </c>
      <c r="Y54" s="9">
        <v>3.1874764395438695</v>
      </c>
      <c r="Z54" s="1">
        <v>6</v>
      </c>
      <c r="AA54" s="1" t="s">
        <v>257</v>
      </c>
    </row>
    <row r="55" spans="2:27" x14ac:dyDescent="0.35">
      <c r="B55" s="1" t="s">
        <v>65</v>
      </c>
      <c r="C55" s="1">
        <v>360952</v>
      </c>
      <c r="E55" s="9"/>
      <c r="G55" s="7"/>
      <c r="H55" s="8"/>
      <c r="I55" s="9"/>
      <c r="J55" s="9"/>
      <c r="K55" s="9"/>
      <c r="L55" s="9"/>
      <c r="M55" s="9"/>
      <c r="N55" s="9"/>
      <c r="O55" s="9"/>
      <c r="P55" s="9"/>
      <c r="Q55" s="9">
        <f t="shared" si="1"/>
        <v>360952</v>
      </c>
      <c r="R55" s="9"/>
      <c r="S55" s="9"/>
      <c r="T55" s="9"/>
      <c r="U55" s="9"/>
      <c r="V55" s="9"/>
      <c r="W55" s="9"/>
      <c r="X55" s="9"/>
      <c r="Y55" s="9"/>
    </row>
    <row r="56" spans="2:27" x14ac:dyDescent="0.35">
      <c r="B56" s="1" t="s">
        <v>66</v>
      </c>
      <c r="C56" s="1">
        <v>49335</v>
      </c>
      <c r="E56" s="9"/>
      <c r="G56" s="7"/>
      <c r="H56" s="8"/>
      <c r="I56" s="9"/>
      <c r="J56" s="9"/>
      <c r="K56" s="9"/>
      <c r="L56" s="9"/>
      <c r="M56" s="9"/>
      <c r="N56" s="9"/>
      <c r="O56" s="9"/>
      <c r="P56" s="9"/>
      <c r="Q56" s="9">
        <f t="shared" si="1"/>
        <v>49335</v>
      </c>
      <c r="R56" s="9"/>
      <c r="S56" s="9"/>
      <c r="T56" s="9"/>
      <c r="U56" s="9"/>
      <c r="V56" s="9"/>
      <c r="W56" s="9"/>
      <c r="X56" s="9"/>
      <c r="Y56" s="9">
        <v>2.8810441485634199</v>
      </c>
    </row>
    <row r="57" spans="2:27" x14ac:dyDescent="0.35">
      <c r="B57" s="1" t="s">
        <v>67</v>
      </c>
      <c r="C57" s="1">
        <v>5200</v>
      </c>
      <c r="E57" s="9"/>
      <c r="G57" s="7"/>
      <c r="H57" s="8"/>
      <c r="I57" s="9">
        <v>1.6839330367499996</v>
      </c>
      <c r="J57" s="9"/>
      <c r="K57" s="9"/>
      <c r="L57" s="9"/>
      <c r="M57" s="9">
        <v>0.7826086956521745</v>
      </c>
      <c r="N57" s="9"/>
      <c r="O57" s="9"/>
      <c r="P57" s="9">
        <v>0.901324341097825</v>
      </c>
      <c r="Q57" s="9">
        <f t="shared" si="1"/>
        <v>5200</v>
      </c>
      <c r="R57" s="9">
        <f t="shared" si="2"/>
        <v>0</v>
      </c>
      <c r="S57" s="9">
        <f t="shared" si="3"/>
        <v>0</v>
      </c>
      <c r="T57" s="9">
        <f t="shared" si="4"/>
        <v>0</v>
      </c>
      <c r="U57" s="9">
        <f t="shared" si="5"/>
        <v>2416.7025223553969</v>
      </c>
      <c r="V57" s="9">
        <f t="shared" si="6"/>
        <v>0</v>
      </c>
      <c r="W57" s="9">
        <f t="shared" si="7"/>
        <v>0</v>
      </c>
      <c r="X57" s="9">
        <f t="shared" si="8"/>
        <v>2783.2974776446031</v>
      </c>
      <c r="Y57" s="9"/>
    </row>
    <row r="58" spans="2:27" x14ac:dyDescent="0.35">
      <c r="B58" s="1" t="s">
        <v>68</v>
      </c>
      <c r="C58" s="1">
        <v>275</v>
      </c>
      <c r="E58" s="9">
        <v>4.6005114999999996</v>
      </c>
      <c r="F58" s="1" t="s">
        <v>96</v>
      </c>
      <c r="G58" s="7"/>
      <c r="H58" s="8">
        <v>6.363636363636363E-2</v>
      </c>
      <c r="I58" s="9">
        <v>20.515624998749999</v>
      </c>
      <c r="J58" s="9">
        <v>20.515624998749999</v>
      </c>
      <c r="K58" s="9"/>
      <c r="L58" s="9"/>
      <c r="M58" s="9"/>
      <c r="N58" s="9"/>
      <c r="O58" s="9"/>
      <c r="P58" s="9"/>
      <c r="Q58" s="9">
        <f t="shared" si="1"/>
        <v>275</v>
      </c>
      <c r="R58" s="9">
        <f t="shared" si="2"/>
        <v>275</v>
      </c>
      <c r="S58" s="9">
        <f t="shared" si="3"/>
        <v>0</v>
      </c>
      <c r="T58" s="9">
        <f t="shared" si="4"/>
        <v>0</v>
      </c>
      <c r="U58" s="9">
        <f t="shared" si="5"/>
        <v>0</v>
      </c>
      <c r="V58" s="9">
        <f t="shared" si="6"/>
        <v>0</v>
      </c>
      <c r="W58" s="9">
        <f t="shared" si="7"/>
        <v>0</v>
      </c>
      <c r="X58" s="9">
        <f t="shared" si="8"/>
        <v>0</v>
      </c>
      <c r="Y58" s="9">
        <v>0.78796561604584525</v>
      </c>
    </row>
    <row r="59" spans="2:27" x14ac:dyDescent="0.35">
      <c r="B59" s="1" t="s">
        <v>69</v>
      </c>
      <c r="C59" s="1">
        <v>117000</v>
      </c>
      <c r="E59" s="9"/>
      <c r="G59" s="7">
        <v>62.4</v>
      </c>
      <c r="H59" s="8"/>
      <c r="I59" s="9">
        <v>2163.9907952100002</v>
      </c>
      <c r="J59" s="9"/>
      <c r="K59" s="9"/>
      <c r="L59" s="9">
        <v>207.792</v>
      </c>
      <c r="M59" s="9">
        <v>1956.1987952100001</v>
      </c>
      <c r="N59" s="9"/>
      <c r="O59" s="9"/>
      <c r="P59" s="9"/>
      <c r="Q59" s="9">
        <f t="shared" si="1"/>
        <v>117000</v>
      </c>
      <c r="R59" s="9">
        <f t="shared" si="2"/>
        <v>0</v>
      </c>
      <c r="S59" s="9">
        <f t="shared" si="3"/>
        <v>0</v>
      </c>
      <c r="T59" s="9">
        <f t="shared" si="4"/>
        <v>11234.642981760337</v>
      </c>
      <c r="U59" s="9">
        <f t="shared" si="5"/>
        <v>105765.35701823965</v>
      </c>
      <c r="V59" s="9">
        <f t="shared" si="6"/>
        <v>0</v>
      </c>
      <c r="W59" s="9">
        <f t="shared" si="7"/>
        <v>0</v>
      </c>
      <c r="X59" s="9">
        <f t="shared" si="8"/>
        <v>0</v>
      </c>
      <c r="Y59" s="9">
        <v>0.9285714285714286</v>
      </c>
      <c r="Z59" s="1">
        <v>2</v>
      </c>
      <c r="AA59" s="1" t="s">
        <v>258</v>
      </c>
    </row>
    <row r="60" spans="2:27" x14ac:dyDescent="0.35">
      <c r="B60" s="1" t="s">
        <v>70</v>
      </c>
      <c r="C60" s="1">
        <v>13716</v>
      </c>
      <c r="E60" s="9"/>
      <c r="G60" s="7"/>
      <c r="H60" s="8"/>
      <c r="I60" s="9"/>
      <c r="J60" s="9"/>
      <c r="K60" s="9"/>
      <c r="L60" s="9"/>
      <c r="M60" s="9"/>
      <c r="N60" s="9"/>
      <c r="O60" s="9"/>
      <c r="P60" s="9"/>
      <c r="Q60" s="9">
        <f t="shared" si="1"/>
        <v>13716</v>
      </c>
      <c r="R60" s="9"/>
      <c r="S60" s="9"/>
      <c r="T60" s="9"/>
      <c r="U60" s="9"/>
      <c r="V60" s="9"/>
      <c r="W60" s="9"/>
      <c r="X60" s="9"/>
      <c r="Y60" s="9">
        <v>0.62882816798092789</v>
      </c>
      <c r="Z60" s="1">
        <v>0.8</v>
      </c>
      <c r="AA60" s="1" t="s">
        <v>252</v>
      </c>
    </row>
    <row r="61" spans="2:27" x14ac:dyDescent="0.35">
      <c r="B61" s="1" t="s">
        <v>71</v>
      </c>
      <c r="C61" s="1">
        <v>1023314</v>
      </c>
      <c r="E61" s="9">
        <v>11187.9338118</v>
      </c>
      <c r="F61" s="1" t="s">
        <v>97</v>
      </c>
      <c r="G61" s="7">
        <v>30</v>
      </c>
      <c r="H61" s="8">
        <v>137.07272727272726</v>
      </c>
      <c r="I61" s="9">
        <v>989328.39963612857</v>
      </c>
      <c r="J61" s="9"/>
      <c r="K61" s="9">
        <v>43.773595352188693</v>
      </c>
      <c r="L61" s="9">
        <v>270908.04656031757</v>
      </c>
      <c r="M61" s="9">
        <v>716376.71734253538</v>
      </c>
      <c r="N61" s="9">
        <v>827.25321441197912</v>
      </c>
      <c r="O61" s="9">
        <v>1104.5440994413254</v>
      </c>
      <c r="P61" s="9">
        <v>68.064824069999986</v>
      </c>
      <c r="Q61" s="9">
        <f t="shared" si="1"/>
        <v>1023314</v>
      </c>
      <c r="R61" s="9">
        <f t="shared" si="2"/>
        <v>0</v>
      </c>
      <c r="S61" s="9">
        <f t="shared" si="3"/>
        <v>45.277314358614127</v>
      </c>
      <c r="T61" s="9">
        <f t="shared" si="4"/>
        <v>280214.33212650806</v>
      </c>
      <c r="U61" s="9">
        <f t="shared" si="5"/>
        <v>740985.82877059106</v>
      </c>
      <c r="V61" s="9">
        <f t="shared" si="6"/>
        <v>855.67117669333493</v>
      </c>
      <c r="W61" s="9">
        <f t="shared" si="7"/>
        <v>1142.4876117893907</v>
      </c>
      <c r="X61" s="9">
        <f t="shared" si="8"/>
        <v>70.403000059419711</v>
      </c>
      <c r="Y61" s="9">
        <v>2.6392438036778172</v>
      </c>
      <c r="Z61" s="1">
        <v>2.8</v>
      </c>
      <c r="AA61" s="1" t="s">
        <v>257</v>
      </c>
    </row>
    <row r="62" spans="2:27" x14ac:dyDescent="0.35">
      <c r="B62" s="1" t="s">
        <v>72</v>
      </c>
      <c r="C62" s="1">
        <v>2942131</v>
      </c>
      <c r="D62" s="1">
        <v>80</v>
      </c>
      <c r="E62" s="9">
        <v>41666.761478500004</v>
      </c>
      <c r="F62" s="1" t="s">
        <v>98</v>
      </c>
      <c r="G62" s="7">
        <v>80</v>
      </c>
      <c r="H62" s="8">
        <v>510.42727272727268</v>
      </c>
      <c r="I62" s="9">
        <v>3027639.3161359006</v>
      </c>
      <c r="J62" s="9"/>
      <c r="K62" s="9"/>
      <c r="L62" s="9">
        <v>111278.37918021253</v>
      </c>
      <c r="M62" s="9">
        <v>2906471.8254476655</v>
      </c>
      <c r="N62" s="9">
        <v>9889.1115080226118</v>
      </c>
      <c r="O62" s="9"/>
      <c r="P62" s="9"/>
      <c r="Q62" s="9">
        <f t="shared" si="1"/>
        <v>2942131</v>
      </c>
      <c r="R62" s="9">
        <f t="shared" si="2"/>
        <v>0</v>
      </c>
      <c r="S62" s="9">
        <f t="shared" si="3"/>
        <v>0</v>
      </c>
      <c r="T62" s="9">
        <f t="shared" si="4"/>
        <v>108135.59173676757</v>
      </c>
      <c r="U62" s="9">
        <f t="shared" si="5"/>
        <v>2824385.5906818756</v>
      </c>
      <c r="V62" s="9">
        <f t="shared" si="6"/>
        <v>9609.8175813568723</v>
      </c>
      <c r="W62" s="9">
        <f t="shared" si="7"/>
        <v>0</v>
      </c>
      <c r="X62" s="9">
        <f t="shared" si="8"/>
        <v>0</v>
      </c>
      <c r="Y62" s="9">
        <v>2.158688849349744</v>
      </c>
      <c r="Z62" s="1">
        <v>3</v>
      </c>
      <c r="AA62" s="1" t="s">
        <v>256</v>
      </c>
    </row>
    <row r="63" spans="2:27" x14ac:dyDescent="0.35">
      <c r="B63" s="1" t="s">
        <v>73</v>
      </c>
      <c r="C63" s="1">
        <v>4627</v>
      </c>
      <c r="E63" s="9"/>
      <c r="G63" s="7"/>
      <c r="H63" s="8"/>
      <c r="I63" s="9"/>
      <c r="J63" s="9"/>
      <c r="K63" s="9"/>
      <c r="L63" s="9"/>
      <c r="M63" s="9"/>
      <c r="N63" s="9"/>
      <c r="O63" s="9"/>
      <c r="P63" s="9"/>
      <c r="Q63" s="9">
        <f t="shared" si="1"/>
        <v>4627</v>
      </c>
      <c r="R63" s="9"/>
      <c r="S63" s="9"/>
      <c r="T63" s="9"/>
      <c r="U63" s="9"/>
      <c r="V63" s="9"/>
      <c r="W63" s="9"/>
      <c r="X63" s="9"/>
      <c r="Y63" s="9">
        <v>0.80357763112191738</v>
      </c>
    </row>
    <row r="64" spans="2:27" x14ac:dyDescent="0.35">
      <c r="B64" s="1" t="s">
        <v>74</v>
      </c>
      <c r="C64" s="1">
        <v>3244</v>
      </c>
      <c r="E64" s="9"/>
      <c r="G64" s="7"/>
      <c r="H64" s="8"/>
      <c r="I64" s="9">
        <v>2904.4006078746665</v>
      </c>
      <c r="J64" s="9"/>
      <c r="K64" s="9"/>
      <c r="L64" s="9"/>
      <c r="M64" s="9"/>
      <c r="N64" s="9"/>
      <c r="O64" s="9">
        <v>2904.4006078746665</v>
      </c>
      <c r="P64" s="9"/>
      <c r="Q64" s="9">
        <f t="shared" si="1"/>
        <v>3244</v>
      </c>
      <c r="R64" s="9">
        <f t="shared" si="2"/>
        <v>0</v>
      </c>
      <c r="S64" s="9">
        <f t="shared" si="3"/>
        <v>0</v>
      </c>
      <c r="T64" s="9">
        <f t="shared" si="4"/>
        <v>0</v>
      </c>
      <c r="U64" s="9">
        <f t="shared" si="5"/>
        <v>0</v>
      </c>
      <c r="V64" s="9">
        <f t="shared" si="6"/>
        <v>0</v>
      </c>
      <c r="W64" s="9">
        <f t="shared" si="7"/>
        <v>3244</v>
      </c>
      <c r="X64" s="9">
        <f t="shared" si="8"/>
        <v>0</v>
      </c>
      <c r="Y64" s="9">
        <v>6.2145593869731801</v>
      </c>
      <c r="Z64" s="1">
        <v>15</v>
      </c>
      <c r="AA64" s="1" t="s">
        <v>252</v>
      </c>
    </row>
    <row r="65" spans="2:27" x14ac:dyDescent="0.35">
      <c r="B65" s="1" t="s">
        <v>75</v>
      </c>
      <c r="C65" s="1">
        <v>9616440</v>
      </c>
      <c r="D65" s="1">
        <v>35</v>
      </c>
      <c r="E65" s="9">
        <v>6.7315079999999998</v>
      </c>
      <c r="F65" s="1" t="s">
        <v>99</v>
      </c>
      <c r="G65" s="7">
        <v>1.6</v>
      </c>
      <c r="H65" s="8">
        <v>8.2462498832666944E-2</v>
      </c>
      <c r="I65" s="9">
        <v>7030168.1896062382</v>
      </c>
      <c r="J65" s="9"/>
      <c r="K65" s="9">
        <v>55593.708165310323</v>
      </c>
      <c r="L65" s="9">
        <v>3522.1739191744527</v>
      </c>
      <c r="M65" s="9">
        <v>6496222.5074631823</v>
      </c>
      <c r="N65" s="9">
        <v>34845.98066375286</v>
      </c>
      <c r="O65" s="9">
        <v>437343.40531061619</v>
      </c>
      <c r="P65" s="9">
        <v>2640.41408420174</v>
      </c>
      <c r="Q65" s="9">
        <f t="shared" si="1"/>
        <v>9616440</v>
      </c>
      <c r="R65" s="9">
        <f t="shared" si="2"/>
        <v>0</v>
      </c>
      <c r="S65" s="9">
        <f t="shared" si="3"/>
        <v>76045.628572530739</v>
      </c>
      <c r="T65" s="9">
        <f t="shared" si="4"/>
        <v>4817.9180426127314</v>
      </c>
      <c r="U65" s="9">
        <f t="shared" si="5"/>
        <v>8886065.3521816023</v>
      </c>
      <c r="V65" s="9">
        <f t="shared" si="6"/>
        <v>47665.187127323661</v>
      </c>
      <c r="W65" s="9">
        <f t="shared" si="7"/>
        <v>598234.13937423646</v>
      </c>
      <c r="X65" s="9">
        <f t="shared" si="8"/>
        <v>3611.7747016950329</v>
      </c>
      <c r="Y65" s="9">
        <v>57.179450588655016</v>
      </c>
      <c r="Z65" s="1">
        <v>73.751999999999995</v>
      </c>
      <c r="AA65" s="1" t="s">
        <v>256</v>
      </c>
    </row>
    <row r="66" spans="2:27" x14ac:dyDescent="0.35">
      <c r="B66" s="1" t="s">
        <v>76</v>
      </c>
      <c r="C66" s="1">
        <v>121177</v>
      </c>
      <c r="G66" s="7">
        <v>37</v>
      </c>
      <c r="H66" s="8"/>
      <c r="I66" s="9">
        <v>99468.397367427795</v>
      </c>
      <c r="J66" s="9"/>
      <c r="K66" s="9"/>
      <c r="L66" s="9">
        <v>1.6522285263749998</v>
      </c>
      <c r="M66" s="9">
        <v>99466.745138901417</v>
      </c>
      <c r="N66" s="9"/>
      <c r="O66" s="9"/>
      <c r="P66" s="9"/>
      <c r="Q66" s="9">
        <f t="shared" si="1"/>
        <v>121177</v>
      </c>
      <c r="R66" s="9">
        <f t="shared" si="2"/>
        <v>0</v>
      </c>
      <c r="S66" s="9">
        <f t="shared" si="3"/>
        <v>0</v>
      </c>
      <c r="T66" s="9">
        <f t="shared" si="4"/>
        <v>2.0128211717433921</v>
      </c>
      <c r="U66" s="9">
        <f t="shared" si="5"/>
        <v>121174.98717882826</v>
      </c>
      <c r="V66" s="9">
        <f t="shared" si="6"/>
        <v>0</v>
      </c>
      <c r="W66" s="9">
        <f t="shared" si="7"/>
        <v>0</v>
      </c>
      <c r="X66" s="9">
        <f t="shared" si="8"/>
        <v>0</v>
      </c>
      <c r="Y66" s="9">
        <v>1.1142712643678161</v>
      </c>
      <c r="Z66" s="1">
        <v>1.6</v>
      </c>
      <c r="AA66" s="1" t="s">
        <v>257</v>
      </c>
    </row>
    <row r="67" spans="2:27" x14ac:dyDescent="0.35">
      <c r="B67" s="1" t="s">
        <v>77</v>
      </c>
      <c r="C67" s="1">
        <v>4483</v>
      </c>
      <c r="G67" s="7">
        <v>5.16</v>
      </c>
      <c r="H67" s="8"/>
      <c r="I67" s="9">
        <v>3736.2730918687348</v>
      </c>
      <c r="J67" s="9"/>
      <c r="K67" s="9">
        <v>103.43212332939</v>
      </c>
      <c r="L67" s="9">
        <v>966.11840582752563</v>
      </c>
      <c r="M67" s="9">
        <v>1475.0806470497314</v>
      </c>
      <c r="N67" s="9">
        <v>19.10903227875</v>
      </c>
      <c r="O67" s="9">
        <v>1172.5328833833375</v>
      </c>
      <c r="P67" s="9"/>
      <c r="Q67" s="9">
        <f t="shared" si="1"/>
        <v>4483</v>
      </c>
      <c r="R67" s="9">
        <f t="shared" si="2"/>
        <v>0</v>
      </c>
      <c r="S67" s="9">
        <f t="shared" si="3"/>
        <v>124.1039392689944</v>
      </c>
      <c r="T67" s="9">
        <f t="shared" si="4"/>
        <v>1159.2056326799575</v>
      </c>
      <c r="U67" s="9">
        <f t="shared" si="5"/>
        <v>1769.888436451655</v>
      </c>
      <c r="V67" s="9">
        <f t="shared" si="6"/>
        <v>22.928139779736934</v>
      </c>
      <c r="W67" s="9">
        <f t="shared" si="7"/>
        <v>1406.873851819656</v>
      </c>
      <c r="X67" s="9">
        <f t="shared" si="8"/>
        <v>0</v>
      </c>
      <c r="Y67" s="9">
        <v>4.170232558139535</v>
      </c>
      <c r="Z67" s="1">
        <v>10</v>
      </c>
      <c r="AA67" s="1" t="s">
        <v>255</v>
      </c>
    </row>
    <row r="68" spans="2:27" x14ac:dyDescent="0.35">
      <c r="B68" s="1" t="s">
        <v>78</v>
      </c>
      <c r="C68" s="1">
        <v>235095</v>
      </c>
      <c r="G68" s="7">
        <v>4.3888888888888893</v>
      </c>
      <c r="H68" s="8"/>
      <c r="I68" s="9">
        <v>208476.57665163497</v>
      </c>
      <c r="J68" s="9"/>
      <c r="K68" s="9">
        <v>1619.5834250136284</v>
      </c>
      <c r="L68" s="9">
        <v>895.10530041776246</v>
      </c>
      <c r="M68" s="9">
        <v>112474.40817007438</v>
      </c>
      <c r="N68" s="9">
        <v>212.88038705918999</v>
      </c>
      <c r="O68" s="9">
        <v>3749.5744839130598</v>
      </c>
      <c r="P68" s="9">
        <v>89525.024885156934</v>
      </c>
      <c r="Q68" s="9">
        <f t="shared" si="1"/>
        <v>235095</v>
      </c>
      <c r="R68" s="9">
        <f t="shared" si="2"/>
        <v>0</v>
      </c>
      <c r="S68" s="9">
        <f t="shared" si="3"/>
        <v>1826.3728780419463</v>
      </c>
      <c r="T68" s="9">
        <f t="shared" si="4"/>
        <v>1009.3929206893638</v>
      </c>
      <c r="U68" s="9">
        <f t="shared" si="5"/>
        <v>126835.21292144293</v>
      </c>
      <c r="V68" s="9">
        <f t="shared" si="6"/>
        <v>240.06109175185256</v>
      </c>
      <c r="W68" s="9">
        <f t="shared" si="7"/>
        <v>4228.3225648344205</v>
      </c>
      <c r="X68" s="9">
        <f t="shared" si="8"/>
        <v>100955.63762323948</v>
      </c>
      <c r="Y68" s="9">
        <v>8.7928713019411298</v>
      </c>
      <c r="Z68" s="1">
        <v>19</v>
      </c>
      <c r="AA68" s="1" t="s">
        <v>257</v>
      </c>
    </row>
    <row r="69" spans="2:27" x14ac:dyDescent="0.35">
      <c r="B69" s="1" t="s">
        <v>79</v>
      </c>
      <c r="C69" s="1">
        <v>1192</v>
      </c>
      <c r="G69" s="7"/>
      <c r="H69" s="8"/>
      <c r="I69" s="9"/>
      <c r="J69" s="9"/>
      <c r="K69" s="9"/>
      <c r="L69" s="9"/>
      <c r="M69" s="9"/>
      <c r="N69" s="9"/>
      <c r="O69" s="9"/>
      <c r="P69" s="9"/>
      <c r="Q69" s="9">
        <f t="shared" si="1"/>
        <v>1192</v>
      </c>
      <c r="R69" s="9"/>
      <c r="S69" s="9"/>
      <c r="T69" s="9"/>
      <c r="U69" s="9"/>
      <c r="V69" s="9"/>
      <c r="W69" s="9"/>
      <c r="X69" s="9"/>
      <c r="Y69" s="9">
        <v>4.3503649635036492</v>
      </c>
    </row>
    <row r="70" spans="2:27" x14ac:dyDescent="0.35">
      <c r="B70" s="1" t="s">
        <v>80</v>
      </c>
      <c r="C70" s="1">
        <v>1178</v>
      </c>
      <c r="G70" s="7">
        <v>39.060606060606062</v>
      </c>
      <c r="H70" s="8"/>
      <c r="I70" s="9">
        <v>70.419929104169995</v>
      </c>
      <c r="J70" s="9"/>
      <c r="K70" s="9"/>
      <c r="L70" s="9"/>
      <c r="M70" s="9"/>
      <c r="N70" s="9"/>
      <c r="O70" s="9">
        <v>70.419929104169995</v>
      </c>
      <c r="P70" s="9"/>
      <c r="Q70" s="9">
        <f t="shared" ref="Q70:Q75" si="9">C70</f>
        <v>1178</v>
      </c>
      <c r="R70" s="9">
        <f t="shared" ref="R70:R75" si="10">(J70/$I70)*$Q70</f>
        <v>0</v>
      </c>
      <c r="S70" s="9">
        <f t="shared" ref="S70:S75" si="11">(K70/$I70)*$Q70</f>
        <v>0</v>
      </c>
      <c r="T70" s="9">
        <f t="shared" ref="T70:T75" si="12">(L70/$I70)*$Q70</f>
        <v>0</v>
      </c>
      <c r="U70" s="9">
        <f t="shared" ref="U70:U75" si="13">(M70/$I70)*$Q70</f>
        <v>0</v>
      </c>
      <c r="V70" s="9">
        <f t="shared" ref="V70:V75" si="14">(N70/$I70)*$Q70</f>
        <v>0</v>
      </c>
      <c r="W70" s="9">
        <f t="shared" ref="W70:W75" si="15">(O70/$I70)*$Q70</f>
        <v>1178</v>
      </c>
      <c r="X70" s="9">
        <f t="shared" ref="X70:X75" si="16">(P70/$I70)*$Q70</f>
        <v>0</v>
      </c>
      <c r="Y70" s="9">
        <v>1.0051194539249146</v>
      </c>
      <c r="Z70" s="1">
        <v>2.0630000000000002</v>
      </c>
      <c r="AA70" s="1" t="s">
        <v>256</v>
      </c>
    </row>
    <row r="71" spans="2:27" x14ac:dyDescent="0.35">
      <c r="B71" s="1" t="s">
        <v>81</v>
      </c>
      <c r="C71" s="1">
        <v>64715</v>
      </c>
      <c r="G71" s="7">
        <v>5</v>
      </c>
      <c r="H71" s="8"/>
      <c r="I71" s="9">
        <v>65693.779141778941</v>
      </c>
      <c r="J71" s="9">
        <v>17.42934504864375</v>
      </c>
      <c r="K71" s="9">
        <v>198.36476745070851</v>
      </c>
      <c r="L71" s="9">
        <v>1276.5107249581765</v>
      </c>
      <c r="M71" s="9">
        <v>3173.5824420065792</v>
      </c>
      <c r="N71" s="9"/>
      <c r="O71" s="9">
        <v>60790.678271307668</v>
      </c>
      <c r="P71" s="9">
        <v>237.21359100716262</v>
      </c>
      <c r="Q71" s="9">
        <f t="shared" si="9"/>
        <v>64715</v>
      </c>
      <c r="R71" s="9">
        <f t="shared" si="10"/>
        <v>17.16966323993454</v>
      </c>
      <c r="S71" s="9">
        <f t="shared" si="11"/>
        <v>195.40930805438484</v>
      </c>
      <c r="T71" s="9">
        <f t="shared" si="12"/>
        <v>1257.4918454208964</v>
      </c>
      <c r="U71" s="9">
        <f t="shared" si="13"/>
        <v>3126.298873614995</v>
      </c>
      <c r="V71" s="9">
        <f t="shared" si="14"/>
        <v>0</v>
      </c>
      <c r="W71" s="9">
        <f t="shared" si="15"/>
        <v>59884.950991131911</v>
      </c>
      <c r="X71" s="9">
        <f t="shared" si="16"/>
        <v>233.67931853787439</v>
      </c>
      <c r="Y71" s="9">
        <v>13.454261954261954</v>
      </c>
      <c r="Z71" s="1">
        <v>39</v>
      </c>
      <c r="AA71" s="1" t="s">
        <v>252</v>
      </c>
    </row>
    <row r="72" spans="2:27" x14ac:dyDescent="0.35">
      <c r="B72" s="1" t="s">
        <v>82</v>
      </c>
      <c r="C72" s="1">
        <v>1407</v>
      </c>
      <c r="G72" s="7"/>
      <c r="H72" s="8"/>
      <c r="I72" s="9"/>
      <c r="J72" s="9"/>
      <c r="K72" s="9"/>
      <c r="L72" s="9"/>
      <c r="M72" s="9"/>
      <c r="N72" s="9"/>
      <c r="O72" s="9"/>
      <c r="P72" s="9"/>
      <c r="Q72" s="9">
        <f t="shared" si="9"/>
        <v>1407</v>
      </c>
      <c r="R72" s="9"/>
      <c r="S72" s="9"/>
      <c r="T72" s="9"/>
      <c r="U72" s="9"/>
      <c r="V72" s="9"/>
      <c r="W72" s="9"/>
      <c r="X72" s="9"/>
      <c r="Y72" s="9">
        <v>6.8634146341463413</v>
      </c>
    </row>
    <row r="73" spans="2:27" x14ac:dyDescent="0.35">
      <c r="B73" s="1" t="s">
        <v>83</v>
      </c>
      <c r="C73" s="1">
        <v>39988</v>
      </c>
      <c r="G73" s="7"/>
      <c r="H73" s="8"/>
      <c r="I73" s="9"/>
      <c r="J73" s="9"/>
      <c r="K73" s="9"/>
      <c r="L73" s="9"/>
      <c r="M73" s="9"/>
      <c r="N73" s="9"/>
      <c r="O73" s="9"/>
      <c r="P73" s="9"/>
      <c r="Q73" s="9">
        <f t="shared" si="9"/>
        <v>39988</v>
      </c>
      <c r="R73" s="9"/>
      <c r="S73" s="9"/>
      <c r="T73" s="9"/>
      <c r="U73" s="9"/>
      <c r="V73" s="9"/>
      <c r="W73" s="9"/>
      <c r="X73" s="9"/>
      <c r="Y73" s="9">
        <v>1.4937058757610848</v>
      </c>
    </row>
    <row r="74" spans="2:27" x14ac:dyDescent="0.35">
      <c r="B74" s="1" t="s">
        <v>84</v>
      </c>
      <c r="C74" s="1">
        <v>59701</v>
      </c>
      <c r="G74" s="7">
        <v>37</v>
      </c>
      <c r="H74" s="8"/>
      <c r="I74" s="9">
        <v>48196.66528525819</v>
      </c>
      <c r="J74" s="9"/>
      <c r="K74" s="9">
        <v>2308.6685343810823</v>
      </c>
      <c r="L74" s="9">
        <v>4583.1636387105791</v>
      </c>
      <c r="M74" s="9">
        <v>23742.312259300641</v>
      </c>
      <c r="N74" s="9">
        <v>1415.3033396245537</v>
      </c>
      <c r="O74" s="9">
        <v>15535.714381971984</v>
      </c>
      <c r="P74" s="9">
        <v>611.50313126934782</v>
      </c>
      <c r="Q74" s="9">
        <f t="shared" si="9"/>
        <v>59701</v>
      </c>
      <c r="R74" s="9">
        <f t="shared" si="10"/>
        <v>0</v>
      </c>
      <c r="S74" s="9">
        <f t="shared" si="11"/>
        <v>2859.7376883923689</v>
      </c>
      <c r="T74" s="9">
        <f t="shared" si="12"/>
        <v>5677.1448973742936</v>
      </c>
      <c r="U74" s="9">
        <f t="shared" si="13"/>
        <v>29409.499097151369</v>
      </c>
      <c r="V74" s="9">
        <f t="shared" si="14"/>
        <v>1753.1301009899908</v>
      </c>
      <c r="W74" s="9">
        <f t="shared" si="15"/>
        <v>19244.021942775391</v>
      </c>
      <c r="X74" s="9">
        <f t="shared" si="16"/>
        <v>757.46627331658487</v>
      </c>
      <c r="Y74" s="9">
        <v>13.412940912154571</v>
      </c>
      <c r="Z74" s="1">
        <v>25</v>
      </c>
      <c r="AA74" s="1" t="s">
        <v>252</v>
      </c>
    </row>
    <row r="75" spans="2:27" x14ac:dyDescent="0.35">
      <c r="B75" s="1" t="s">
        <v>85</v>
      </c>
      <c r="C75" s="1">
        <v>301689</v>
      </c>
      <c r="E75" s="9">
        <v>4309.0022127000002</v>
      </c>
      <c r="F75" s="1" t="s">
        <v>100</v>
      </c>
      <c r="G75" s="7">
        <v>35</v>
      </c>
      <c r="H75" s="8">
        <v>52.754545454545458</v>
      </c>
      <c r="I75" s="9">
        <v>324322.02819272329</v>
      </c>
      <c r="J75" s="9">
        <v>3281.4396575490878</v>
      </c>
      <c r="K75" s="9">
        <v>16.721959778999999</v>
      </c>
      <c r="L75" s="9">
        <v>36414.732932909792</v>
      </c>
      <c r="M75" s="9">
        <v>238628.9324341919</v>
      </c>
      <c r="N75" s="9"/>
      <c r="O75" s="9">
        <v>45779.999148076604</v>
      </c>
      <c r="P75" s="9">
        <v>200.20206021693747</v>
      </c>
      <c r="Q75" s="9">
        <f t="shared" si="9"/>
        <v>301689</v>
      </c>
      <c r="R75" s="9">
        <f t="shared" si="10"/>
        <v>3052.4422111039898</v>
      </c>
      <c r="S75" s="9">
        <f t="shared" si="11"/>
        <v>15.55500670700332</v>
      </c>
      <c r="T75" s="9">
        <f t="shared" si="12"/>
        <v>33873.506603962189</v>
      </c>
      <c r="U75" s="9">
        <f t="shared" si="13"/>
        <v>221976.05385706015</v>
      </c>
      <c r="V75" s="9">
        <f t="shared" si="14"/>
        <v>0</v>
      </c>
      <c r="W75" s="9">
        <f t="shared" si="15"/>
        <v>42585.211494721298</v>
      </c>
      <c r="X75" s="9">
        <f t="shared" si="16"/>
        <v>186.23082644542615</v>
      </c>
      <c r="Y75" s="9">
        <v>1.5117027193602213</v>
      </c>
      <c r="Z75" s="1">
        <v>3.1</v>
      </c>
      <c r="AA75" s="1" t="s">
        <v>259</v>
      </c>
    </row>
    <row r="76" spans="2:27" x14ac:dyDescent="0.35">
      <c r="B76" s="2" t="s">
        <v>10</v>
      </c>
      <c r="C76" s="1" t="s">
        <v>86</v>
      </c>
      <c r="D76" s="1" t="s">
        <v>87</v>
      </c>
      <c r="E76" s="1" t="s">
        <v>86</v>
      </c>
      <c r="F76" s="1" t="s">
        <v>101</v>
      </c>
      <c r="G76" s="1" t="s">
        <v>137</v>
      </c>
      <c r="H76" s="1" t="s">
        <v>86</v>
      </c>
      <c r="I76" s="1" t="s">
        <v>238</v>
      </c>
      <c r="J76" s="1" t="s">
        <v>238</v>
      </c>
      <c r="K76" s="1" t="s">
        <v>238</v>
      </c>
      <c r="L76" s="1" t="s">
        <v>238</v>
      </c>
      <c r="M76" s="1" t="s">
        <v>238</v>
      </c>
      <c r="N76" s="1" t="s">
        <v>238</v>
      </c>
      <c r="O76" s="1" t="s">
        <v>238</v>
      </c>
      <c r="P76" s="1" t="s">
        <v>238</v>
      </c>
    </row>
  </sheetData>
  <mergeCells count="4">
    <mergeCell ref="E3:F3"/>
    <mergeCell ref="I3:P3"/>
    <mergeCell ref="Q3:X3"/>
    <mergeCell ref="Y3:AA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EDA8-3577-4FB1-9B6F-AC8ABD593305}">
  <dimension ref="B2:F19"/>
  <sheetViews>
    <sheetView tabSelected="1" zoomScale="80" zoomScaleNormal="80" workbookViewId="0">
      <selection activeCell="E24" sqref="E24"/>
    </sheetView>
  </sheetViews>
  <sheetFormatPr defaultRowHeight="14" x14ac:dyDescent="0.35"/>
  <cols>
    <col min="1" max="1" width="8.7265625" style="1"/>
    <col min="2" max="2" width="16.7265625" style="1" customWidth="1"/>
    <col min="3" max="3" width="20" style="1" customWidth="1"/>
    <col min="4" max="4" width="11.1796875" style="1" customWidth="1"/>
    <col min="5" max="6" width="23.36328125" style="1" customWidth="1"/>
    <col min="7" max="7" width="29.81640625" style="1" customWidth="1"/>
    <col min="8" max="16384" width="8.7265625" style="1"/>
  </cols>
  <sheetData>
    <row r="2" spans="2:6" s="4" customFormat="1" x14ac:dyDescent="0.35">
      <c r="B2" s="4" t="s">
        <v>0</v>
      </c>
      <c r="C2" s="18" t="s">
        <v>135</v>
      </c>
      <c r="D2" s="18"/>
      <c r="E2" s="18" t="s">
        <v>134</v>
      </c>
      <c r="F2" s="18"/>
    </row>
    <row r="3" spans="2:6" s="4" customFormat="1" ht="34.5" customHeight="1" x14ac:dyDescent="0.35">
      <c r="B3" s="4" t="s">
        <v>120</v>
      </c>
      <c r="C3" s="10" t="s">
        <v>266</v>
      </c>
      <c r="D3" s="4" t="s">
        <v>122</v>
      </c>
      <c r="E3" s="10" t="s">
        <v>267</v>
      </c>
      <c r="F3" s="10" t="s">
        <v>268</v>
      </c>
    </row>
    <row r="4" spans="2:6" x14ac:dyDescent="0.35">
      <c r="B4" s="1" t="s">
        <v>106</v>
      </c>
      <c r="C4" s="9">
        <v>138599.92211000001</v>
      </c>
      <c r="D4" s="1" t="s">
        <v>123</v>
      </c>
      <c r="E4" s="9">
        <v>41579.976632999998</v>
      </c>
      <c r="F4" s="9">
        <v>27719.984422000001</v>
      </c>
    </row>
    <row r="5" spans="2:6" x14ac:dyDescent="0.35">
      <c r="B5" s="1" t="s">
        <v>107</v>
      </c>
      <c r="C5" s="9">
        <v>6567650.4418559996</v>
      </c>
      <c r="D5" s="1" t="s">
        <v>124</v>
      </c>
      <c r="E5" s="9">
        <v>1974266.169557</v>
      </c>
      <c r="F5" s="9">
        <v>1316177.446371</v>
      </c>
    </row>
    <row r="6" spans="2:6" x14ac:dyDescent="0.35">
      <c r="B6" s="1" t="s">
        <v>108</v>
      </c>
      <c r="C6" s="9">
        <v>3753973.7153099999</v>
      </c>
      <c r="D6" s="1" t="s">
        <v>125</v>
      </c>
      <c r="E6" s="9">
        <v>1126192.1145929999</v>
      </c>
      <c r="F6" s="9">
        <v>750794.74306200002</v>
      </c>
    </row>
    <row r="7" spans="2:6" x14ac:dyDescent="0.35">
      <c r="B7" s="1" t="s">
        <v>109</v>
      </c>
      <c r="C7" s="9">
        <v>41902138.773000002</v>
      </c>
      <c r="D7" s="1" t="s">
        <v>127</v>
      </c>
      <c r="E7" s="9">
        <v>12570641.631899999</v>
      </c>
      <c r="F7" s="9">
        <v>8380427.7545999996</v>
      </c>
    </row>
    <row r="8" spans="2:6" x14ac:dyDescent="0.35">
      <c r="B8" s="1" t="s">
        <v>110</v>
      </c>
      <c r="C8" s="9">
        <v>7811730</v>
      </c>
      <c r="D8" s="1" t="s">
        <v>126</v>
      </c>
      <c r="E8" s="9">
        <v>2343519</v>
      </c>
      <c r="F8" s="9">
        <v>1562346</v>
      </c>
    </row>
    <row r="9" spans="2:6" x14ac:dyDescent="0.35">
      <c r="B9" s="1" t="s">
        <v>111</v>
      </c>
      <c r="C9" s="9">
        <v>369572.94630000001</v>
      </c>
      <c r="D9" s="1" t="s">
        <v>128</v>
      </c>
      <c r="E9" s="9">
        <v>110871.88389</v>
      </c>
      <c r="F9" s="9">
        <v>73914.589259999993</v>
      </c>
    </row>
    <row r="10" spans="2:6" x14ac:dyDescent="0.35">
      <c r="B10" s="1" t="s">
        <v>112</v>
      </c>
      <c r="C10" s="9">
        <v>334233.42</v>
      </c>
      <c r="D10" s="1" t="s">
        <v>129</v>
      </c>
      <c r="E10" s="9">
        <v>100270.026</v>
      </c>
      <c r="F10" s="9">
        <v>66846.683999999994</v>
      </c>
    </row>
    <row r="11" spans="2:6" x14ac:dyDescent="0.35">
      <c r="B11" s="1" t="s">
        <v>113</v>
      </c>
      <c r="C11" s="9">
        <v>202171.43906400001</v>
      </c>
      <c r="D11" s="1" t="s">
        <v>123</v>
      </c>
      <c r="E11" s="9">
        <v>60651.431719</v>
      </c>
      <c r="F11" s="9">
        <v>40434.287813000003</v>
      </c>
    </row>
    <row r="12" spans="2:6" x14ac:dyDescent="0.35">
      <c r="B12" s="1" t="s">
        <v>114</v>
      </c>
      <c r="C12" s="9">
        <v>611677.96751999995</v>
      </c>
      <c r="D12" s="1" t="s">
        <v>130</v>
      </c>
      <c r="E12" s="9">
        <v>183503.39025600001</v>
      </c>
      <c r="F12" s="9">
        <v>122335.593504</v>
      </c>
    </row>
    <row r="13" spans="2:6" x14ac:dyDescent="0.35">
      <c r="B13" s="1" t="s">
        <v>115</v>
      </c>
      <c r="C13" s="9">
        <v>18047.00014</v>
      </c>
      <c r="D13" s="1" t="s">
        <v>123</v>
      </c>
      <c r="E13" s="9">
        <v>5414.100042</v>
      </c>
      <c r="F13" s="9">
        <v>3609.400028</v>
      </c>
    </row>
    <row r="14" spans="2:6" x14ac:dyDescent="0.35">
      <c r="B14" s="1" t="s">
        <v>116</v>
      </c>
      <c r="C14" s="9">
        <v>2768474</v>
      </c>
      <c r="D14" s="1" t="s">
        <v>123</v>
      </c>
      <c r="E14" s="9">
        <v>0</v>
      </c>
      <c r="F14" s="9">
        <v>0</v>
      </c>
    </row>
    <row r="15" spans="2:6" x14ac:dyDescent="0.35">
      <c r="B15" s="1" t="s">
        <v>117</v>
      </c>
      <c r="C15" s="9">
        <v>1700938.6309700001</v>
      </c>
      <c r="D15" s="1" t="s">
        <v>131</v>
      </c>
      <c r="E15" s="9">
        <v>510281.58929099998</v>
      </c>
      <c r="F15" s="9">
        <v>340187.72619399999</v>
      </c>
    </row>
    <row r="16" spans="2:6" x14ac:dyDescent="0.35">
      <c r="B16" s="1" t="s">
        <v>118</v>
      </c>
      <c r="C16" s="9">
        <v>39718146.866186</v>
      </c>
      <c r="D16" s="1" t="s">
        <v>131</v>
      </c>
      <c r="E16" s="9">
        <v>11915444.059855999</v>
      </c>
      <c r="F16" s="9">
        <v>7943629.3732369998</v>
      </c>
    </row>
    <row r="17" spans="2:6" s="3" customFormat="1" x14ac:dyDescent="0.35">
      <c r="B17" s="3" t="s">
        <v>119</v>
      </c>
      <c r="C17" s="11">
        <v>167248.0808</v>
      </c>
      <c r="D17" s="3" t="s">
        <v>132</v>
      </c>
      <c r="E17" s="11">
        <v>50174.42424</v>
      </c>
      <c r="F17" s="11">
        <v>33449.616159999998</v>
      </c>
    </row>
    <row r="18" spans="2:6" s="12" customFormat="1" x14ac:dyDescent="0.35">
      <c r="B18" s="12" t="s">
        <v>121</v>
      </c>
      <c r="C18" s="12" t="s">
        <v>86</v>
      </c>
      <c r="D18" s="12" t="s">
        <v>133</v>
      </c>
      <c r="E18" s="12" t="s">
        <v>86</v>
      </c>
      <c r="F18" s="12" t="s">
        <v>86</v>
      </c>
    </row>
    <row r="19" spans="2:6" x14ac:dyDescent="0.35">
      <c r="C19" s="9"/>
    </row>
  </sheetData>
  <mergeCells count="2">
    <mergeCell ref="C2:D2"/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31C4-B98C-41B6-B8EA-19468F4AF63A}">
  <dimension ref="B1:D93"/>
  <sheetViews>
    <sheetView zoomScale="80" zoomScaleNormal="80" workbookViewId="0"/>
  </sheetViews>
  <sheetFormatPr defaultRowHeight="14" x14ac:dyDescent="0.35"/>
  <cols>
    <col min="1" max="1" width="8.7265625" style="1"/>
    <col min="2" max="2" width="30" style="1" customWidth="1"/>
    <col min="3" max="4" width="25.90625" style="17" customWidth="1"/>
    <col min="5" max="16384" width="8.7265625" style="1"/>
  </cols>
  <sheetData>
    <row r="1" spans="2:4" x14ac:dyDescent="0.35">
      <c r="B1" s="3"/>
      <c r="C1" s="16"/>
      <c r="D1" s="16"/>
    </row>
    <row r="2" spans="2:4" x14ac:dyDescent="0.35">
      <c r="B2" s="4" t="s">
        <v>226</v>
      </c>
      <c r="C2" s="19" t="s">
        <v>228</v>
      </c>
      <c r="D2" s="19"/>
    </row>
    <row r="3" spans="2:4" ht="42" x14ac:dyDescent="0.35">
      <c r="B3" s="4" t="s">
        <v>140</v>
      </c>
      <c r="C3" s="10" t="s">
        <v>139</v>
      </c>
      <c r="D3" s="10" t="s">
        <v>227</v>
      </c>
    </row>
    <row r="4" spans="2:4" x14ac:dyDescent="0.35">
      <c r="B4" s="1" t="s">
        <v>141</v>
      </c>
      <c r="C4" s="17">
        <v>11.8</v>
      </c>
      <c r="D4" s="17">
        <v>11.8</v>
      </c>
    </row>
    <row r="5" spans="2:4" x14ac:dyDescent="0.35">
      <c r="B5" s="1" t="s">
        <v>142</v>
      </c>
      <c r="C5" s="17">
        <v>5.65</v>
      </c>
      <c r="D5" s="17">
        <v>5.65</v>
      </c>
    </row>
    <row r="6" spans="2:4" x14ac:dyDescent="0.35">
      <c r="B6" s="1" t="s">
        <v>143</v>
      </c>
      <c r="C6" s="17">
        <v>0</v>
      </c>
      <c r="D6" s="17">
        <v>0</v>
      </c>
    </row>
    <row r="7" spans="2:4" x14ac:dyDescent="0.35">
      <c r="B7" s="1" t="s">
        <v>144</v>
      </c>
      <c r="C7" s="17">
        <v>6.24</v>
      </c>
      <c r="D7" s="17">
        <v>6.24</v>
      </c>
    </row>
    <row r="8" spans="2:4" x14ac:dyDescent="0.35">
      <c r="B8" s="1" t="s">
        <v>145</v>
      </c>
      <c r="C8" s="17">
        <v>0</v>
      </c>
      <c r="D8" s="17">
        <v>0</v>
      </c>
    </row>
    <row r="9" spans="2:4" x14ac:dyDescent="0.35">
      <c r="B9" s="1" t="s">
        <v>48</v>
      </c>
      <c r="C9" s="17">
        <v>0.35</v>
      </c>
      <c r="D9" s="17">
        <v>0.35</v>
      </c>
    </row>
    <row r="10" spans="2:4" x14ac:dyDescent="0.35">
      <c r="B10" s="1" t="s">
        <v>146</v>
      </c>
      <c r="C10" s="17">
        <v>0.99</v>
      </c>
      <c r="D10" s="17">
        <v>0.99</v>
      </c>
    </row>
    <row r="11" spans="2:4" x14ac:dyDescent="0.35">
      <c r="B11" s="1" t="s">
        <v>147</v>
      </c>
      <c r="C11" s="17">
        <v>0.23</v>
      </c>
      <c r="D11" s="17">
        <v>0.23</v>
      </c>
    </row>
    <row r="12" spans="2:4" x14ac:dyDescent="0.35">
      <c r="B12" s="1" t="s">
        <v>148</v>
      </c>
      <c r="C12" s="17">
        <v>4.21</v>
      </c>
      <c r="D12" s="17">
        <v>4.21</v>
      </c>
    </row>
    <row r="13" spans="2:4" x14ac:dyDescent="0.35">
      <c r="B13" s="1" t="s">
        <v>77</v>
      </c>
      <c r="C13" s="17">
        <v>0.02</v>
      </c>
      <c r="D13" s="17">
        <v>0.02</v>
      </c>
    </row>
    <row r="14" spans="2:4" x14ac:dyDescent="0.35">
      <c r="B14" s="1" t="s">
        <v>149</v>
      </c>
      <c r="C14" s="17">
        <v>0.08</v>
      </c>
      <c r="D14" s="17">
        <v>0.08</v>
      </c>
    </row>
    <row r="15" spans="2:4" x14ac:dyDescent="0.35">
      <c r="B15" s="1" t="s">
        <v>75</v>
      </c>
      <c r="C15" s="17">
        <v>0</v>
      </c>
      <c r="D15" s="17">
        <v>0</v>
      </c>
    </row>
    <row r="16" spans="2:4" x14ac:dyDescent="0.35">
      <c r="B16" s="1" t="s">
        <v>150</v>
      </c>
      <c r="C16" s="17">
        <v>0</v>
      </c>
      <c r="D16" s="17">
        <v>0</v>
      </c>
    </row>
    <row r="17" spans="2:4" x14ac:dyDescent="0.35">
      <c r="B17" s="1" t="s">
        <v>151</v>
      </c>
      <c r="C17" s="17">
        <v>0</v>
      </c>
      <c r="D17" s="17">
        <v>0</v>
      </c>
    </row>
    <row r="18" spans="2:4" x14ac:dyDescent="0.35">
      <c r="B18" s="1" t="s">
        <v>152</v>
      </c>
      <c r="C18" s="17">
        <v>0</v>
      </c>
      <c r="D18" s="17">
        <v>0</v>
      </c>
    </row>
    <row r="19" spans="2:4" x14ac:dyDescent="0.35">
      <c r="B19" s="1" t="s">
        <v>153</v>
      </c>
      <c r="C19" s="17">
        <v>0</v>
      </c>
      <c r="D19" s="17">
        <v>0</v>
      </c>
    </row>
    <row r="20" spans="2:4" x14ac:dyDescent="0.35">
      <c r="B20" s="1" t="s">
        <v>154</v>
      </c>
      <c r="C20" s="17">
        <v>1.96</v>
      </c>
      <c r="D20" s="17">
        <v>1.96</v>
      </c>
    </row>
    <row r="21" spans="2:4" x14ac:dyDescent="0.35">
      <c r="B21" s="1" t="s">
        <v>155</v>
      </c>
      <c r="C21" s="17">
        <v>0.22</v>
      </c>
      <c r="D21" s="17">
        <v>0.22</v>
      </c>
    </row>
    <row r="22" spans="2:4" x14ac:dyDescent="0.35">
      <c r="B22" s="1" t="s">
        <v>156</v>
      </c>
      <c r="C22" s="17">
        <v>0.71</v>
      </c>
      <c r="D22" s="17">
        <v>0.71</v>
      </c>
    </row>
    <row r="23" spans="2:4" x14ac:dyDescent="0.35">
      <c r="B23" s="1" t="s">
        <v>157</v>
      </c>
      <c r="C23" s="17">
        <v>0.56000000000000005</v>
      </c>
      <c r="D23" s="17">
        <v>0.56000000000000005</v>
      </c>
    </row>
    <row r="24" spans="2:4" x14ac:dyDescent="0.35">
      <c r="B24" s="1" t="s">
        <v>158</v>
      </c>
      <c r="C24" s="17">
        <v>0.01</v>
      </c>
      <c r="D24" s="17">
        <v>0.01</v>
      </c>
    </row>
    <row r="25" spans="2:4" x14ac:dyDescent="0.35">
      <c r="B25" s="1" t="s">
        <v>159</v>
      </c>
      <c r="C25" s="17">
        <v>0.26</v>
      </c>
      <c r="D25" s="17">
        <v>0.26</v>
      </c>
    </row>
    <row r="26" spans="2:4" x14ac:dyDescent="0.35">
      <c r="B26" s="1" t="s">
        <v>160</v>
      </c>
      <c r="C26" s="17">
        <v>0</v>
      </c>
      <c r="D26" s="17">
        <v>0</v>
      </c>
    </row>
    <row r="27" spans="2:4" x14ac:dyDescent="0.35">
      <c r="B27" s="1" t="s">
        <v>161</v>
      </c>
      <c r="C27" s="17">
        <v>0.01</v>
      </c>
      <c r="D27" s="17">
        <v>0.01</v>
      </c>
    </row>
    <row r="28" spans="2:4" x14ac:dyDescent="0.35">
      <c r="B28" s="1" t="s">
        <v>70</v>
      </c>
      <c r="C28" s="17">
        <v>0.26</v>
      </c>
      <c r="D28" s="17">
        <v>0.26</v>
      </c>
    </row>
    <row r="29" spans="2:4" x14ac:dyDescent="0.35">
      <c r="B29" s="1" t="s">
        <v>162</v>
      </c>
      <c r="C29" s="17">
        <v>0</v>
      </c>
      <c r="D29" s="17">
        <v>0</v>
      </c>
    </row>
    <row r="30" spans="2:4" x14ac:dyDescent="0.35">
      <c r="B30" s="1" t="s">
        <v>163</v>
      </c>
      <c r="C30" s="17">
        <v>0</v>
      </c>
      <c r="D30" s="17">
        <v>0</v>
      </c>
    </row>
    <row r="31" spans="2:4" x14ac:dyDescent="0.35">
      <c r="B31" s="1" t="s">
        <v>164</v>
      </c>
      <c r="C31" s="17">
        <v>0.02</v>
      </c>
      <c r="D31" s="17">
        <v>0.02</v>
      </c>
    </row>
    <row r="32" spans="2:4" x14ac:dyDescent="0.35">
      <c r="B32" s="1" t="s">
        <v>165</v>
      </c>
      <c r="C32" s="17">
        <v>0</v>
      </c>
      <c r="D32" s="17">
        <v>0</v>
      </c>
    </row>
    <row r="33" spans="2:4" x14ac:dyDescent="0.35">
      <c r="B33" s="1" t="s">
        <v>166</v>
      </c>
      <c r="C33" s="17">
        <v>0.01</v>
      </c>
      <c r="D33" s="17">
        <v>0.01</v>
      </c>
    </row>
    <row r="34" spans="2:4" x14ac:dyDescent="0.35">
      <c r="B34" s="1" t="s">
        <v>167</v>
      </c>
      <c r="C34" s="17">
        <v>0</v>
      </c>
      <c r="D34" s="17">
        <v>0</v>
      </c>
    </row>
    <row r="35" spans="2:4" x14ac:dyDescent="0.35">
      <c r="B35" s="1" t="s">
        <v>168</v>
      </c>
      <c r="C35" s="17">
        <v>0</v>
      </c>
      <c r="D35" s="17">
        <v>0</v>
      </c>
    </row>
    <row r="36" spans="2:4" x14ac:dyDescent="0.35">
      <c r="B36" s="1" t="s">
        <v>169</v>
      </c>
      <c r="C36" s="17">
        <v>0</v>
      </c>
      <c r="D36" s="17">
        <v>0</v>
      </c>
    </row>
    <row r="37" spans="2:4" x14ac:dyDescent="0.35">
      <c r="B37" s="1" t="s">
        <v>170</v>
      </c>
      <c r="C37" s="17">
        <v>0</v>
      </c>
      <c r="D37" s="17">
        <v>0</v>
      </c>
    </row>
    <row r="38" spans="2:4" x14ac:dyDescent="0.35">
      <c r="B38" s="1" t="s">
        <v>171</v>
      </c>
      <c r="C38" s="17">
        <v>0</v>
      </c>
      <c r="D38" s="17">
        <v>0</v>
      </c>
    </row>
    <row r="39" spans="2:4" x14ac:dyDescent="0.35">
      <c r="B39" s="1" t="s">
        <v>172</v>
      </c>
      <c r="C39" s="17">
        <v>0</v>
      </c>
      <c r="D39" s="17">
        <v>0</v>
      </c>
    </row>
    <row r="40" spans="2:4" x14ac:dyDescent="0.35">
      <c r="B40" s="1" t="s">
        <v>173</v>
      </c>
      <c r="C40" s="17">
        <v>0</v>
      </c>
      <c r="D40" s="17">
        <v>0</v>
      </c>
    </row>
    <row r="41" spans="2:4" x14ac:dyDescent="0.35">
      <c r="B41" s="1" t="s">
        <v>174</v>
      </c>
      <c r="C41" s="17">
        <v>0</v>
      </c>
      <c r="D41" s="17">
        <v>0</v>
      </c>
    </row>
    <row r="42" spans="2:4" x14ac:dyDescent="0.35">
      <c r="B42" s="1" t="s">
        <v>175</v>
      </c>
      <c r="C42" s="17">
        <v>0</v>
      </c>
      <c r="D42" s="17">
        <v>0</v>
      </c>
    </row>
    <row r="43" spans="2:4" x14ac:dyDescent="0.35">
      <c r="B43" s="1" t="s">
        <v>176</v>
      </c>
      <c r="C43" s="17">
        <v>0</v>
      </c>
      <c r="D43" s="17">
        <v>0</v>
      </c>
    </row>
    <row r="44" spans="2:4" x14ac:dyDescent="0.35">
      <c r="B44" s="1" t="s">
        <v>177</v>
      </c>
      <c r="C44" s="17">
        <v>0.15</v>
      </c>
      <c r="D44" s="17">
        <v>0.15</v>
      </c>
    </row>
    <row r="45" spans="2:4" x14ac:dyDescent="0.35">
      <c r="B45" s="1" t="s">
        <v>178</v>
      </c>
      <c r="C45" s="17">
        <v>0.25</v>
      </c>
      <c r="D45" s="17">
        <v>0.25</v>
      </c>
    </row>
    <row r="46" spans="2:4" x14ac:dyDescent="0.35">
      <c r="B46" s="1" t="s">
        <v>179</v>
      </c>
      <c r="C46" s="17">
        <v>0.87</v>
      </c>
      <c r="D46" s="17">
        <v>0.87</v>
      </c>
    </row>
    <row r="47" spans="2:4" x14ac:dyDescent="0.35">
      <c r="B47" s="1" t="s">
        <v>180</v>
      </c>
      <c r="C47" s="17">
        <v>0.45</v>
      </c>
      <c r="D47" s="17">
        <v>0.45</v>
      </c>
    </row>
    <row r="48" spans="2:4" x14ac:dyDescent="0.35">
      <c r="B48" s="1" t="s">
        <v>181</v>
      </c>
      <c r="C48" s="17">
        <v>0.02</v>
      </c>
      <c r="D48" s="17">
        <v>0.02</v>
      </c>
    </row>
    <row r="49" spans="2:4" x14ac:dyDescent="0.35">
      <c r="B49" s="1" t="s">
        <v>182</v>
      </c>
      <c r="C49" s="17">
        <v>0</v>
      </c>
      <c r="D49" s="17">
        <v>0</v>
      </c>
    </row>
    <row r="50" spans="2:4" x14ac:dyDescent="0.35">
      <c r="B50" s="1" t="s">
        <v>183</v>
      </c>
      <c r="C50" s="17">
        <v>0</v>
      </c>
      <c r="D50" s="17">
        <v>0</v>
      </c>
    </row>
    <row r="51" spans="2:4" x14ac:dyDescent="0.35">
      <c r="B51" s="1" t="s">
        <v>17</v>
      </c>
      <c r="C51" s="17">
        <v>0.2</v>
      </c>
      <c r="D51" s="17">
        <v>0.2</v>
      </c>
    </row>
    <row r="52" spans="2:4" x14ac:dyDescent="0.35">
      <c r="B52" s="1" t="s">
        <v>184</v>
      </c>
      <c r="C52" s="17">
        <v>0.61</v>
      </c>
      <c r="D52" s="17">
        <v>0.61</v>
      </c>
    </row>
    <row r="53" spans="2:4" x14ac:dyDescent="0.35">
      <c r="B53" s="1" t="s">
        <v>185</v>
      </c>
      <c r="C53" s="17">
        <v>0.03</v>
      </c>
      <c r="D53" s="17">
        <v>0.03</v>
      </c>
    </row>
    <row r="54" spans="2:4" x14ac:dyDescent="0.35">
      <c r="B54" s="1" t="s">
        <v>186</v>
      </c>
      <c r="C54" s="17">
        <v>0.04</v>
      </c>
      <c r="D54" s="17">
        <v>0.04</v>
      </c>
    </row>
    <row r="55" spans="2:4" x14ac:dyDescent="0.35">
      <c r="B55" s="1" t="s">
        <v>187</v>
      </c>
      <c r="C55" s="17">
        <v>0</v>
      </c>
      <c r="D55" s="17">
        <v>0</v>
      </c>
    </row>
    <row r="56" spans="2:4" x14ac:dyDescent="0.35">
      <c r="B56" s="1" t="s">
        <v>188</v>
      </c>
      <c r="C56" s="17">
        <v>0.02</v>
      </c>
      <c r="D56" s="17">
        <v>0.02</v>
      </c>
    </row>
    <row r="57" spans="2:4" x14ac:dyDescent="0.35">
      <c r="B57" s="1" t="s">
        <v>189</v>
      </c>
      <c r="C57" s="17">
        <v>0.19</v>
      </c>
      <c r="D57" s="17">
        <v>0.19</v>
      </c>
    </row>
    <row r="58" spans="2:4" x14ac:dyDescent="0.35">
      <c r="B58" s="1" t="s">
        <v>190</v>
      </c>
      <c r="C58" s="17">
        <v>0.33</v>
      </c>
      <c r="D58" s="17">
        <v>0.33</v>
      </c>
    </row>
    <row r="59" spans="2:4" x14ac:dyDescent="0.35">
      <c r="B59" s="1" t="s">
        <v>191</v>
      </c>
      <c r="C59" s="17">
        <v>0.28000000000000003</v>
      </c>
      <c r="D59" s="17">
        <v>0.28000000000000003</v>
      </c>
    </row>
    <row r="60" spans="2:4" x14ac:dyDescent="0.35">
      <c r="B60" s="1" t="s">
        <v>192</v>
      </c>
      <c r="C60" s="17">
        <v>0.06</v>
      </c>
      <c r="D60" s="17">
        <v>0.06</v>
      </c>
    </row>
    <row r="61" spans="2:4" x14ac:dyDescent="0.35">
      <c r="B61" s="1" t="s">
        <v>193</v>
      </c>
      <c r="C61" s="17">
        <v>0</v>
      </c>
      <c r="D61" s="17">
        <v>0</v>
      </c>
    </row>
    <row r="62" spans="2:4" x14ac:dyDescent="0.35">
      <c r="B62" s="1" t="s">
        <v>194</v>
      </c>
      <c r="C62" s="17">
        <v>0.02</v>
      </c>
      <c r="D62" s="17">
        <v>0.02</v>
      </c>
    </row>
    <row r="63" spans="2:4" x14ac:dyDescent="0.35">
      <c r="B63" s="1" t="s">
        <v>195</v>
      </c>
      <c r="C63" s="17">
        <v>0</v>
      </c>
      <c r="D63" s="17">
        <v>0</v>
      </c>
    </row>
    <row r="64" spans="2:4" x14ac:dyDescent="0.35">
      <c r="B64" s="1" t="s">
        <v>196</v>
      </c>
      <c r="C64" s="17">
        <v>0.11</v>
      </c>
      <c r="D64" s="17">
        <v>0.11</v>
      </c>
    </row>
    <row r="65" spans="2:4" x14ac:dyDescent="0.35">
      <c r="B65" s="1" t="s">
        <v>197</v>
      </c>
      <c r="C65" s="17">
        <v>0</v>
      </c>
      <c r="D65" s="17">
        <v>0</v>
      </c>
    </row>
    <row r="66" spans="2:4" x14ac:dyDescent="0.35">
      <c r="B66" s="1" t="s">
        <v>198</v>
      </c>
      <c r="C66" s="17">
        <v>0.28999999999999998</v>
      </c>
      <c r="D66" s="17">
        <v>0.28999999999999998</v>
      </c>
    </row>
    <row r="67" spans="2:4" x14ac:dyDescent="0.35">
      <c r="B67" s="1" t="s">
        <v>199</v>
      </c>
      <c r="C67" s="17">
        <v>0</v>
      </c>
      <c r="D67" s="17">
        <v>0</v>
      </c>
    </row>
    <row r="68" spans="2:4" x14ac:dyDescent="0.35">
      <c r="B68" s="1" t="s">
        <v>200</v>
      </c>
      <c r="C68" s="17">
        <v>0</v>
      </c>
      <c r="D68" s="17">
        <v>0</v>
      </c>
    </row>
    <row r="69" spans="2:4" x14ac:dyDescent="0.35">
      <c r="B69" s="1" t="s">
        <v>201</v>
      </c>
      <c r="C69" s="17">
        <v>8.49</v>
      </c>
      <c r="D69" s="17">
        <v>0</v>
      </c>
    </row>
    <row r="70" spans="2:4" x14ac:dyDescent="0.35">
      <c r="B70" s="1" t="s">
        <v>202</v>
      </c>
      <c r="C70" s="17">
        <v>1.1399999999999999</v>
      </c>
      <c r="D70" s="17">
        <v>0</v>
      </c>
    </row>
    <row r="71" spans="2:4" x14ac:dyDescent="0.35">
      <c r="B71" s="1" t="s">
        <v>203</v>
      </c>
      <c r="C71" s="17">
        <v>2.52</v>
      </c>
      <c r="D71" s="17">
        <v>0</v>
      </c>
    </row>
    <row r="72" spans="2:4" x14ac:dyDescent="0.35">
      <c r="B72" s="1" t="s">
        <v>204</v>
      </c>
      <c r="C72" s="17">
        <v>13.54</v>
      </c>
      <c r="D72" s="17">
        <v>0</v>
      </c>
    </row>
    <row r="73" spans="2:4" x14ac:dyDescent="0.35">
      <c r="B73" s="1" t="s">
        <v>205</v>
      </c>
      <c r="C73" s="17">
        <v>0.76</v>
      </c>
      <c r="D73" s="17">
        <v>0</v>
      </c>
    </row>
    <row r="74" spans="2:4" x14ac:dyDescent="0.35">
      <c r="B74" s="1" t="s">
        <v>206</v>
      </c>
      <c r="C74" s="17">
        <v>2.19</v>
      </c>
      <c r="D74" s="17">
        <v>0</v>
      </c>
    </row>
    <row r="75" spans="2:4" x14ac:dyDescent="0.35">
      <c r="B75" s="1" t="s">
        <v>207</v>
      </c>
      <c r="C75" s="17">
        <v>0</v>
      </c>
      <c r="D75" s="17">
        <v>0</v>
      </c>
    </row>
    <row r="76" spans="2:4" x14ac:dyDescent="0.35">
      <c r="B76" s="1" t="s">
        <v>208</v>
      </c>
      <c r="C76" s="17">
        <v>0</v>
      </c>
      <c r="D76" s="17">
        <v>0</v>
      </c>
    </row>
    <row r="77" spans="2:4" x14ac:dyDescent="0.35">
      <c r="B77" s="1" t="s">
        <v>209</v>
      </c>
      <c r="C77" s="17">
        <v>0.04</v>
      </c>
      <c r="D77" s="17">
        <v>0</v>
      </c>
    </row>
    <row r="78" spans="2:4" x14ac:dyDescent="0.35">
      <c r="B78" s="1" t="s">
        <v>210</v>
      </c>
      <c r="C78" s="17">
        <v>0</v>
      </c>
      <c r="D78" s="17">
        <v>0</v>
      </c>
    </row>
    <row r="79" spans="2:4" x14ac:dyDescent="0.35">
      <c r="B79" s="1" t="s">
        <v>211</v>
      </c>
      <c r="C79" s="17">
        <v>0</v>
      </c>
      <c r="D79" s="17">
        <v>0</v>
      </c>
    </row>
    <row r="80" spans="2:4" x14ac:dyDescent="0.35">
      <c r="B80" s="1" t="s">
        <v>212</v>
      </c>
      <c r="C80" s="17">
        <v>2</v>
      </c>
      <c r="D80" s="17">
        <v>0</v>
      </c>
    </row>
    <row r="81" spans="2:4" x14ac:dyDescent="0.35">
      <c r="B81" s="1" t="s">
        <v>213</v>
      </c>
      <c r="C81" s="17">
        <v>4.0199999999999996</v>
      </c>
      <c r="D81" s="17">
        <v>0</v>
      </c>
    </row>
    <row r="82" spans="2:4" x14ac:dyDescent="0.35">
      <c r="B82" s="1" t="s">
        <v>214</v>
      </c>
      <c r="C82" s="17">
        <v>0.28000000000000003</v>
      </c>
      <c r="D82" s="17">
        <v>0</v>
      </c>
    </row>
    <row r="83" spans="2:4" x14ac:dyDescent="0.35">
      <c r="B83" s="1" t="s">
        <v>215</v>
      </c>
      <c r="C83" s="17">
        <v>0</v>
      </c>
      <c r="D83" s="17">
        <v>0</v>
      </c>
    </row>
    <row r="84" spans="2:4" x14ac:dyDescent="0.35">
      <c r="B84" s="1" t="s">
        <v>216</v>
      </c>
      <c r="C84" s="17">
        <v>0.11</v>
      </c>
      <c r="D84" s="17">
        <v>0</v>
      </c>
    </row>
    <row r="85" spans="2:4" x14ac:dyDescent="0.35">
      <c r="B85" s="1" t="s">
        <v>217</v>
      </c>
      <c r="C85" s="17">
        <v>0.36</v>
      </c>
      <c r="D85" s="17">
        <v>0</v>
      </c>
    </row>
    <row r="86" spans="2:4" x14ac:dyDescent="0.35">
      <c r="B86" s="1" t="s">
        <v>218</v>
      </c>
      <c r="C86" s="17">
        <v>0</v>
      </c>
      <c r="D86" s="17">
        <v>0</v>
      </c>
    </row>
    <row r="87" spans="2:4" x14ac:dyDescent="0.35">
      <c r="B87" s="1" t="s">
        <v>219</v>
      </c>
      <c r="C87" s="17">
        <v>0</v>
      </c>
      <c r="D87" s="17">
        <v>0</v>
      </c>
    </row>
    <row r="88" spans="2:4" x14ac:dyDescent="0.35">
      <c r="B88" s="1" t="s">
        <v>220</v>
      </c>
      <c r="C88" s="17">
        <v>0</v>
      </c>
      <c r="D88" s="17">
        <v>0</v>
      </c>
    </row>
    <row r="89" spans="2:4" x14ac:dyDescent="0.35">
      <c r="B89" s="1" t="s">
        <v>221</v>
      </c>
      <c r="C89" s="17">
        <v>0</v>
      </c>
      <c r="D89" s="17">
        <v>0</v>
      </c>
    </row>
    <row r="90" spans="2:4" x14ac:dyDescent="0.35">
      <c r="B90" s="1" t="s">
        <v>222</v>
      </c>
      <c r="C90" s="17">
        <v>0</v>
      </c>
      <c r="D90" s="17">
        <v>0</v>
      </c>
    </row>
    <row r="91" spans="2:4" x14ac:dyDescent="0.35">
      <c r="B91" s="1" t="s">
        <v>223</v>
      </c>
      <c r="C91" s="17">
        <v>0.19</v>
      </c>
      <c r="D91" s="17">
        <v>0</v>
      </c>
    </row>
    <row r="92" spans="2:4" x14ac:dyDescent="0.35">
      <c r="B92" s="1" t="s">
        <v>224</v>
      </c>
      <c r="C92" s="17">
        <v>0.05</v>
      </c>
      <c r="D92" s="17">
        <v>0</v>
      </c>
    </row>
    <row r="93" spans="2:4" x14ac:dyDescent="0.35">
      <c r="B93" s="2" t="s">
        <v>225</v>
      </c>
      <c r="C93" s="17" t="s">
        <v>86</v>
      </c>
      <c r="D93" s="17" t="s">
        <v>86</v>
      </c>
    </row>
  </sheetData>
  <mergeCells count="1">
    <mergeCell ref="C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3916-CE06-4C12-91AF-55C24B3AAE4F}">
  <dimension ref="B1:G11"/>
  <sheetViews>
    <sheetView zoomScale="80" zoomScaleNormal="80" workbookViewId="0"/>
  </sheetViews>
  <sheetFormatPr defaultRowHeight="14" x14ac:dyDescent="0.35"/>
  <cols>
    <col min="1" max="1" width="8.7265625" style="1"/>
    <col min="2" max="2" width="20.1796875" style="1" bestFit="1" customWidth="1"/>
    <col min="3" max="3" width="16.08984375" style="1" bestFit="1" customWidth="1"/>
    <col min="4" max="4" width="16.81640625" style="1" bestFit="1" customWidth="1"/>
    <col min="5" max="5" width="16.08984375" style="1" bestFit="1" customWidth="1"/>
    <col min="6" max="6" width="15" style="1" bestFit="1" customWidth="1"/>
    <col min="7" max="7" width="22.90625" style="1" bestFit="1" customWidth="1"/>
    <col min="8" max="16384" width="8.7265625" style="1"/>
  </cols>
  <sheetData>
    <row r="1" spans="2:7" x14ac:dyDescent="0.35">
      <c r="B1" s="3"/>
      <c r="C1" s="3"/>
      <c r="D1" s="3"/>
      <c r="E1" s="3"/>
      <c r="F1" s="3"/>
      <c r="G1" s="3"/>
    </row>
    <row r="2" spans="2:7" ht="45" customHeight="1" x14ac:dyDescent="0.35">
      <c r="B2" s="4" t="s">
        <v>265</v>
      </c>
      <c r="C2" s="10" t="s">
        <v>239</v>
      </c>
      <c r="D2" s="10" t="s">
        <v>248</v>
      </c>
      <c r="E2" s="10" t="s">
        <v>240</v>
      </c>
      <c r="F2" s="10" t="s">
        <v>247</v>
      </c>
      <c r="G2" s="10" t="s">
        <v>249</v>
      </c>
    </row>
    <row r="3" spans="2:7" x14ac:dyDescent="0.35">
      <c r="B3" s="13" t="s">
        <v>229</v>
      </c>
      <c r="C3" s="14">
        <v>4538860.6339162346</v>
      </c>
      <c r="D3" s="13">
        <f>C3/C$3</f>
        <v>1</v>
      </c>
      <c r="E3" s="14">
        <v>3741772</v>
      </c>
      <c r="F3" s="14">
        <v>374962.41222980543</v>
      </c>
      <c r="G3" s="13">
        <f>F3/F$3</f>
        <v>1</v>
      </c>
    </row>
    <row r="4" spans="2:7" x14ac:dyDescent="0.35">
      <c r="B4" s="13" t="s">
        <v>230</v>
      </c>
      <c r="C4" s="14">
        <v>251691.4013330522</v>
      </c>
      <c r="D4" s="15">
        <f t="shared" ref="D4:D10" si="0">C4/C$3</f>
        <v>5.5452551120937811E-2</v>
      </c>
      <c r="E4" s="14">
        <f>D4*E$3</f>
        <v>207490.80311289371</v>
      </c>
      <c r="F4" s="14">
        <v>110482.94739256239</v>
      </c>
      <c r="G4" s="15">
        <f t="shared" ref="G4:G10" si="1">F4/F$3</f>
        <v>0.29465072708367912</v>
      </c>
    </row>
    <row r="5" spans="2:7" x14ac:dyDescent="0.35">
      <c r="B5" s="13" t="s">
        <v>231</v>
      </c>
      <c r="C5" s="14">
        <v>123356.41329245923</v>
      </c>
      <c r="D5" s="15">
        <f t="shared" si="0"/>
        <v>2.7177836739619043E-2</v>
      </c>
      <c r="E5" s="14">
        <f t="shared" ref="E5:E10" si="2">D5*E$3</f>
        <v>101693.26853287783</v>
      </c>
      <c r="F5" s="14">
        <v>143.94349995900498</v>
      </c>
      <c r="G5" s="15">
        <f t="shared" si="1"/>
        <v>3.8388781185562002E-4</v>
      </c>
    </row>
    <row r="6" spans="2:7" x14ac:dyDescent="0.35">
      <c r="B6" s="13" t="s">
        <v>232</v>
      </c>
      <c r="C6" s="14">
        <v>436486.87029335281</v>
      </c>
      <c r="D6" s="15">
        <f t="shared" si="0"/>
        <v>9.6166616580324868E-2</v>
      </c>
      <c r="E6" s="14">
        <f t="shared" si="2"/>
        <v>359833.55325499532</v>
      </c>
      <c r="F6" s="14">
        <v>8519.9008349514279</v>
      </c>
      <c r="G6" s="15">
        <f t="shared" si="1"/>
        <v>2.27220130793531E-2</v>
      </c>
    </row>
    <row r="7" spans="2:7" x14ac:dyDescent="0.35">
      <c r="B7" s="13" t="s">
        <v>233</v>
      </c>
      <c r="C7" s="14">
        <v>2978344.8900716738</v>
      </c>
      <c r="D7" s="15">
        <f t="shared" si="0"/>
        <v>0.65618778153624169</v>
      </c>
      <c r="E7" s="14">
        <f t="shared" si="2"/>
        <v>2455305.067694426</v>
      </c>
      <c r="F7" s="14">
        <v>58842.991722457089</v>
      </c>
      <c r="G7" s="15">
        <f t="shared" si="1"/>
        <v>0.15693037436081364</v>
      </c>
    </row>
    <row r="8" spans="2:7" x14ac:dyDescent="0.35">
      <c r="B8" s="13" t="s">
        <v>234</v>
      </c>
      <c r="C8" s="14">
        <v>115578.93909228889</v>
      </c>
      <c r="D8" s="15">
        <f t="shared" si="0"/>
        <v>2.5464306665121086E-2</v>
      </c>
      <c r="E8" s="14">
        <f t="shared" si="2"/>
        <v>95281.629678963451</v>
      </c>
      <c r="F8" s="14">
        <v>37.632012453000002</v>
      </c>
      <c r="G8" s="15">
        <f t="shared" si="1"/>
        <v>1.003620929074252E-4</v>
      </c>
    </row>
    <row r="9" spans="2:7" x14ac:dyDescent="0.35">
      <c r="B9" s="13" t="s">
        <v>235</v>
      </c>
      <c r="C9" s="14">
        <v>438315.83592758822</v>
      </c>
      <c r="D9" s="15">
        <f t="shared" si="0"/>
        <v>9.6569573573665579E-2</v>
      </c>
      <c r="E9" s="14">
        <f t="shared" si="2"/>
        <v>361341.32644988177</v>
      </c>
      <c r="F9" s="14">
        <v>186570.36472799085</v>
      </c>
      <c r="G9" s="15">
        <f t="shared" si="1"/>
        <v>0.49757084615096397</v>
      </c>
    </row>
    <row r="10" spans="2:7" x14ac:dyDescent="0.35">
      <c r="B10" s="13" t="s">
        <v>236</v>
      </c>
      <c r="C10" s="14">
        <v>195086.28390582008</v>
      </c>
      <c r="D10" s="15">
        <f t="shared" si="0"/>
        <v>4.2981333784090019E-2</v>
      </c>
      <c r="E10" s="14">
        <f t="shared" si="2"/>
        <v>160826.35127596208</v>
      </c>
      <c r="F10" s="14">
        <v>10364.632039431652</v>
      </c>
      <c r="G10" s="15">
        <f t="shared" si="1"/>
        <v>2.7641789420427075E-2</v>
      </c>
    </row>
    <row r="11" spans="2:7" x14ac:dyDescent="0.35">
      <c r="B11" s="4" t="s">
        <v>237</v>
      </c>
      <c r="C11" s="3" t="s">
        <v>238</v>
      </c>
      <c r="D11" s="3"/>
      <c r="E11" s="3" t="s">
        <v>241</v>
      </c>
      <c r="F11" s="3" t="s">
        <v>238</v>
      </c>
      <c r="G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S1. Fertilizers</vt:lpstr>
      <vt:lpstr>Table S2. Crops</vt:lpstr>
      <vt:lpstr>Table S3. Manure</vt:lpstr>
      <vt:lpstr>Table S4. Excreta</vt:lpstr>
      <vt:lpstr>Table S5. Area-Census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</cp:lastModifiedBy>
  <dcterms:created xsi:type="dcterms:W3CDTF">2022-05-29T09:27:50Z</dcterms:created>
  <dcterms:modified xsi:type="dcterms:W3CDTF">2022-06-27T13:48:04Z</dcterms:modified>
</cp:coreProperties>
</file>