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BD709AE0-D723-4FAC-912F-5E3630893046}" xr6:coauthVersionLast="36" xr6:coauthVersionMax="36" xr10:uidLastSave="{00000000-0000-0000-0000-000000000000}"/>
  <bookViews>
    <workbookView xWindow="240" yWindow="108" windowWidth="10608" windowHeight="8016" activeTab="2" xr2:uid="{00000000-000D-0000-FFFF-FFFF00000000}"/>
  </bookViews>
  <sheets>
    <sheet name="不同油水比溶解度" sheetId="9" r:id="rId1"/>
    <sheet name="不同油水比溢流476kg" sheetId="4" r:id="rId2"/>
    <sheet name="同时考虑溶解悬浮" sheetId="10" r:id="rId3"/>
  </sheets>
  <calcPr calcId="191029"/>
</workbook>
</file>

<file path=xl/calcChain.xml><?xml version="1.0" encoding="utf-8"?>
<calcChain xmlns="http://schemas.openxmlformats.org/spreadsheetml/2006/main">
  <c r="E106" i="4" l="1"/>
  <c r="E86" i="4"/>
  <c r="AA66" i="10" l="1"/>
  <c r="AA63" i="10"/>
  <c r="AD63" i="10"/>
  <c r="AF60" i="10"/>
  <c r="AF61" i="10"/>
  <c r="AF62" i="10"/>
  <c r="AB88" i="10" l="1"/>
  <c r="AB87" i="10"/>
  <c r="AC66" i="10" s="1"/>
  <c r="AF63" i="10"/>
  <c r="AA64" i="10"/>
  <c r="AA65" i="10"/>
  <c r="AA67" i="10"/>
  <c r="AA68" i="10"/>
  <c r="AC68" i="10" s="1"/>
  <c r="AA69" i="10"/>
  <c r="AC69" i="10" s="1"/>
  <c r="AA70" i="10"/>
  <c r="AC70" i="10" s="1"/>
  <c r="AA71" i="10"/>
  <c r="AA72" i="10"/>
  <c r="AA73" i="10"/>
  <c r="AA74" i="10"/>
  <c r="AC74" i="10" s="1"/>
  <c r="AA75" i="10"/>
  <c r="AA76" i="10"/>
  <c r="AA77" i="10"/>
  <c r="AA78" i="10"/>
  <c r="AA79" i="10"/>
  <c r="AA81" i="10"/>
  <c r="AA82" i="10"/>
  <c r="AA83" i="10"/>
  <c r="AC83" i="10" s="1"/>
  <c r="AA80" i="10"/>
  <c r="AA62" i="10"/>
  <c r="AA61" i="10"/>
  <c r="AA60" i="10"/>
  <c r="AA59" i="10"/>
  <c r="AA58" i="10"/>
  <c r="AA57" i="10"/>
  <c r="AA56" i="10"/>
  <c r="AA55" i="10"/>
  <c r="AA54" i="10"/>
  <c r="AA53" i="10"/>
  <c r="AA52" i="10"/>
  <c r="AA51" i="10"/>
  <c r="AA50" i="10"/>
  <c r="AA49" i="10"/>
  <c r="AA48" i="10"/>
  <c r="AA47" i="10"/>
  <c r="AA46" i="10"/>
  <c r="AA45" i="10"/>
  <c r="AA44" i="10"/>
  <c r="AA43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K75" i="10"/>
  <c r="K76" i="10"/>
  <c r="K77" i="10"/>
  <c r="K78" i="10"/>
  <c r="K79" i="10"/>
  <c r="K80" i="10"/>
  <c r="K81" i="10"/>
  <c r="K82" i="10"/>
  <c r="K83" i="10"/>
  <c r="AC67" i="10" l="1"/>
  <c r="AC73" i="10"/>
  <c r="AC65" i="10"/>
  <c r="AC72" i="10"/>
  <c r="AD72" i="10" s="1"/>
  <c r="AC64" i="10"/>
  <c r="AC71" i="10"/>
  <c r="AD71" i="10" s="1"/>
  <c r="X93" i="10" s="1"/>
  <c r="AE67" i="10"/>
  <c r="AE75" i="10"/>
  <c r="AE68" i="10"/>
  <c r="AE76" i="10"/>
  <c r="AE77" i="10"/>
  <c r="AE72" i="10"/>
  <c r="AE74" i="10"/>
  <c r="AE69" i="10"/>
  <c r="AE66" i="10"/>
  <c r="AE70" i="10"/>
  <c r="AE71" i="10"/>
  <c r="AE64" i="10"/>
  <c r="AE65" i="10"/>
  <c r="AE73" i="10"/>
  <c r="AD69" i="10"/>
  <c r="X91" i="10" s="1"/>
  <c r="AB83" i="10"/>
  <c r="AE83" i="10"/>
  <c r="AE79" i="10"/>
  <c r="AD83" i="10"/>
  <c r="AC79" i="10"/>
  <c r="AB78" i="10"/>
  <c r="AB82" i="10"/>
  <c r="AB81" i="10"/>
  <c r="AB80" i="10"/>
  <c r="AB79" i="10"/>
  <c r="AB77" i="10"/>
  <c r="AB75" i="10"/>
  <c r="AB74" i="10"/>
  <c r="AD74" i="10" s="1"/>
  <c r="X96" i="10" s="1"/>
  <c r="AE82" i="10"/>
  <c r="AB73" i="10"/>
  <c r="AE81" i="10"/>
  <c r="AB76" i="10"/>
  <c r="AE78" i="10"/>
  <c r="AB69" i="10"/>
  <c r="AB68" i="10"/>
  <c r="AD68" i="10" s="1"/>
  <c r="X90" i="10" s="1"/>
  <c r="AB71" i="10"/>
  <c r="AB70" i="10"/>
  <c r="AD70" i="10" s="1"/>
  <c r="X92" i="10" s="1"/>
  <c r="AB67" i="10"/>
  <c r="AB72" i="10"/>
  <c r="AE80" i="10"/>
  <c r="AB66" i="10"/>
  <c r="AD66" i="10" s="1"/>
  <c r="X88" i="10" s="1"/>
  <c r="AB65" i="10"/>
  <c r="AD65" i="10" s="1"/>
  <c r="AB64" i="10"/>
  <c r="AD64" i="10" s="1"/>
  <c r="AF64" i="10" s="1"/>
  <c r="AC82" i="10"/>
  <c r="AC81" i="10"/>
  <c r="AC80" i="10"/>
  <c r="AC78" i="10"/>
  <c r="AC77" i="10"/>
  <c r="AD77" i="10" s="1"/>
  <c r="AC76" i="10"/>
  <c r="AD76" i="10" s="1"/>
  <c r="X98" i="10" s="1"/>
  <c r="AC75" i="10"/>
  <c r="AD75" i="10" s="1"/>
  <c r="X97" i="10" l="1"/>
  <c r="X94" i="10"/>
  <c r="AD73" i="10"/>
  <c r="X95" i="10" s="1"/>
  <c r="AD79" i="10"/>
  <c r="AF79" i="10" s="1"/>
  <c r="AD67" i="10"/>
  <c r="X89" i="10" s="1"/>
  <c r="AD78" i="10"/>
  <c r="X100" i="10" s="1"/>
  <c r="X87" i="10"/>
  <c r="AF65" i="10"/>
  <c r="X99" i="10"/>
  <c r="AF70" i="10"/>
  <c r="AF74" i="10"/>
  <c r="AF71" i="10"/>
  <c r="X105" i="10"/>
  <c r="AF72" i="10"/>
  <c r="X106" i="10"/>
  <c r="AF77" i="10"/>
  <c r="AD80" i="10"/>
  <c r="X103" i="10" s="1"/>
  <c r="AD82" i="10"/>
  <c r="AD81" i="10"/>
  <c r="X104" i="10" s="1"/>
  <c r="AF78" i="10" l="1"/>
  <c r="AF73" i="10"/>
  <c r="AF76" i="10"/>
  <c r="AF75" i="10"/>
  <c r="C89" i="10" l="1"/>
  <c r="C88" i="10"/>
  <c r="M82" i="10"/>
  <c r="M81" i="10"/>
  <c r="M80" i="10"/>
  <c r="M79" i="10"/>
  <c r="M78" i="10"/>
  <c r="M77" i="10"/>
  <c r="M76" i="10"/>
  <c r="M75" i="10"/>
  <c r="K74" i="10"/>
  <c r="K73" i="10"/>
  <c r="K72" i="10"/>
  <c r="K71" i="10"/>
  <c r="K70" i="10"/>
  <c r="K69" i="10"/>
  <c r="K68" i="10"/>
  <c r="K67" i="10"/>
  <c r="K66" i="10"/>
  <c r="K65" i="10"/>
  <c r="M65" i="10" s="1"/>
  <c r="K64" i="10"/>
  <c r="J63" i="10"/>
  <c r="K63" i="10"/>
  <c r="M63" i="10" s="1"/>
  <c r="J62" i="10"/>
  <c r="K62" i="10"/>
  <c r="M62" i="10" s="1"/>
  <c r="J61" i="10"/>
  <c r="K61" i="10"/>
  <c r="M61" i="10" s="1"/>
  <c r="J60" i="10"/>
  <c r="K60" i="10"/>
  <c r="M60" i="10" s="1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P60" i="10" l="1"/>
  <c r="O65" i="10"/>
  <c r="O78" i="10"/>
  <c r="J99" i="10" s="1"/>
  <c r="L78" i="10"/>
  <c r="N78" i="10" s="1"/>
  <c r="O68" i="10"/>
  <c r="AF69" i="10"/>
  <c r="L66" i="10"/>
  <c r="N66" i="10" s="1"/>
  <c r="L72" i="10"/>
  <c r="N72" i="10" s="1"/>
  <c r="O64" i="10"/>
  <c r="O66" i="10"/>
  <c r="O75" i="10"/>
  <c r="O77" i="10"/>
  <c r="AF67" i="10"/>
  <c r="L65" i="10"/>
  <c r="N65" i="10" s="1"/>
  <c r="P65" i="10" s="1"/>
  <c r="L69" i="10"/>
  <c r="N69" i="10" s="1"/>
  <c r="L74" i="10"/>
  <c r="N74" i="10" s="1"/>
  <c r="L75" i="10"/>
  <c r="N75" i="10" s="1"/>
  <c r="L64" i="10"/>
  <c r="N64" i="10" s="1"/>
  <c r="P64" i="10" s="1"/>
  <c r="L68" i="10"/>
  <c r="N68" i="10" s="1"/>
  <c r="L70" i="10"/>
  <c r="N70" i="10" s="1"/>
  <c r="L76" i="10"/>
  <c r="N76" i="10" s="1"/>
  <c r="O73" i="10"/>
  <c r="O76" i="10"/>
  <c r="L73" i="10"/>
  <c r="N73" i="10" s="1"/>
  <c r="L77" i="10"/>
  <c r="N77" i="10" s="1"/>
  <c r="O69" i="10"/>
  <c r="L67" i="10"/>
  <c r="N67" i="10" s="1"/>
  <c r="O70" i="10"/>
  <c r="O74" i="10"/>
  <c r="L71" i="10"/>
  <c r="N71" i="10" s="1"/>
  <c r="O67" i="10"/>
  <c r="O72" i="10"/>
  <c r="O71" i="10"/>
  <c r="L80" i="10"/>
  <c r="N80" i="10" s="1"/>
  <c r="L81" i="10"/>
  <c r="N81" i="10" s="1"/>
  <c r="L82" i="10"/>
  <c r="N82" i="10" s="1"/>
  <c r="O79" i="10"/>
  <c r="O81" i="10"/>
  <c r="L83" i="10"/>
  <c r="N83" i="10" s="1"/>
  <c r="O83" i="10"/>
  <c r="P83" i="10" s="1"/>
  <c r="L79" i="10"/>
  <c r="N79" i="10" s="1"/>
  <c r="AF82" i="10"/>
  <c r="O82" i="10"/>
  <c r="AF83" i="10"/>
  <c r="AF81" i="10"/>
  <c r="O80" i="10"/>
  <c r="M83" i="10"/>
  <c r="M69" i="10"/>
  <c r="M68" i="10"/>
  <c r="M67" i="10"/>
  <c r="M71" i="10"/>
  <c r="M66" i="10"/>
  <c r="M72" i="10"/>
  <c r="M73" i="10"/>
  <c r="M70" i="10"/>
  <c r="M74" i="10"/>
  <c r="M64" i="10"/>
  <c r="P61" i="10"/>
  <c r="P62" i="10"/>
  <c r="P63" i="10"/>
  <c r="AK61" i="4"/>
  <c r="P82" i="10" l="1"/>
  <c r="P79" i="10"/>
  <c r="J97" i="10"/>
  <c r="P76" i="10"/>
  <c r="J95" i="10"/>
  <c r="P80" i="10"/>
  <c r="P81" i="10"/>
  <c r="J96" i="10"/>
  <c r="AF68" i="10"/>
  <c r="AF80" i="10"/>
  <c r="J102" i="10"/>
  <c r="J103" i="10"/>
  <c r="J100" i="10"/>
  <c r="AF66" i="10"/>
  <c r="AF86" i="10" s="1"/>
  <c r="P75" i="10"/>
  <c r="J101" i="10"/>
  <c r="P77" i="10"/>
  <c r="J98" i="10"/>
  <c r="P74" i="10"/>
  <c r="J94" i="10"/>
  <c r="P70" i="10"/>
  <c r="J90" i="10"/>
  <c r="J93" i="10"/>
  <c r="P73" i="10"/>
  <c r="J92" i="10"/>
  <c r="P72" i="10"/>
  <c r="P71" i="10"/>
  <c r="J91" i="10"/>
  <c r="P67" i="10"/>
  <c r="J87" i="10"/>
  <c r="J88" i="10"/>
  <c r="P68" i="10"/>
  <c r="P69" i="10"/>
  <c r="J89" i="10"/>
  <c r="P66" i="10"/>
  <c r="J86" i="10"/>
  <c r="X75" i="4"/>
  <c r="X76" i="4"/>
  <c r="X77" i="4"/>
  <c r="X78" i="4"/>
  <c r="X79" i="4"/>
  <c r="X80" i="4"/>
  <c r="X81" i="4"/>
  <c r="X82" i="4"/>
  <c r="X83" i="4"/>
  <c r="AF110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P86" i="10" l="1"/>
  <c r="D109" i="4" l="1"/>
  <c r="U83" i="9" l="1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9" i="4" l="1"/>
  <c r="E110" i="4"/>
  <c r="D110" i="4" s="1"/>
  <c r="BE83" i="9"/>
  <c r="BC83" i="9"/>
  <c r="BD83" i="9" s="1"/>
  <c r="AQ83" i="9"/>
  <c r="AF83" i="9"/>
  <c r="J83" i="9"/>
  <c r="BE82" i="9"/>
  <c r="BC82" i="9"/>
  <c r="BD82" i="9" s="1"/>
  <c r="AQ82" i="9"/>
  <c r="AF82" i="9"/>
  <c r="U82" i="9"/>
  <c r="J82" i="9"/>
  <c r="BE81" i="9"/>
  <c r="BC81" i="9"/>
  <c r="BD81" i="9" s="1"/>
  <c r="AQ81" i="9"/>
  <c r="AF81" i="9"/>
  <c r="U81" i="9"/>
  <c r="J81" i="9"/>
  <c r="BE80" i="9"/>
  <c r="BC80" i="9"/>
  <c r="BD80" i="9" s="1"/>
  <c r="AQ80" i="9"/>
  <c r="AF80" i="9"/>
  <c r="U80" i="9"/>
  <c r="J80" i="9"/>
  <c r="BE79" i="9"/>
  <c r="BC79" i="9"/>
  <c r="BD79" i="9" s="1"/>
  <c r="AQ79" i="9"/>
  <c r="AF79" i="9"/>
  <c r="U79" i="9"/>
  <c r="J79" i="9"/>
  <c r="BE78" i="9"/>
  <c r="BC78" i="9"/>
  <c r="BD78" i="9" s="1"/>
  <c r="AQ78" i="9"/>
  <c r="AF78" i="9"/>
  <c r="U78" i="9"/>
  <c r="J78" i="9"/>
  <c r="BE77" i="9"/>
  <c r="BC77" i="9"/>
  <c r="BD77" i="9" s="1"/>
  <c r="AQ77" i="9"/>
  <c r="AF77" i="9"/>
  <c r="U77" i="9"/>
  <c r="J77" i="9"/>
  <c r="BE76" i="9"/>
  <c r="BC76" i="9"/>
  <c r="BD76" i="9" s="1"/>
  <c r="AQ76" i="9"/>
  <c r="AF76" i="9"/>
  <c r="U76" i="9"/>
  <c r="J76" i="9"/>
  <c r="BE75" i="9"/>
  <c r="BC75" i="9"/>
  <c r="BD75" i="9" s="1"/>
  <c r="AQ75" i="9"/>
  <c r="AF75" i="9"/>
  <c r="U75" i="9"/>
  <c r="J75" i="9"/>
  <c r="BE74" i="9"/>
  <c r="BC74" i="9"/>
  <c r="BD74" i="9" s="1"/>
  <c r="AQ74" i="9"/>
  <c r="AF74" i="9"/>
  <c r="U74" i="9"/>
  <c r="J74" i="9"/>
  <c r="BE73" i="9"/>
  <c r="BC73" i="9"/>
  <c r="BD73" i="9" s="1"/>
  <c r="AQ73" i="9"/>
  <c r="AF73" i="9"/>
  <c r="U73" i="9"/>
  <c r="J73" i="9"/>
  <c r="BE72" i="9"/>
  <c r="BC72" i="9"/>
  <c r="BD72" i="9" s="1"/>
  <c r="AQ72" i="9"/>
  <c r="AF72" i="9"/>
  <c r="J72" i="9"/>
  <c r="BE71" i="9"/>
  <c r="BC71" i="9"/>
  <c r="BD71" i="9" s="1"/>
  <c r="AQ71" i="9"/>
  <c r="J71" i="9"/>
  <c r="BE70" i="9"/>
  <c r="BC70" i="9"/>
  <c r="BD70" i="9" s="1"/>
  <c r="AQ70" i="9"/>
  <c r="J70" i="9"/>
  <c r="BE69" i="9"/>
  <c r="BC69" i="9"/>
  <c r="BD69" i="9" s="1"/>
  <c r="AQ69" i="9"/>
  <c r="J69" i="9"/>
  <c r="BE68" i="9"/>
  <c r="BC68" i="9"/>
  <c r="BD68" i="9" s="1"/>
  <c r="AQ68" i="9"/>
  <c r="J68" i="9"/>
  <c r="BE67" i="9"/>
  <c r="BC67" i="9"/>
  <c r="BD67" i="9" s="1"/>
  <c r="AQ67" i="9"/>
  <c r="BE66" i="9"/>
  <c r="BC66" i="9"/>
  <c r="BD66" i="9" s="1"/>
  <c r="BE65" i="9"/>
  <c r="BC65" i="9"/>
  <c r="BD65" i="9" s="1"/>
  <c r="BE64" i="9"/>
  <c r="BD64" i="9"/>
  <c r="BE63" i="9"/>
  <c r="BD63" i="9"/>
  <c r="BE62" i="9"/>
  <c r="BD62" i="9"/>
  <c r="BE61" i="9"/>
  <c r="BD61" i="9"/>
  <c r="BE60" i="9"/>
  <c r="BE59" i="9"/>
  <c r="BE58" i="9"/>
  <c r="BE57" i="9"/>
  <c r="BE56" i="9"/>
  <c r="BE55" i="9"/>
  <c r="BE54" i="9"/>
  <c r="BE53" i="9"/>
  <c r="BE52" i="9"/>
  <c r="BE51" i="9"/>
  <c r="BE50" i="9"/>
  <c r="BE49" i="9"/>
  <c r="BE48" i="9"/>
  <c r="BE47" i="9"/>
  <c r="BE46" i="9"/>
  <c r="BE45" i="9"/>
  <c r="BE44" i="9"/>
  <c r="BE43" i="9"/>
  <c r="BE42" i="9"/>
  <c r="BE41" i="9"/>
  <c r="BE40" i="9"/>
  <c r="BE39" i="9"/>
  <c r="BE38" i="9"/>
  <c r="BE37" i="9"/>
  <c r="BE36" i="9"/>
  <c r="BE35" i="9"/>
  <c r="BE34" i="9"/>
  <c r="BE33" i="9"/>
  <c r="BE32" i="9"/>
  <c r="BE31" i="9"/>
  <c r="BE30" i="9"/>
  <c r="BE29" i="9"/>
  <c r="BE28" i="9"/>
  <c r="BE27" i="9"/>
  <c r="BE26" i="9"/>
  <c r="BE25" i="9"/>
  <c r="BE24" i="9"/>
  <c r="BE23" i="9"/>
  <c r="BE22" i="9"/>
  <c r="BE21" i="9"/>
  <c r="BE20" i="9"/>
  <c r="BE19" i="9"/>
  <c r="BE18" i="9"/>
  <c r="BE17" i="9"/>
  <c r="BE16" i="9"/>
  <c r="BE15" i="9"/>
  <c r="BE14" i="9"/>
  <c r="BE13" i="9"/>
  <c r="BE12" i="9"/>
  <c r="BE11" i="9"/>
  <c r="BE10" i="9"/>
  <c r="BE9" i="9"/>
  <c r="BE8" i="9"/>
  <c r="BE7" i="9"/>
  <c r="BE6" i="9"/>
  <c r="BE5" i="9"/>
  <c r="BE4" i="9"/>
  <c r="BE3" i="9"/>
  <c r="AI87" i="4" l="1"/>
  <c r="AI86" i="4"/>
  <c r="T88" i="4"/>
  <c r="T87" i="4"/>
  <c r="G90" i="4"/>
  <c r="G91" i="4"/>
  <c r="M79" i="4" l="1"/>
  <c r="M80" i="4"/>
  <c r="M81" i="4"/>
  <c r="M82" i="4"/>
  <c r="M83" i="4"/>
  <c r="M59" i="4"/>
  <c r="M68" i="4"/>
  <c r="M76" i="4"/>
  <c r="M60" i="4"/>
  <c r="M69" i="4"/>
  <c r="M77" i="4"/>
  <c r="M61" i="4"/>
  <c r="M70" i="4"/>
  <c r="M78" i="4"/>
  <c r="M62" i="4"/>
  <c r="M71" i="4"/>
  <c r="M64" i="4"/>
  <c r="M72" i="4"/>
  <c r="M65" i="4"/>
  <c r="M73" i="4"/>
  <c r="M66" i="4"/>
  <c r="M74" i="4"/>
  <c r="M67" i="4"/>
  <c r="M75" i="4"/>
  <c r="X95" i="4"/>
  <c r="W95" i="4" s="1"/>
  <c r="X103" i="4"/>
  <c r="W103" i="4" s="1"/>
  <c r="Y61" i="4"/>
  <c r="Y70" i="4"/>
  <c r="Y78" i="4"/>
  <c r="Z78" i="4" s="1"/>
  <c r="W30" i="4"/>
  <c r="W38" i="4"/>
  <c r="W46" i="4"/>
  <c r="W54" i="4"/>
  <c r="W62" i="4"/>
  <c r="X62" i="4" s="1"/>
  <c r="Z62" i="4" s="1"/>
  <c r="W70" i="4"/>
  <c r="X70" i="4" s="1"/>
  <c r="Y62" i="4"/>
  <c r="W31" i="4"/>
  <c r="W47" i="4"/>
  <c r="W63" i="4"/>
  <c r="X63" i="4" s="1"/>
  <c r="Z63" i="4" s="1"/>
  <c r="W72" i="4"/>
  <c r="X72" i="4" s="1"/>
  <c r="Z72" i="4" s="1"/>
  <c r="W37" i="4"/>
  <c r="W69" i="4"/>
  <c r="X69" i="4" s="1"/>
  <c r="Y63" i="4"/>
  <c r="X89" i="4"/>
  <c r="W89" i="4" s="1"/>
  <c r="X96" i="4"/>
  <c r="W96" i="4" s="1"/>
  <c r="X104" i="4"/>
  <c r="W104" i="4" s="1"/>
  <c r="Y71" i="4"/>
  <c r="W23" i="4"/>
  <c r="W39" i="4"/>
  <c r="W55" i="4"/>
  <c r="W71" i="4"/>
  <c r="X71" i="4" s="1"/>
  <c r="Y60" i="4"/>
  <c r="W45" i="4"/>
  <c r="X90" i="4"/>
  <c r="W90" i="4" s="1"/>
  <c r="X97" i="4"/>
  <c r="W97" i="4" s="1"/>
  <c r="X105" i="4"/>
  <c r="W105" i="4" s="1"/>
  <c r="Y64" i="4"/>
  <c r="Y72" i="4"/>
  <c r="W24" i="4"/>
  <c r="W32" i="4"/>
  <c r="W40" i="4"/>
  <c r="W48" i="4"/>
  <c r="W56" i="4"/>
  <c r="W64" i="4"/>
  <c r="X64" i="4" s="1"/>
  <c r="Z64" i="4" s="1"/>
  <c r="W61" i="4"/>
  <c r="X61" i="4" s="1"/>
  <c r="Z61" i="4" s="1"/>
  <c r="X91" i="4"/>
  <c r="W91" i="4" s="1"/>
  <c r="X98" i="4"/>
  <c r="W98" i="4" s="1"/>
  <c r="Y65" i="4"/>
  <c r="Y73" i="4"/>
  <c r="W25" i="4"/>
  <c r="W33" i="4"/>
  <c r="W41" i="4"/>
  <c r="W49" i="4"/>
  <c r="W57" i="4"/>
  <c r="W65" i="4"/>
  <c r="X65" i="4" s="1"/>
  <c r="Z65" i="4" s="1"/>
  <c r="W73" i="4"/>
  <c r="X73" i="4" s="1"/>
  <c r="X102" i="4"/>
  <c r="W102" i="4" s="1"/>
  <c r="W29" i="4"/>
  <c r="X92" i="4"/>
  <c r="W92" i="4" s="1"/>
  <c r="X99" i="4"/>
  <c r="W99" i="4" s="1"/>
  <c r="Y66" i="4"/>
  <c r="Y74" i="4"/>
  <c r="W26" i="4"/>
  <c r="W34" i="4"/>
  <c r="W42" i="4"/>
  <c r="W50" i="4"/>
  <c r="W58" i="4"/>
  <c r="W66" i="4"/>
  <c r="X66" i="4" s="1"/>
  <c r="Z66" i="4" s="1"/>
  <c r="W74" i="4"/>
  <c r="X74" i="4" s="1"/>
  <c r="X100" i="4"/>
  <c r="W100" i="4" s="1"/>
  <c r="W35" i="4"/>
  <c r="W51" i="4"/>
  <c r="W59" i="4"/>
  <c r="Y69" i="4"/>
  <c r="X93" i="4"/>
  <c r="W93" i="4" s="1"/>
  <c r="Y67" i="4"/>
  <c r="Y75" i="4"/>
  <c r="Z75" i="4" s="1"/>
  <c r="W27" i="4"/>
  <c r="W43" i="4"/>
  <c r="W67" i="4"/>
  <c r="X67" i="4" s="1"/>
  <c r="X94" i="4"/>
  <c r="W94" i="4" s="1"/>
  <c r="Y77" i="4"/>
  <c r="Z77" i="4" s="1"/>
  <c r="W53" i="4"/>
  <c r="X101" i="4"/>
  <c r="W101" i="4" s="1"/>
  <c r="Y68" i="4"/>
  <c r="Y76" i="4"/>
  <c r="Z76" i="4" s="1"/>
  <c r="W28" i="4"/>
  <c r="W36" i="4"/>
  <c r="W44" i="4"/>
  <c r="W52" i="4"/>
  <c r="W60" i="4"/>
  <c r="X60" i="4" s="1"/>
  <c r="Z60" i="4" s="1"/>
  <c r="W68" i="4"/>
  <c r="X68" i="4" s="1"/>
  <c r="Z68" i="4" s="1"/>
  <c r="Y83" i="4"/>
  <c r="Z83" i="4" s="1"/>
  <c r="X110" i="4"/>
  <c r="W110" i="4" s="1"/>
  <c r="X106" i="4"/>
  <c r="W106" i="4" s="1"/>
  <c r="X107" i="4"/>
  <c r="W107" i="4" s="1"/>
  <c r="Y79" i="4"/>
  <c r="Z79" i="4" s="1"/>
  <c r="Y80" i="4"/>
  <c r="Z80" i="4" s="1"/>
  <c r="X108" i="4"/>
  <c r="W108" i="4" s="1"/>
  <c r="X109" i="4"/>
  <c r="W109" i="4" s="1"/>
  <c r="Y81" i="4"/>
  <c r="Z81" i="4" s="1"/>
  <c r="Y82" i="4"/>
  <c r="Z82" i="4" s="1"/>
  <c r="AJ62" i="4"/>
  <c r="AK62" i="4" s="1"/>
  <c r="AJ64" i="4"/>
  <c r="AK64" i="4" s="1"/>
  <c r="AL88" i="4"/>
  <c r="AK88" i="4" s="1"/>
  <c r="AL94" i="4"/>
  <c r="AK94" i="4" s="1"/>
  <c r="AL102" i="4"/>
  <c r="AK102" i="4" s="1"/>
  <c r="AL93" i="4"/>
  <c r="AK93" i="4" s="1"/>
  <c r="AL95" i="4"/>
  <c r="AK95" i="4" s="1"/>
  <c r="AL103" i="4"/>
  <c r="AK103" i="4" s="1"/>
  <c r="AL89" i="4"/>
  <c r="AK89" i="4" s="1"/>
  <c r="AL96" i="4"/>
  <c r="AK96" i="4" s="1"/>
  <c r="AL104" i="4"/>
  <c r="AK104" i="4" s="1"/>
  <c r="AL101" i="4"/>
  <c r="AK101" i="4" s="1"/>
  <c r="AJ78" i="4"/>
  <c r="AK78" i="4" s="1"/>
  <c r="AL97" i="4"/>
  <c r="AK97" i="4" s="1"/>
  <c r="AL105" i="4"/>
  <c r="AK105" i="4" s="1"/>
  <c r="AL98" i="4"/>
  <c r="AK98" i="4" s="1"/>
  <c r="AL91" i="4"/>
  <c r="AK91" i="4" s="1"/>
  <c r="AL99" i="4"/>
  <c r="AK99" i="4" s="1"/>
  <c r="AL92" i="4"/>
  <c r="AK92" i="4" s="1"/>
  <c r="AL100" i="4"/>
  <c r="AK100" i="4" s="1"/>
  <c r="AJ71" i="4"/>
  <c r="AK71" i="4" s="1"/>
  <c r="AJ72" i="4"/>
  <c r="AK72" i="4" s="1"/>
  <c r="AJ65" i="4"/>
  <c r="AK65" i="4" s="1"/>
  <c r="AJ73" i="4"/>
  <c r="AK73" i="4" s="1"/>
  <c r="AJ66" i="4"/>
  <c r="AK66" i="4" s="1"/>
  <c r="AJ74" i="4"/>
  <c r="AK74" i="4" s="1"/>
  <c r="AJ67" i="4"/>
  <c r="AK67" i="4" s="1"/>
  <c r="AJ75" i="4"/>
  <c r="AK75" i="4" s="1"/>
  <c r="AJ63" i="4"/>
  <c r="AK63" i="4" s="1"/>
  <c r="AJ68" i="4"/>
  <c r="AK68" i="4" s="1"/>
  <c r="AJ76" i="4"/>
  <c r="AK76" i="4" s="1"/>
  <c r="AJ69" i="4"/>
  <c r="AK69" i="4" s="1"/>
  <c r="AJ77" i="4"/>
  <c r="AK77" i="4" s="1"/>
  <c r="AJ70" i="4"/>
  <c r="AK70" i="4" s="1"/>
  <c r="AL76" i="4"/>
  <c r="AL62" i="4"/>
  <c r="AL79" i="4"/>
  <c r="AL69" i="4"/>
  <c r="AL77" i="4"/>
  <c r="AL61" i="4"/>
  <c r="AM61" i="4" s="1"/>
  <c r="AL78" i="4"/>
  <c r="AL70" i="4"/>
  <c r="AL65" i="4"/>
  <c r="AL64" i="4"/>
  <c r="AL80" i="4"/>
  <c r="AL66" i="4"/>
  <c r="AL74" i="4"/>
  <c r="AL82" i="4"/>
  <c r="AL110" i="4"/>
  <c r="AK110" i="4" s="1"/>
  <c r="AL109" i="4"/>
  <c r="AK109" i="4" s="1"/>
  <c r="AL106" i="4"/>
  <c r="AK106" i="4" s="1"/>
  <c r="AL107" i="4"/>
  <c r="AK107" i="4" s="1"/>
  <c r="AL108" i="4"/>
  <c r="AK108" i="4" s="1"/>
  <c r="AJ83" i="4"/>
  <c r="AK83" i="4" s="1"/>
  <c r="AJ80" i="4"/>
  <c r="AK80" i="4" s="1"/>
  <c r="AJ81" i="4"/>
  <c r="AK81" i="4" s="1"/>
  <c r="AJ82" i="4"/>
  <c r="AK82" i="4" s="1"/>
  <c r="AJ79" i="4"/>
  <c r="AK79" i="4" s="1"/>
  <c r="AL63" i="4"/>
  <c r="K89" i="4"/>
  <c r="AL83" i="4" l="1"/>
  <c r="AL75" i="4"/>
  <c r="AM75" i="4" s="1"/>
  <c r="AM63" i="4"/>
  <c r="AM71" i="4"/>
  <c r="AM78" i="4"/>
  <c r="AM83" i="4"/>
  <c r="AM68" i="4"/>
  <c r="AL72" i="4"/>
  <c r="AL68" i="4"/>
  <c r="AM72" i="4"/>
  <c r="AL73" i="4"/>
  <c r="AM79" i="4"/>
  <c r="AM70" i="4"/>
  <c r="AM74" i="4"/>
  <c r="AM64" i="4"/>
  <c r="Z67" i="4"/>
  <c r="Z73" i="4"/>
  <c r="AJ86" i="4"/>
  <c r="AM82" i="4"/>
  <c r="AL81" i="4"/>
  <c r="AM81" i="4" s="1"/>
  <c r="AM77" i="4"/>
  <c r="AM66" i="4"/>
  <c r="AK86" i="4"/>
  <c r="AM62" i="4"/>
  <c r="Z71" i="4"/>
  <c r="Z70" i="4"/>
  <c r="AM69" i="4"/>
  <c r="AM73" i="4"/>
  <c r="Z69" i="4"/>
  <c r="M88" i="4"/>
  <c r="AM80" i="4"/>
  <c r="AL71" i="4"/>
  <c r="AL67" i="4"/>
  <c r="AL86" i="4" s="1"/>
  <c r="AM76" i="4"/>
  <c r="AM65" i="4"/>
  <c r="Z74" i="4"/>
  <c r="Z87" i="4" s="1"/>
  <c r="M89" i="4"/>
  <c r="H86" i="4"/>
  <c r="H87" i="4"/>
  <c r="H88" i="4"/>
  <c r="H89" i="4"/>
  <c r="AM67" i="4" l="1"/>
  <c r="AM86" i="4"/>
  <c r="AL90" i="4"/>
  <c r="AK90" i="4" s="1"/>
</calcChain>
</file>

<file path=xl/sharedStrings.xml><?xml version="1.0" encoding="utf-8"?>
<sst xmlns="http://schemas.openxmlformats.org/spreadsheetml/2006/main" count="144" uniqueCount="36">
  <si>
    <t>井深m</t>
    <phoneticPr fontId="1" type="noConversion"/>
  </si>
  <si>
    <t>环空压耗</t>
    <phoneticPr fontId="1" type="noConversion"/>
  </si>
  <si>
    <t>环空压力</t>
    <phoneticPr fontId="1" type="noConversion"/>
  </si>
  <si>
    <t>泥浆流速m/s</t>
    <phoneticPr fontId="1" type="noConversion"/>
  </si>
  <si>
    <t>平均密度</t>
    <phoneticPr fontId="1" type="noConversion"/>
  </si>
  <si>
    <t>实际气速</t>
    <phoneticPr fontId="1" type="noConversion"/>
  </si>
  <si>
    <t>自由气VF</t>
    <phoneticPr fontId="1" type="noConversion"/>
  </si>
  <si>
    <t>溶解气wc</t>
    <phoneticPr fontId="1" type="noConversion"/>
  </si>
  <si>
    <t>气体密度</t>
    <phoneticPr fontId="1" type="noConversion"/>
  </si>
  <si>
    <t>温度场</t>
    <phoneticPr fontId="1" type="noConversion"/>
  </si>
  <si>
    <t>A1</t>
    <phoneticPr fontId="1" type="noConversion"/>
  </si>
  <si>
    <t>A2</t>
    <phoneticPr fontId="1" type="noConversion"/>
  </si>
  <si>
    <t>密度</t>
    <phoneticPr fontId="1" type="noConversion"/>
  </si>
  <si>
    <t>气体体积</t>
    <phoneticPr fontId="1" type="noConversion"/>
  </si>
  <si>
    <t>气体质量</t>
    <phoneticPr fontId="1" type="noConversion"/>
  </si>
  <si>
    <t>油水比0.2</t>
    <phoneticPr fontId="1" type="noConversion"/>
  </si>
  <si>
    <t>油水比0.4</t>
    <phoneticPr fontId="1" type="noConversion"/>
  </si>
  <si>
    <t>油水比0.6</t>
    <phoneticPr fontId="1" type="noConversion"/>
  </si>
  <si>
    <t>油水比0.8</t>
    <phoneticPr fontId="1" type="noConversion"/>
  </si>
  <si>
    <t>油水比1</t>
    <phoneticPr fontId="1" type="noConversion"/>
  </si>
  <si>
    <t>密度</t>
    <phoneticPr fontId="1" type="noConversion"/>
  </si>
  <si>
    <t>476kg</t>
    <phoneticPr fontId="1" type="noConversion"/>
  </si>
  <si>
    <t>1m3</t>
    <phoneticPr fontId="1" type="noConversion"/>
  </si>
  <si>
    <t>运移气体体积</t>
    <phoneticPr fontId="1" type="noConversion"/>
  </si>
  <si>
    <t>运移气质量</t>
    <phoneticPr fontId="1" type="noConversion"/>
  </si>
  <si>
    <t>溶解气质量</t>
  </si>
  <si>
    <t>溶解气质量</t>
    <phoneticPr fontId="1" type="noConversion"/>
  </si>
  <si>
    <t>侵入气总质量</t>
  </si>
  <si>
    <t>侵入气总质量</t>
    <phoneticPr fontId="1" type="noConversion"/>
  </si>
  <si>
    <t>饱和溶解度</t>
    <phoneticPr fontId="1" type="noConversion"/>
  </si>
  <si>
    <t>自由气质量</t>
    <phoneticPr fontId="1" type="noConversion"/>
  </si>
  <si>
    <t>悬浮气VF</t>
    <phoneticPr fontId="1" type="noConversion"/>
  </si>
  <si>
    <t>悬浮气体积</t>
    <phoneticPr fontId="1" type="noConversion"/>
  </si>
  <si>
    <t>溶解气总质量</t>
    <phoneticPr fontId="1" type="noConversion"/>
  </si>
  <si>
    <t>运移气体VF</t>
    <phoneticPr fontId="1" type="noConversion"/>
  </si>
  <si>
    <t>运移气体积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</si>
</sst>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1" fontId="0" fillId="0" borderId="0" xfId="0" applyNumberFormat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3602826476625"/>
          <c:y val="3.0821759259259261E-2"/>
          <c:w val="0.8335945361094067"/>
          <c:h val="0.81623177789627155"/>
        </c:manualLayout>
      </c:layout>
      <c:scatterChart>
        <c:scatterStyle val="smoothMarker"/>
        <c:varyColors val="0"/>
        <c:ser>
          <c:idx val="4"/>
          <c:order val="0"/>
          <c:tx>
            <c:v>Oil water ratio=0.2 Saturated dissolution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不同油水比溶解度!$I$3:$I$83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3.5599999999999998E-3</c:v>
                </c:pt>
                <c:pt idx="21">
                  <c:v>3.7799999999999999E-3</c:v>
                </c:pt>
                <c:pt idx="22">
                  <c:v>3.9399999999999999E-3</c:v>
                </c:pt>
                <c:pt idx="23">
                  <c:v>4.0899999999999999E-3</c:v>
                </c:pt>
                <c:pt idx="24">
                  <c:v>4.2500000000000003E-3</c:v>
                </c:pt>
                <c:pt idx="25">
                  <c:v>4.4000000000000003E-3</c:v>
                </c:pt>
                <c:pt idx="26">
                  <c:v>4.5500000000000002E-3</c:v>
                </c:pt>
                <c:pt idx="27">
                  <c:v>4.7000000000000002E-3</c:v>
                </c:pt>
                <c:pt idx="28">
                  <c:v>4.8500000000000001E-3</c:v>
                </c:pt>
                <c:pt idx="29">
                  <c:v>5.0000000000000001E-3</c:v>
                </c:pt>
                <c:pt idx="30">
                  <c:v>5.1500000000000001E-3</c:v>
                </c:pt>
                <c:pt idx="31">
                  <c:v>5.3E-3</c:v>
                </c:pt>
                <c:pt idx="32">
                  <c:v>5.45E-3</c:v>
                </c:pt>
                <c:pt idx="33">
                  <c:v>5.5999999999999999E-3</c:v>
                </c:pt>
                <c:pt idx="34">
                  <c:v>5.7499999999999999E-3</c:v>
                </c:pt>
                <c:pt idx="35">
                  <c:v>5.8999999999999999E-3</c:v>
                </c:pt>
                <c:pt idx="36">
                  <c:v>6.0600000000000003E-3</c:v>
                </c:pt>
                <c:pt idx="37">
                  <c:v>6.2100000000000002E-3</c:v>
                </c:pt>
                <c:pt idx="38">
                  <c:v>6.3600000000000002E-3</c:v>
                </c:pt>
                <c:pt idx="39">
                  <c:v>6.5100000000000002E-3</c:v>
                </c:pt>
                <c:pt idx="40">
                  <c:v>6.6600000000000001E-3</c:v>
                </c:pt>
                <c:pt idx="41">
                  <c:v>6.8100000000000001E-3</c:v>
                </c:pt>
                <c:pt idx="42">
                  <c:v>6.96E-3</c:v>
                </c:pt>
                <c:pt idx="43">
                  <c:v>7.11E-3</c:v>
                </c:pt>
                <c:pt idx="44">
                  <c:v>7.26E-3</c:v>
                </c:pt>
                <c:pt idx="45">
                  <c:v>7.4099999999999999E-3</c:v>
                </c:pt>
                <c:pt idx="46">
                  <c:v>7.5700000000000003E-3</c:v>
                </c:pt>
                <c:pt idx="47">
                  <c:v>7.7200000000000003E-3</c:v>
                </c:pt>
                <c:pt idx="48">
                  <c:v>7.8700000000000003E-3</c:v>
                </c:pt>
                <c:pt idx="49">
                  <c:v>8.0300000000000007E-3</c:v>
                </c:pt>
                <c:pt idx="50">
                  <c:v>8.1799999999999998E-3</c:v>
                </c:pt>
                <c:pt idx="51">
                  <c:v>8.3300000000000006E-3</c:v>
                </c:pt>
                <c:pt idx="52">
                  <c:v>8.4899999999999993E-3</c:v>
                </c:pt>
                <c:pt idx="53">
                  <c:v>8.6400000000000001E-3</c:v>
                </c:pt>
                <c:pt idx="54">
                  <c:v>8.8000000000000005E-3</c:v>
                </c:pt>
                <c:pt idx="55">
                  <c:v>8.9599999999999992E-3</c:v>
                </c:pt>
                <c:pt idx="56">
                  <c:v>9.11E-3</c:v>
                </c:pt>
                <c:pt idx="57">
                  <c:v>9.2700000000000005E-3</c:v>
                </c:pt>
                <c:pt idx="58">
                  <c:v>9.4299999999999991E-3</c:v>
                </c:pt>
                <c:pt idx="59">
                  <c:v>9.5899999999999996E-3</c:v>
                </c:pt>
                <c:pt idx="60">
                  <c:v>9.75E-3</c:v>
                </c:pt>
                <c:pt idx="61">
                  <c:v>9.9100000000000004E-3</c:v>
                </c:pt>
                <c:pt idx="62">
                  <c:v>1.0070000000000001E-2</c:v>
                </c:pt>
                <c:pt idx="63">
                  <c:v>1.023E-2</c:v>
                </c:pt>
                <c:pt idx="64">
                  <c:v>1.039E-2</c:v>
                </c:pt>
                <c:pt idx="65">
                  <c:v>1.055E-2</c:v>
                </c:pt>
                <c:pt idx="66">
                  <c:v>1.072E-2</c:v>
                </c:pt>
                <c:pt idx="67">
                  <c:v>1.089E-2</c:v>
                </c:pt>
                <c:pt idx="68">
                  <c:v>1.106E-2</c:v>
                </c:pt>
                <c:pt idx="69">
                  <c:v>1.123E-2</c:v>
                </c:pt>
                <c:pt idx="70">
                  <c:v>1.141E-2</c:v>
                </c:pt>
                <c:pt idx="71">
                  <c:v>1.158E-2</c:v>
                </c:pt>
                <c:pt idx="72">
                  <c:v>1.176E-2</c:v>
                </c:pt>
                <c:pt idx="73">
                  <c:v>1.193E-2</c:v>
                </c:pt>
                <c:pt idx="74">
                  <c:v>1.2109999999999999E-2</c:v>
                </c:pt>
                <c:pt idx="75">
                  <c:v>1.2290000000000001E-2</c:v>
                </c:pt>
                <c:pt idx="76">
                  <c:v>1.2489999999999999E-2</c:v>
                </c:pt>
                <c:pt idx="77">
                  <c:v>1.268E-2</c:v>
                </c:pt>
                <c:pt idx="78">
                  <c:v>1.2869999999999999E-2</c:v>
                </c:pt>
                <c:pt idx="79">
                  <c:v>1.306E-2</c:v>
                </c:pt>
                <c:pt idx="80">
                  <c:v>1.324E-2</c:v>
                </c:pt>
              </c:numCache>
            </c:numRef>
          </c:xVal>
          <c:yVal>
            <c:numRef>
              <c:f>不同油水比溢流476kg!$B$3:$B$83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04-4814-9194-6B61592E6BAB}"/>
            </c:ext>
          </c:extLst>
        </c:ser>
        <c:ser>
          <c:idx val="0"/>
          <c:order val="1"/>
          <c:tx>
            <c:v>Oil water ratio=0.4 Saturated dissolution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不同油水比溶解度!$S$3:$S$83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5.0499999999999998E-3</c:v>
                </c:pt>
                <c:pt idx="21">
                  <c:v>5.3200000000000001E-3</c:v>
                </c:pt>
                <c:pt idx="22">
                  <c:v>5.5799999999999999E-3</c:v>
                </c:pt>
                <c:pt idx="23">
                  <c:v>5.8300000000000001E-3</c:v>
                </c:pt>
                <c:pt idx="24">
                  <c:v>6.0899999999999999E-3</c:v>
                </c:pt>
                <c:pt idx="25">
                  <c:v>6.3400000000000001E-3</c:v>
                </c:pt>
                <c:pt idx="26">
                  <c:v>6.5900000000000004E-3</c:v>
                </c:pt>
                <c:pt idx="27">
                  <c:v>6.8399999999999997E-3</c:v>
                </c:pt>
                <c:pt idx="28">
                  <c:v>7.0899999999999999E-3</c:v>
                </c:pt>
                <c:pt idx="29">
                  <c:v>7.3400000000000002E-3</c:v>
                </c:pt>
                <c:pt idx="30">
                  <c:v>7.5799999999999999E-3</c:v>
                </c:pt>
                <c:pt idx="31">
                  <c:v>7.8300000000000002E-3</c:v>
                </c:pt>
                <c:pt idx="32">
                  <c:v>8.0800000000000004E-3</c:v>
                </c:pt>
                <c:pt idx="33">
                  <c:v>8.3300000000000006E-3</c:v>
                </c:pt>
                <c:pt idx="34">
                  <c:v>8.5699999999999995E-3</c:v>
                </c:pt>
                <c:pt idx="35">
                  <c:v>8.8199999999999997E-3</c:v>
                </c:pt>
                <c:pt idx="36">
                  <c:v>9.0699999999999999E-3</c:v>
                </c:pt>
                <c:pt idx="37">
                  <c:v>9.3100000000000006E-3</c:v>
                </c:pt>
                <c:pt idx="38">
                  <c:v>9.5600000000000008E-3</c:v>
                </c:pt>
                <c:pt idx="39">
                  <c:v>9.8099999999999993E-3</c:v>
                </c:pt>
                <c:pt idx="40">
                  <c:v>1.005E-2</c:v>
                </c:pt>
                <c:pt idx="41">
                  <c:v>1.03E-2</c:v>
                </c:pt>
                <c:pt idx="42">
                  <c:v>1.055E-2</c:v>
                </c:pt>
                <c:pt idx="43">
                  <c:v>1.0800000000000001E-2</c:v>
                </c:pt>
                <c:pt idx="44">
                  <c:v>1.1050000000000001E-2</c:v>
                </c:pt>
                <c:pt idx="45">
                  <c:v>1.1299999999999999E-2</c:v>
                </c:pt>
                <c:pt idx="46">
                  <c:v>1.155E-2</c:v>
                </c:pt>
                <c:pt idx="47">
                  <c:v>1.18E-2</c:v>
                </c:pt>
                <c:pt idx="48">
                  <c:v>1.205E-2</c:v>
                </c:pt>
                <c:pt idx="49">
                  <c:v>1.23E-2</c:v>
                </c:pt>
                <c:pt idx="50">
                  <c:v>1.255E-2</c:v>
                </c:pt>
                <c:pt idx="51">
                  <c:v>1.2800000000000001E-2</c:v>
                </c:pt>
                <c:pt idx="52">
                  <c:v>1.306E-2</c:v>
                </c:pt>
                <c:pt idx="53">
                  <c:v>1.3310000000000001E-2</c:v>
                </c:pt>
                <c:pt idx="54">
                  <c:v>1.3559999999999999E-2</c:v>
                </c:pt>
                <c:pt idx="55">
                  <c:v>1.3820000000000001E-2</c:v>
                </c:pt>
                <c:pt idx="56">
                  <c:v>1.4069999999999999E-2</c:v>
                </c:pt>
                <c:pt idx="57">
                  <c:v>1.4330000000000001E-2</c:v>
                </c:pt>
                <c:pt idx="58">
                  <c:v>1.4590000000000001E-2</c:v>
                </c:pt>
                <c:pt idx="59">
                  <c:v>1.4840000000000001E-2</c:v>
                </c:pt>
                <c:pt idx="60">
                  <c:v>1.5100000000000001E-2</c:v>
                </c:pt>
                <c:pt idx="61">
                  <c:v>1.536E-2</c:v>
                </c:pt>
                <c:pt idx="62">
                  <c:v>1.562E-2</c:v>
                </c:pt>
                <c:pt idx="63">
                  <c:v>1.5879999999999998E-2</c:v>
                </c:pt>
                <c:pt idx="64">
                  <c:v>1.6140000000000002E-2</c:v>
                </c:pt>
                <c:pt idx="65">
                  <c:v>1.6400000000000001E-2</c:v>
                </c:pt>
                <c:pt idx="66">
                  <c:v>1.6660000000000001E-2</c:v>
                </c:pt>
                <c:pt idx="67">
                  <c:v>1.694E-2</c:v>
                </c:pt>
                <c:pt idx="68">
                  <c:v>1.7219999999999999E-2</c:v>
                </c:pt>
                <c:pt idx="69">
                  <c:v>1.7500000000000002E-2</c:v>
                </c:pt>
                <c:pt idx="70">
                  <c:v>1.7780000000000001E-2</c:v>
                </c:pt>
                <c:pt idx="71">
                  <c:v>1.806E-2</c:v>
                </c:pt>
                <c:pt idx="72">
                  <c:v>1.8339999999999999E-2</c:v>
                </c:pt>
                <c:pt idx="73">
                  <c:v>1.8620000000000001E-2</c:v>
                </c:pt>
                <c:pt idx="74">
                  <c:v>1.89E-2</c:v>
                </c:pt>
                <c:pt idx="75">
                  <c:v>1.9179999999999999E-2</c:v>
                </c:pt>
                <c:pt idx="76">
                  <c:v>1.951E-2</c:v>
                </c:pt>
                <c:pt idx="77">
                  <c:v>1.9810000000000001E-2</c:v>
                </c:pt>
                <c:pt idx="78">
                  <c:v>2.0109999999999999E-2</c:v>
                </c:pt>
                <c:pt idx="79">
                  <c:v>2.0410000000000001E-2</c:v>
                </c:pt>
                <c:pt idx="80">
                  <c:v>2.069E-2</c:v>
                </c:pt>
              </c:numCache>
            </c:numRef>
          </c:xVal>
          <c:yVal>
            <c:numRef>
              <c:f>不同油水比溶解度!$L$3:$L$83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04-4814-9194-6B61592E6BAB}"/>
            </c:ext>
          </c:extLst>
        </c:ser>
        <c:ser>
          <c:idx val="1"/>
          <c:order val="2"/>
          <c:tx>
            <c:v>Oil water ratio=0.6 Saturated dissolution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不同油水比溶解度!$AD$3:$AD$83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6.2199999999999998E-3</c:v>
                </c:pt>
                <c:pt idx="21">
                  <c:v>6.5700000000000003E-3</c:v>
                </c:pt>
                <c:pt idx="22">
                  <c:v>6.9100000000000003E-3</c:v>
                </c:pt>
                <c:pt idx="23">
                  <c:v>7.2500000000000004E-3</c:v>
                </c:pt>
                <c:pt idx="24">
                  <c:v>7.5900000000000004E-3</c:v>
                </c:pt>
                <c:pt idx="25">
                  <c:v>7.9299999999999995E-3</c:v>
                </c:pt>
                <c:pt idx="26">
                  <c:v>8.26E-3</c:v>
                </c:pt>
                <c:pt idx="27">
                  <c:v>8.5900000000000004E-3</c:v>
                </c:pt>
                <c:pt idx="28">
                  <c:v>8.9200000000000008E-3</c:v>
                </c:pt>
                <c:pt idx="29">
                  <c:v>9.2499999999999995E-3</c:v>
                </c:pt>
                <c:pt idx="30">
                  <c:v>9.5700000000000004E-3</c:v>
                </c:pt>
                <c:pt idx="31">
                  <c:v>9.9000000000000008E-3</c:v>
                </c:pt>
                <c:pt idx="32">
                  <c:v>1.022E-2</c:v>
                </c:pt>
                <c:pt idx="33">
                  <c:v>1.055E-2</c:v>
                </c:pt>
                <c:pt idx="34">
                  <c:v>1.0869999999999999E-2</c:v>
                </c:pt>
                <c:pt idx="35">
                  <c:v>1.119E-2</c:v>
                </c:pt>
                <c:pt idx="36">
                  <c:v>1.1520000000000001E-2</c:v>
                </c:pt>
                <c:pt idx="37">
                  <c:v>1.184E-2</c:v>
                </c:pt>
                <c:pt idx="38">
                  <c:v>1.2160000000000001E-2</c:v>
                </c:pt>
                <c:pt idx="39">
                  <c:v>1.2489999999999999E-2</c:v>
                </c:pt>
                <c:pt idx="40">
                  <c:v>1.281E-2</c:v>
                </c:pt>
                <c:pt idx="41">
                  <c:v>1.3140000000000001E-2</c:v>
                </c:pt>
                <c:pt idx="42">
                  <c:v>1.346E-2</c:v>
                </c:pt>
                <c:pt idx="43">
                  <c:v>1.3780000000000001E-2</c:v>
                </c:pt>
                <c:pt idx="44">
                  <c:v>1.4109999999999999E-2</c:v>
                </c:pt>
                <c:pt idx="45">
                  <c:v>1.443E-2</c:v>
                </c:pt>
                <c:pt idx="46">
                  <c:v>1.4760000000000001E-2</c:v>
                </c:pt>
                <c:pt idx="47">
                  <c:v>1.508E-2</c:v>
                </c:pt>
                <c:pt idx="48">
                  <c:v>1.541E-2</c:v>
                </c:pt>
                <c:pt idx="49">
                  <c:v>1.5740000000000001E-2</c:v>
                </c:pt>
                <c:pt idx="50">
                  <c:v>1.6060000000000001E-2</c:v>
                </c:pt>
                <c:pt idx="51">
                  <c:v>1.6389999999999998E-2</c:v>
                </c:pt>
                <c:pt idx="52">
                  <c:v>1.6709999999999999E-2</c:v>
                </c:pt>
                <c:pt idx="53">
                  <c:v>1.704E-2</c:v>
                </c:pt>
                <c:pt idx="54">
                  <c:v>1.737E-2</c:v>
                </c:pt>
                <c:pt idx="55">
                  <c:v>1.7690000000000001E-2</c:v>
                </c:pt>
                <c:pt idx="56">
                  <c:v>1.8020000000000001E-2</c:v>
                </c:pt>
                <c:pt idx="57">
                  <c:v>1.8350000000000002E-2</c:v>
                </c:pt>
                <c:pt idx="58">
                  <c:v>1.8679999999999999E-2</c:v>
                </c:pt>
                <c:pt idx="59">
                  <c:v>1.9009999999999999E-2</c:v>
                </c:pt>
                <c:pt idx="60">
                  <c:v>1.934E-2</c:v>
                </c:pt>
                <c:pt idx="61">
                  <c:v>1.967E-2</c:v>
                </c:pt>
                <c:pt idx="62">
                  <c:v>2.001E-2</c:v>
                </c:pt>
                <c:pt idx="63">
                  <c:v>2.034E-2</c:v>
                </c:pt>
                <c:pt idx="64">
                  <c:v>2.0670000000000001E-2</c:v>
                </c:pt>
                <c:pt idx="65">
                  <c:v>2.1010000000000001E-2</c:v>
                </c:pt>
                <c:pt idx="66">
                  <c:v>2.1350000000000001E-2</c:v>
                </c:pt>
                <c:pt idx="67">
                  <c:v>2.1700000000000001E-2</c:v>
                </c:pt>
                <c:pt idx="68">
                  <c:v>2.206E-2</c:v>
                </c:pt>
                <c:pt idx="69">
                  <c:v>2.2409999999999999E-2</c:v>
                </c:pt>
                <c:pt idx="70">
                  <c:v>2.2769999999999999E-2</c:v>
                </c:pt>
                <c:pt idx="71">
                  <c:v>2.3130000000000001E-2</c:v>
                </c:pt>
                <c:pt idx="72">
                  <c:v>2.349E-2</c:v>
                </c:pt>
                <c:pt idx="73">
                  <c:v>2.385E-2</c:v>
                </c:pt>
                <c:pt idx="74">
                  <c:v>2.4209999999999999E-2</c:v>
                </c:pt>
                <c:pt idx="75">
                  <c:v>2.4570000000000002E-2</c:v>
                </c:pt>
                <c:pt idx="76">
                  <c:v>2.4979999999999999E-2</c:v>
                </c:pt>
                <c:pt idx="77">
                  <c:v>2.5360000000000001E-2</c:v>
                </c:pt>
                <c:pt idx="78">
                  <c:v>2.5739999999999999E-2</c:v>
                </c:pt>
                <c:pt idx="79">
                  <c:v>2.6120000000000001E-2</c:v>
                </c:pt>
                <c:pt idx="80">
                  <c:v>2.649E-2</c:v>
                </c:pt>
              </c:numCache>
            </c:numRef>
          </c:xVal>
          <c:yVal>
            <c:numRef>
              <c:f>不同油水比溶解度!$W$3:$W$83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E04-4814-9194-6B61592E6BAB}"/>
            </c:ext>
          </c:extLst>
        </c:ser>
        <c:ser>
          <c:idx val="2"/>
          <c:order val="3"/>
          <c:tx>
            <c:v>Oil water ratio=0.8 Saturated dissolution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不同油水比溶解度!$AO$3:$AO$83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7.7099999999999998E-3</c:v>
                </c:pt>
                <c:pt idx="21">
                  <c:v>8.1300000000000001E-3</c:v>
                </c:pt>
                <c:pt idx="22">
                  <c:v>8.5199999999999998E-3</c:v>
                </c:pt>
                <c:pt idx="23">
                  <c:v>8.9099999999999995E-3</c:v>
                </c:pt>
                <c:pt idx="24">
                  <c:v>9.2899999999999996E-3</c:v>
                </c:pt>
                <c:pt idx="25">
                  <c:v>9.6699999999999998E-3</c:v>
                </c:pt>
                <c:pt idx="26">
                  <c:v>1.005E-2</c:v>
                </c:pt>
                <c:pt idx="27">
                  <c:v>1.043E-2</c:v>
                </c:pt>
                <c:pt idx="28">
                  <c:v>1.081E-2</c:v>
                </c:pt>
                <c:pt idx="29">
                  <c:v>1.119E-2</c:v>
                </c:pt>
                <c:pt idx="30">
                  <c:v>1.157E-2</c:v>
                </c:pt>
                <c:pt idx="31">
                  <c:v>1.1939999999999999E-2</c:v>
                </c:pt>
                <c:pt idx="32">
                  <c:v>1.2319999999999999E-2</c:v>
                </c:pt>
                <c:pt idx="33">
                  <c:v>1.269E-2</c:v>
                </c:pt>
                <c:pt idx="34">
                  <c:v>1.307E-2</c:v>
                </c:pt>
                <c:pt idx="35">
                  <c:v>1.3440000000000001E-2</c:v>
                </c:pt>
                <c:pt idx="36">
                  <c:v>1.3820000000000001E-2</c:v>
                </c:pt>
                <c:pt idx="37">
                  <c:v>1.4200000000000001E-2</c:v>
                </c:pt>
                <c:pt idx="38">
                  <c:v>1.457E-2</c:v>
                </c:pt>
                <c:pt idx="39">
                  <c:v>1.495E-2</c:v>
                </c:pt>
                <c:pt idx="40">
                  <c:v>1.533E-2</c:v>
                </c:pt>
                <c:pt idx="41">
                  <c:v>1.5699999999999999E-2</c:v>
                </c:pt>
                <c:pt idx="42">
                  <c:v>1.6080000000000001E-2</c:v>
                </c:pt>
                <c:pt idx="43">
                  <c:v>1.6459999999999999E-2</c:v>
                </c:pt>
                <c:pt idx="44">
                  <c:v>1.6840000000000001E-2</c:v>
                </c:pt>
                <c:pt idx="45">
                  <c:v>1.7219999999999999E-2</c:v>
                </c:pt>
                <c:pt idx="46">
                  <c:v>1.7600000000000001E-2</c:v>
                </c:pt>
                <c:pt idx="47">
                  <c:v>1.7979999999999999E-2</c:v>
                </c:pt>
                <c:pt idx="48">
                  <c:v>1.8360000000000001E-2</c:v>
                </c:pt>
                <c:pt idx="49">
                  <c:v>1.874E-2</c:v>
                </c:pt>
                <c:pt idx="50">
                  <c:v>1.9120000000000002E-2</c:v>
                </c:pt>
                <c:pt idx="51">
                  <c:v>1.95E-2</c:v>
                </c:pt>
                <c:pt idx="52">
                  <c:v>1.9890000000000001E-2</c:v>
                </c:pt>
                <c:pt idx="53">
                  <c:v>2.027E-2</c:v>
                </c:pt>
                <c:pt idx="54">
                  <c:v>2.0650000000000002E-2</c:v>
                </c:pt>
                <c:pt idx="55">
                  <c:v>2.104E-2</c:v>
                </c:pt>
                <c:pt idx="56">
                  <c:v>2.1420000000000002E-2</c:v>
                </c:pt>
                <c:pt idx="57">
                  <c:v>2.181E-2</c:v>
                </c:pt>
                <c:pt idx="58">
                  <c:v>2.2200000000000001E-2</c:v>
                </c:pt>
                <c:pt idx="59">
                  <c:v>2.2589999999999999E-2</c:v>
                </c:pt>
                <c:pt idx="60">
                  <c:v>2.2970000000000001E-2</c:v>
                </c:pt>
                <c:pt idx="61">
                  <c:v>2.3359999999999999E-2</c:v>
                </c:pt>
                <c:pt idx="62">
                  <c:v>2.375E-2</c:v>
                </c:pt>
                <c:pt idx="63">
                  <c:v>2.4140000000000002E-2</c:v>
                </c:pt>
                <c:pt idx="64">
                  <c:v>2.4539999999999999E-2</c:v>
                </c:pt>
                <c:pt idx="65">
                  <c:v>2.4930000000000001E-2</c:v>
                </c:pt>
                <c:pt idx="66">
                  <c:v>2.5319999999999999E-2</c:v>
                </c:pt>
                <c:pt idx="67">
                  <c:v>2.5739999999999999E-2</c:v>
                </c:pt>
                <c:pt idx="68">
                  <c:v>2.615E-2</c:v>
                </c:pt>
                <c:pt idx="69">
                  <c:v>2.657E-2</c:v>
                </c:pt>
                <c:pt idx="70">
                  <c:v>2.6980000000000001E-2</c:v>
                </c:pt>
                <c:pt idx="71">
                  <c:v>2.7400000000000001E-2</c:v>
                </c:pt>
                <c:pt idx="72">
                  <c:v>2.7820000000000001E-2</c:v>
                </c:pt>
                <c:pt idx="73">
                  <c:v>2.8240000000000001E-2</c:v>
                </c:pt>
                <c:pt idx="74">
                  <c:v>2.8660000000000001E-2</c:v>
                </c:pt>
                <c:pt idx="75">
                  <c:v>2.9080000000000002E-2</c:v>
                </c:pt>
                <c:pt idx="76">
                  <c:v>2.9559999999999999E-2</c:v>
                </c:pt>
                <c:pt idx="77">
                  <c:v>0.03</c:v>
                </c:pt>
                <c:pt idx="78">
                  <c:v>3.0439999999999998E-2</c:v>
                </c:pt>
                <c:pt idx="79">
                  <c:v>3.0890000000000001E-2</c:v>
                </c:pt>
                <c:pt idx="80">
                  <c:v>3.1309999999999998E-2</c:v>
                </c:pt>
              </c:numCache>
            </c:numRef>
          </c:xVal>
          <c:yVal>
            <c:numRef>
              <c:f>不同油水比溢流476kg!$N$3:$N$83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E04-4814-9194-6B61592E6BAB}"/>
            </c:ext>
          </c:extLst>
        </c:ser>
        <c:ser>
          <c:idx val="3"/>
          <c:order val="4"/>
          <c:tx>
            <c:v>Oil water ratio=1 Saturated dissolution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不同油水比溶解度!$AZ$3:$AZ$83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8.1200000000000005E-3</c:v>
                </c:pt>
                <c:pt idx="21">
                  <c:v>8.6199999999999992E-3</c:v>
                </c:pt>
                <c:pt idx="22">
                  <c:v>9.0799999999999995E-3</c:v>
                </c:pt>
                <c:pt idx="23">
                  <c:v>9.5300000000000003E-3</c:v>
                </c:pt>
                <c:pt idx="24">
                  <c:v>9.9699999999999997E-3</c:v>
                </c:pt>
                <c:pt idx="25">
                  <c:v>1.042E-2</c:v>
                </c:pt>
                <c:pt idx="26">
                  <c:v>1.086E-2</c:v>
                </c:pt>
                <c:pt idx="27">
                  <c:v>1.1299999999999999E-2</c:v>
                </c:pt>
                <c:pt idx="28">
                  <c:v>1.174E-2</c:v>
                </c:pt>
                <c:pt idx="29">
                  <c:v>1.218E-2</c:v>
                </c:pt>
                <c:pt idx="30">
                  <c:v>1.2619999999999999E-2</c:v>
                </c:pt>
                <c:pt idx="31">
                  <c:v>1.3050000000000001E-2</c:v>
                </c:pt>
                <c:pt idx="32">
                  <c:v>1.349E-2</c:v>
                </c:pt>
                <c:pt idx="33">
                  <c:v>1.393E-2</c:v>
                </c:pt>
                <c:pt idx="34">
                  <c:v>1.436E-2</c:v>
                </c:pt>
                <c:pt idx="35">
                  <c:v>1.4800000000000001E-2</c:v>
                </c:pt>
                <c:pt idx="36">
                  <c:v>1.523E-2</c:v>
                </c:pt>
                <c:pt idx="37">
                  <c:v>1.567E-2</c:v>
                </c:pt>
                <c:pt idx="38">
                  <c:v>1.61E-2</c:v>
                </c:pt>
                <c:pt idx="39">
                  <c:v>1.653E-2</c:v>
                </c:pt>
                <c:pt idx="40">
                  <c:v>1.6959999999999999E-2</c:v>
                </c:pt>
                <c:pt idx="41">
                  <c:v>1.7389999999999999E-2</c:v>
                </c:pt>
                <c:pt idx="42">
                  <c:v>1.7809999999999999E-2</c:v>
                </c:pt>
                <c:pt idx="43">
                  <c:v>1.8239999999999999E-2</c:v>
                </c:pt>
                <c:pt idx="44">
                  <c:v>1.8669999999999999E-2</c:v>
                </c:pt>
                <c:pt idx="45">
                  <c:v>1.9099999999999999E-2</c:v>
                </c:pt>
                <c:pt idx="46">
                  <c:v>1.9529999999999999E-2</c:v>
                </c:pt>
                <c:pt idx="47">
                  <c:v>1.9959999999999999E-2</c:v>
                </c:pt>
                <c:pt idx="48">
                  <c:v>2.0400000000000001E-2</c:v>
                </c:pt>
                <c:pt idx="49">
                  <c:v>2.0830000000000001E-2</c:v>
                </c:pt>
                <c:pt idx="50">
                  <c:v>2.1260000000000001E-2</c:v>
                </c:pt>
                <c:pt idx="51">
                  <c:v>2.1690000000000001E-2</c:v>
                </c:pt>
                <c:pt idx="52">
                  <c:v>2.2120000000000001E-2</c:v>
                </c:pt>
                <c:pt idx="53">
                  <c:v>2.256E-2</c:v>
                </c:pt>
                <c:pt idx="54">
                  <c:v>2.299E-2</c:v>
                </c:pt>
                <c:pt idx="55">
                  <c:v>2.3429999999999999E-2</c:v>
                </c:pt>
                <c:pt idx="56">
                  <c:v>2.3859999999999999E-2</c:v>
                </c:pt>
                <c:pt idx="57">
                  <c:v>2.4299999999999999E-2</c:v>
                </c:pt>
                <c:pt idx="58">
                  <c:v>2.4729999999999999E-2</c:v>
                </c:pt>
                <c:pt idx="59">
                  <c:v>2.5170000000000001E-2</c:v>
                </c:pt>
                <c:pt idx="60">
                  <c:v>2.5610000000000001E-2</c:v>
                </c:pt>
                <c:pt idx="61">
                  <c:v>2.6040000000000001E-2</c:v>
                </c:pt>
                <c:pt idx="62">
                  <c:v>2.648E-2</c:v>
                </c:pt>
                <c:pt idx="63">
                  <c:v>2.6919999999999999E-2</c:v>
                </c:pt>
                <c:pt idx="64">
                  <c:v>2.7359999999999999E-2</c:v>
                </c:pt>
                <c:pt idx="65">
                  <c:v>2.7799999999999998E-2</c:v>
                </c:pt>
                <c:pt idx="66">
                  <c:v>2.8240000000000001E-2</c:v>
                </c:pt>
                <c:pt idx="67">
                  <c:v>2.8709999999999999E-2</c:v>
                </c:pt>
                <c:pt idx="68">
                  <c:v>2.9170000000000001E-2</c:v>
                </c:pt>
                <c:pt idx="69">
                  <c:v>2.964E-2</c:v>
                </c:pt>
                <c:pt idx="70">
                  <c:v>3.0099999999999998E-2</c:v>
                </c:pt>
                <c:pt idx="71">
                  <c:v>3.057E-2</c:v>
                </c:pt>
                <c:pt idx="72">
                  <c:v>3.1040000000000002E-2</c:v>
                </c:pt>
                <c:pt idx="73">
                  <c:v>3.1510000000000003E-2</c:v>
                </c:pt>
                <c:pt idx="74">
                  <c:v>3.1969999999999998E-2</c:v>
                </c:pt>
                <c:pt idx="75">
                  <c:v>3.2439999999999997E-2</c:v>
                </c:pt>
                <c:pt idx="76">
                  <c:v>3.2980000000000002E-2</c:v>
                </c:pt>
                <c:pt idx="77">
                  <c:v>3.347E-2</c:v>
                </c:pt>
                <c:pt idx="78">
                  <c:v>3.397E-2</c:v>
                </c:pt>
                <c:pt idx="79">
                  <c:v>3.4459999999999998E-2</c:v>
                </c:pt>
                <c:pt idx="80">
                  <c:v>3.4930000000000003E-2</c:v>
                </c:pt>
              </c:numCache>
            </c:numRef>
          </c:xVal>
          <c:yVal>
            <c:numRef>
              <c:f>不同油水比溶解度!$AS$3:$AS$83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E04-4814-9194-6B61592E6BAB}"/>
            </c:ext>
          </c:extLst>
        </c:ser>
        <c:ser>
          <c:idx val="5"/>
          <c:order val="5"/>
          <c:tx>
            <c:v>Gas Influx 476kg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不同油水比溢流476kg!$K$61:$K$83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1.367E-2</c:v>
                </c:pt>
                <c:pt idx="3">
                  <c:v>1.367E-2</c:v>
                </c:pt>
                <c:pt idx="4">
                  <c:v>1.367E-2</c:v>
                </c:pt>
                <c:pt idx="5">
                  <c:v>1.367E-2</c:v>
                </c:pt>
                <c:pt idx="6">
                  <c:v>1.367E-2</c:v>
                </c:pt>
                <c:pt idx="7">
                  <c:v>1.367E-2</c:v>
                </c:pt>
                <c:pt idx="8">
                  <c:v>1.367E-2</c:v>
                </c:pt>
                <c:pt idx="9">
                  <c:v>1.367E-2</c:v>
                </c:pt>
                <c:pt idx="10">
                  <c:v>1.367E-2</c:v>
                </c:pt>
                <c:pt idx="11">
                  <c:v>1.367E-2</c:v>
                </c:pt>
                <c:pt idx="12">
                  <c:v>1.367E-2</c:v>
                </c:pt>
                <c:pt idx="13">
                  <c:v>1.367E-2</c:v>
                </c:pt>
                <c:pt idx="14">
                  <c:v>1.367E-2</c:v>
                </c:pt>
                <c:pt idx="15">
                  <c:v>1.367E-2</c:v>
                </c:pt>
                <c:pt idx="16">
                  <c:v>1.367E-2</c:v>
                </c:pt>
                <c:pt idx="17">
                  <c:v>1.367E-2</c:v>
                </c:pt>
                <c:pt idx="18">
                  <c:v>1.367E-2</c:v>
                </c:pt>
                <c:pt idx="19">
                  <c:v>1.367E-2</c:v>
                </c:pt>
                <c:pt idx="20">
                  <c:v>1.367E-2</c:v>
                </c:pt>
                <c:pt idx="21">
                  <c:v>1.367E-2</c:v>
                </c:pt>
                <c:pt idx="22">
                  <c:v>1.367E-2</c:v>
                </c:pt>
              </c:numCache>
            </c:numRef>
          </c:xVal>
          <c:yVal>
            <c:numRef>
              <c:f>不同油水比溢流476kg!$B$61:$B$83</c:f>
              <c:numCache>
                <c:formatCode>General</c:formatCode>
                <c:ptCount val="23"/>
                <c:pt idx="0">
                  <c:v>2900</c:v>
                </c:pt>
                <c:pt idx="1">
                  <c:v>2950</c:v>
                </c:pt>
                <c:pt idx="2">
                  <c:v>3000</c:v>
                </c:pt>
                <c:pt idx="3">
                  <c:v>3050</c:v>
                </c:pt>
                <c:pt idx="4">
                  <c:v>3100</c:v>
                </c:pt>
                <c:pt idx="5">
                  <c:v>3150</c:v>
                </c:pt>
                <c:pt idx="6">
                  <c:v>3200</c:v>
                </c:pt>
                <c:pt idx="7">
                  <c:v>3250</c:v>
                </c:pt>
                <c:pt idx="8">
                  <c:v>3300</c:v>
                </c:pt>
                <c:pt idx="9">
                  <c:v>3350</c:v>
                </c:pt>
                <c:pt idx="10">
                  <c:v>3400</c:v>
                </c:pt>
                <c:pt idx="11">
                  <c:v>3450</c:v>
                </c:pt>
                <c:pt idx="12">
                  <c:v>3500</c:v>
                </c:pt>
                <c:pt idx="13">
                  <c:v>3550</c:v>
                </c:pt>
                <c:pt idx="14">
                  <c:v>3600</c:v>
                </c:pt>
                <c:pt idx="15">
                  <c:v>3650</c:v>
                </c:pt>
                <c:pt idx="16">
                  <c:v>3700</c:v>
                </c:pt>
                <c:pt idx="17">
                  <c:v>3750</c:v>
                </c:pt>
                <c:pt idx="18">
                  <c:v>3800</c:v>
                </c:pt>
                <c:pt idx="19">
                  <c:v>3850</c:v>
                </c:pt>
                <c:pt idx="20">
                  <c:v>3900</c:v>
                </c:pt>
                <c:pt idx="21">
                  <c:v>3950</c:v>
                </c:pt>
                <c:pt idx="22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E04-4814-9194-6B61592E6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39904"/>
        <c:axId val="45540480"/>
      </c:scatterChart>
      <c:valAx>
        <c:axId val="45539904"/>
        <c:scaling>
          <c:orientation val="minMax"/>
          <c:max val="4.0000000000000008E-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Mass fraction of dissolved gas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2180064095169997"/>
              <c:y val="0.92042903986409041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45540480"/>
        <c:crossesAt val="4000"/>
        <c:crossBetween val="midCat"/>
        <c:majorUnit val="1.0000000000000002E-2"/>
        <c:minorUnit val="2.0000000000000005E-3"/>
      </c:valAx>
      <c:valAx>
        <c:axId val="45540480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45539904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6903132716049387"/>
          <c:y val="4.113796296296296E-2"/>
          <c:w val="0.37083044510740309"/>
          <c:h val="0.47572731310490418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04442625908474"/>
          <c:y val="2.7881944444444445E-2"/>
          <c:w val="0.80775801607988096"/>
          <c:h val="0.83023828909515285"/>
        </c:manualLayout>
      </c:layout>
      <c:scatterChart>
        <c:scatterStyle val="lineMarker"/>
        <c:varyColors val="0"/>
        <c:ser>
          <c:idx val="0"/>
          <c:order val="0"/>
          <c:tx>
            <c:v>Gas Influx 262kg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不同油水比溢流476kg!$L$60:$L$83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1.367E-2</c:v>
                </c:pt>
                <c:pt idx="13">
                  <c:v>1.367E-2</c:v>
                </c:pt>
                <c:pt idx="14">
                  <c:v>1.367E-2</c:v>
                </c:pt>
                <c:pt idx="15">
                  <c:v>1.367E-2</c:v>
                </c:pt>
                <c:pt idx="16">
                  <c:v>1.367E-2</c:v>
                </c:pt>
                <c:pt idx="17">
                  <c:v>1.367E-2</c:v>
                </c:pt>
                <c:pt idx="18">
                  <c:v>1.367E-2</c:v>
                </c:pt>
                <c:pt idx="19">
                  <c:v>1.367E-2</c:v>
                </c:pt>
                <c:pt idx="20">
                  <c:v>1.367E-2</c:v>
                </c:pt>
                <c:pt idx="21">
                  <c:v>1.367E-2</c:v>
                </c:pt>
                <c:pt idx="22">
                  <c:v>1.367E-2</c:v>
                </c:pt>
                <c:pt idx="23">
                  <c:v>1.367E-2</c:v>
                </c:pt>
              </c:numCache>
            </c:numRef>
          </c:xVal>
          <c:yVal>
            <c:numRef>
              <c:f>不同油水比溢流476kg!$B$60:$B$83</c:f>
              <c:numCache>
                <c:formatCode>General</c:formatCode>
                <c:ptCount val="24"/>
                <c:pt idx="0">
                  <c:v>2850</c:v>
                </c:pt>
                <c:pt idx="1">
                  <c:v>2900</c:v>
                </c:pt>
                <c:pt idx="2">
                  <c:v>2950</c:v>
                </c:pt>
                <c:pt idx="3">
                  <c:v>3000</c:v>
                </c:pt>
                <c:pt idx="4">
                  <c:v>3050</c:v>
                </c:pt>
                <c:pt idx="5">
                  <c:v>3100</c:v>
                </c:pt>
                <c:pt idx="6">
                  <c:v>3150</c:v>
                </c:pt>
                <c:pt idx="7">
                  <c:v>3200</c:v>
                </c:pt>
                <c:pt idx="8">
                  <c:v>3250</c:v>
                </c:pt>
                <c:pt idx="9">
                  <c:v>3300</c:v>
                </c:pt>
                <c:pt idx="10">
                  <c:v>3350</c:v>
                </c:pt>
                <c:pt idx="11">
                  <c:v>3400</c:v>
                </c:pt>
                <c:pt idx="12">
                  <c:v>3450</c:v>
                </c:pt>
                <c:pt idx="13">
                  <c:v>3500</c:v>
                </c:pt>
                <c:pt idx="14">
                  <c:v>3550</c:v>
                </c:pt>
                <c:pt idx="15">
                  <c:v>3600</c:v>
                </c:pt>
                <c:pt idx="16">
                  <c:v>3650</c:v>
                </c:pt>
                <c:pt idx="17">
                  <c:v>3700</c:v>
                </c:pt>
                <c:pt idx="18">
                  <c:v>3750</c:v>
                </c:pt>
                <c:pt idx="19">
                  <c:v>3800</c:v>
                </c:pt>
                <c:pt idx="20">
                  <c:v>3850</c:v>
                </c:pt>
                <c:pt idx="21">
                  <c:v>3900</c:v>
                </c:pt>
                <c:pt idx="22">
                  <c:v>3950</c:v>
                </c:pt>
                <c:pt idx="23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BB-4475-B2D8-AE077B85AB8E}"/>
            </c:ext>
          </c:extLst>
        </c:ser>
        <c:ser>
          <c:idx val="5"/>
          <c:order val="1"/>
          <c:tx>
            <c:v>Gas Influx 476kg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不同油水比溢流476kg!$K$3:$K$83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1.367E-2</c:v>
                </c:pt>
                <c:pt idx="61">
                  <c:v>1.367E-2</c:v>
                </c:pt>
                <c:pt idx="62">
                  <c:v>1.367E-2</c:v>
                </c:pt>
                <c:pt idx="63">
                  <c:v>1.367E-2</c:v>
                </c:pt>
                <c:pt idx="64">
                  <c:v>1.367E-2</c:v>
                </c:pt>
                <c:pt idx="65">
                  <c:v>1.367E-2</c:v>
                </c:pt>
                <c:pt idx="66">
                  <c:v>1.367E-2</c:v>
                </c:pt>
                <c:pt idx="67">
                  <c:v>1.367E-2</c:v>
                </c:pt>
                <c:pt idx="68">
                  <c:v>1.367E-2</c:v>
                </c:pt>
                <c:pt idx="69">
                  <c:v>1.367E-2</c:v>
                </c:pt>
                <c:pt idx="70">
                  <c:v>1.367E-2</c:v>
                </c:pt>
                <c:pt idx="71">
                  <c:v>1.367E-2</c:v>
                </c:pt>
                <c:pt idx="72">
                  <c:v>1.367E-2</c:v>
                </c:pt>
                <c:pt idx="73">
                  <c:v>1.367E-2</c:v>
                </c:pt>
                <c:pt idx="74">
                  <c:v>1.367E-2</c:v>
                </c:pt>
                <c:pt idx="75">
                  <c:v>1.367E-2</c:v>
                </c:pt>
                <c:pt idx="76">
                  <c:v>1.367E-2</c:v>
                </c:pt>
                <c:pt idx="77">
                  <c:v>1.367E-2</c:v>
                </c:pt>
                <c:pt idx="78">
                  <c:v>1.367E-2</c:v>
                </c:pt>
                <c:pt idx="79">
                  <c:v>1.367E-2</c:v>
                </c:pt>
                <c:pt idx="80">
                  <c:v>1.367E-2</c:v>
                </c:pt>
              </c:numCache>
            </c:numRef>
          </c:xVal>
          <c:yVal>
            <c:numRef>
              <c:f>不同油水比溢流476kg!$B$3:$B$83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BB-4475-B2D8-AE077B85A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46816"/>
        <c:axId val="871034240"/>
      </c:scatterChart>
      <c:valAx>
        <c:axId val="45546816"/>
        <c:scaling>
          <c:orientation val="minMax"/>
          <c:max val="2.0000000000000004E-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Mass fraction of dissolved gas in drilling fluid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27837008479591036"/>
              <c:y val="0.92886565705911084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71034240"/>
        <c:crossesAt val="4000"/>
        <c:crossBetween val="midCat"/>
        <c:majorUnit val="1.0000000000000002E-2"/>
        <c:minorUnit val="2.0000000000000005E-3"/>
      </c:valAx>
      <c:valAx>
        <c:axId val="871034240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2244945711775182E-2"/>
              <c:y val="0.37957531346686213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45546816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63183703703703709"/>
          <c:y val="2.6844338768509501E-2"/>
          <c:w val="0.32915709876543209"/>
          <c:h val="0.1612703703703704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4398148148147"/>
          <c:y val="0.12951452991452991"/>
          <c:w val="0.82141898148148151"/>
          <c:h val="0.7338589743589744"/>
        </c:manualLayout>
      </c:layout>
      <c:scatterChart>
        <c:scatterStyle val="smoothMarker"/>
        <c:varyColors val="0"/>
        <c:ser>
          <c:idx val="1"/>
          <c:order val="3"/>
          <c:tx>
            <c:v>Oil water ratio=0.2 Saturated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不同油水比溶解度!$I$3:$I$83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3.5599999999999998E-3</c:v>
                </c:pt>
                <c:pt idx="21">
                  <c:v>3.7799999999999999E-3</c:v>
                </c:pt>
                <c:pt idx="22">
                  <c:v>3.9399999999999999E-3</c:v>
                </c:pt>
                <c:pt idx="23">
                  <c:v>4.0899999999999999E-3</c:v>
                </c:pt>
                <c:pt idx="24">
                  <c:v>4.2500000000000003E-3</c:v>
                </c:pt>
                <c:pt idx="25">
                  <c:v>4.4000000000000003E-3</c:v>
                </c:pt>
                <c:pt idx="26">
                  <c:v>4.5500000000000002E-3</c:v>
                </c:pt>
                <c:pt idx="27">
                  <c:v>4.7000000000000002E-3</c:v>
                </c:pt>
                <c:pt idx="28">
                  <c:v>4.8500000000000001E-3</c:v>
                </c:pt>
                <c:pt idx="29">
                  <c:v>5.0000000000000001E-3</c:v>
                </c:pt>
                <c:pt idx="30">
                  <c:v>5.1500000000000001E-3</c:v>
                </c:pt>
                <c:pt idx="31">
                  <c:v>5.3E-3</c:v>
                </c:pt>
                <c:pt idx="32">
                  <c:v>5.45E-3</c:v>
                </c:pt>
                <c:pt idx="33">
                  <c:v>5.5999999999999999E-3</c:v>
                </c:pt>
                <c:pt idx="34">
                  <c:v>5.7499999999999999E-3</c:v>
                </c:pt>
                <c:pt idx="35">
                  <c:v>5.8999999999999999E-3</c:v>
                </c:pt>
                <c:pt idx="36">
                  <c:v>6.0600000000000003E-3</c:v>
                </c:pt>
                <c:pt idx="37">
                  <c:v>6.2100000000000002E-3</c:v>
                </c:pt>
                <c:pt idx="38">
                  <c:v>6.3600000000000002E-3</c:v>
                </c:pt>
                <c:pt idx="39">
                  <c:v>6.5100000000000002E-3</c:v>
                </c:pt>
                <c:pt idx="40">
                  <c:v>6.6600000000000001E-3</c:v>
                </c:pt>
                <c:pt idx="41">
                  <c:v>6.8100000000000001E-3</c:v>
                </c:pt>
                <c:pt idx="42">
                  <c:v>6.96E-3</c:v>
                </c:pt>
                <c:pt idx="43">
                  <c:v>7.11E-3</c:v>
                </c:pt>
                <c:pt idx="44">
                  <c:v>7.26E-3</c:v>
                </c:pt>
                <c:pt idx="45">
                  <c:v>7.4099999999999999E-3</c:v>
                </c:pt>
                <c:pt idx="46">
                  <c:v>7.5700000000000003E-3</c:v>
                </c:pt>
                <c:pt idx="47">
                  <c:v>7.7200000000000003E-3</c:v>
                </c:pt>
                <c:pt idx="48">
                  <c:v>7.8700000000000003E-3</c:v>
                </c:pt>
                <c:pt idx="49">
                  <c:v>8.0300000000000007E-3</c:v>
                </c:pt>
                <c:pt idx="50">
                  <c:v>8.1799999999999998E-3</c:v>
                </c:pt>
                <c:pt idx="51">
                  <c:v>8.3300000000000006E-3</c:v>
                </c:pt>
                <c:pt idx="52">
                  <c:v>8.4899999999999993E-3</c:v>
                </c:pt>
                <c:pt idx="53">
                  <c:v>8.6400000000000001E-3</c:v>
                </c:pt>
                <c:pt idx="54">
                  <c:v>8.8000000000000005E-3</c:v>
                </c:pt>
                <c:pt idx="55">
                  <c:v>8.9599999999999992E-3</c:v>
                </c:pt>
                <c:pt idx="56">
                  <c:v>9.11E-3</c:v>
                </c:pt>
                <c:pt idx="57">
                  <c:v>9.2700000000000005E-3</c:v>
                </c:pt>
                <c:pt idx="58">
                  <c:v>9.4299999999999991E-3</c:v>
                </c:pt>
                <c:pt idx="59">
                  <c:v>9.5899999999999996E-3</c:v>
                </c:pt>
                <c:pt idx="60">
                  <c:v>9.75E-3</c:v>
                </c:pt>
                <c:pt idx="61">
                  <c:v>9.9100000000000004E-3</c:v>
                </c:pt>
                <c:pt idx="62">
                  <c:v>1.0070000000000001E-2</c:v>
                </c:pt>
                <c:pt idx="63">
                  <c:v>1.023E-2</c:v>
                </c:pt>
                <c:pt idx="64">
                  <c:v>1.039E-2</c:v>
                </c:pt>
                <c:pt idx="65">
                  <c:v>1.055E-2</c:v>
                </c:pt>
                <c:pt idx="66">
                  <c:v>1.072E-2</c:v>
                </c:pt>
                <c:pt idx="67">
                  <c:v>1.089E-2</c:v>
                </c:pt>
                <c:pt idx="68">
                  <c:v>1.106E-2</c:v>
                </c:pt>
                <c:pt idx="69">
                  <c:v>1.123E-2</c:v>
                </c:pt>
                <c:pt idx="70">
                  <c:v>1.141E-2</c:v>
                </c:pt>
                <c:pt idx="71">
                  <c:v>1.158E-2</c:v>
                </c:pt>
                <c:pt idx="72">
                  <c:v>1.176E-2</c:v>
                </c:pt>
                <c:pt idx="73">
                  <c:v>1.193E-2</c:v>
                </c:pt>
                <c:pt idx="74">
                  <c:v>1.2109999999999999E-2</c:v>
                </c:pt>
                <c:pt idx="75">
                  <c:v>1.2290000000000001E-2</c:v>
                </c:pt>
                <c:pt idx="76">
                  <c:v>1.2489999999999999E-2</c:v>
                </c:pt>
                <c:pt idx="77">
                  <c:v>1.268E-2</c:v>
                </c:pt>
                <c:pt idx="78">
                  <c:v>1.2869999999999999E-2</c:v>
                </c:pt>
                <c:pt idx="79">
                  <c:v>1.306E-2</c:v>
                </c:pt>
                <c:pt idx="80">
                  <c:v>1.324E-2</c:v>
                </c:pt>
              </c:numCache>
            </c:numRef>
          </c:xVal>
          <c:yVal>
            <c:numRef>
              <c:f>不同油水比溶解度!$B$3:$B$83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13-47FD-BF2A-CCC4601AC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034816"/>
        <c:axId val="871035392"/>
      </c:scatterChart>
      <c:scatterChart>
        <c:scatterStyle val="lineMarker"/>
        <c:varyColors val="0"/>
        <c:ser>
          <c:idx val="2"/>
          <c:order val="1"/>
          <c:tx>
            <c:v>Oil water ratio=0.1 Saturated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不同油水比溢流476kg!$AP$3:$AP$83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2E-3</c:v>
                </c:pt>
                <c:pt idx="21">
                  <c:v>2.1700000000000001E-3</c:v>
                </c:pt>
                <c:pt idx="22">
                  <c:v>2.2799999999999999E-3</c:v>
                </c:pt>
                <c:pt idx="23">
                  <c:v>2.3900000000000002E-3</c:v>
                </c:pt>
                <c:pt idx="24">
                  <c:v>2.49E-3</c:v>
                </c:pt>
                <c:pt idx="25">
                  <c:v>2.5899999999999999E-3</c:v>
                </c:pt>
                <c:pt idx="26">
                  <c:v>2.6800000000000001E-3</c:v>
                </c:pt>
                <c:pt idx="27">
                  <c:v>2.7799999999999999E-3</c:v>
                </c:pt>
                <c:pt idx="28">
                  <c:v>2.8800000000000002E-3</c:v>
                </c:pt>
                <c:pt idx="29">
                  <c:v>2.97E-3</c:v>
                </c:pt>
                <c:pt idx="30">
                  <c:v>3.0599999999999998E-3</c:v>
                </c:pt>
                <c:pt idx="31">
                  <c:v>3.16E-3</c:v>
                </c:pt>
                <c:pt idx="32">
                  <c:v>3.2499999999999999E-3</c:v>
                </c:pt>
                <c:pt idx="33">
                  <c:v>3.3400000000000001E-3</c:v>
                </c:pt>
                <c:pt idx="34">
                  <c:v>3.4299999999999999E-3</c:v>
                </c:pt>
                <c:pt idx="35">
                  <c:v>3.5200000000000001E-3</c:v>
                </c:pt>
                <c:pt idx="36">
                  <c:v>3.6099999999999999E-3</c:v>
                </c:pt>
                <c:pt idx="37">
                  <c:v>3.7100000000000002E-3</c:v>
                </c:pt>
                <c:pt idx="38">
                  <c:v>3.8E-3</c:v>
                </c:pt>
                <c:pt idx="39">
                  <c:v>3.8899999999999998E-3</c:v>
                </c:pt>
                <c:pt idx="40">
                  <c:v>3.98E-3</c:v>
                </c:pt>
                <c:pt idx="41">
                  <c:v>4.0699999999999998E-3</c:v>
                </c:pt>
                <c:pt idx="42">
                  <c:v>4.1599999999999996E-3</c:v>
                </c:pt>
                <c:pt idx="43">
                  <c:v>4.2500000000000003E-3</c:v>
                </c:pt>
                <c:pt idx="44">
                  <c:v>4.3400000000000001E-3</c:v>
                </c:pt>
                <c:pt idx="45">
                  <c:v>4.4299999999999999E-3</c:v>
                </c:pt>
                <c:pt idx="46">
                  <c:v>4.5199999999999997E-3</c:v>
                </c:pt>
                <c:pt idx="47">
                  <c:v>4.6100000000000004E-3</c:v>
                </c:pt>
                <c:pt idx="48">
                  <c:v>4.7000000000000002E-3</c:v>
                </c:pt>
                <c:pt idx="49">
                  <c:v>4.79E-3</c:v>
                </c:pt>
                <c:pt idx="50">
                  <c:v>4.8799999999999998E-3</c:v>
                </c:pt>
                <c:pt idx="51">
                  <c:v>4.9699999999999996E-3</c:v>
                </c:pt>
                <c:pt idx="52">
                  <c:v>5.0600000000000003E-3</c:v>
                </c:pt>
                <c:pt idx="53">
                  <c:v>5.1500000000000001E-3</c:v>
                </c:pt>
                <c:pt idx="54">
                  <c:v>5.2500000000000003E-3</c:v>
                </c:pt>
                <c:pt idx="55">
                  <c:v>5.3400000000000001E-3</c:v>
                </c:pt>
                <c:pt idx="56">
                  <c:v>5.4299999999999999E-3</c:v>
                </c:pt>
                <c:pt idx="57">
                  <c:v>5.5300000000000002E-3</c:v>
                </c:pt>
                <c:pt idx="58">
                  <c:v>5.62E-3</c:v>
                </c:pt>
                <c:pt idx="59">
                  <c:v>5.7099999999999998E-3</c:v>
                </c:pt>
                <c:pt idx="60">
                  <c:v>5.8100000000000001E-3</c:v>
                </c:pt>
                <c:pt idx="61">
                  <c:v>5.8999999999999999E-3</c:v>
                </c:pt>
                <c:pt idx="62">
                  <c:v>6.0000000000000001E-3</c:v>
                </c:pt>
                <c:pt idx="63">
                  <c:v>6.1000000000000004E-3</c:v>
                </c:pt>
                <c:pt idx="64">
                  <c:v>6.1999999999999998E-3</c:v>
                </c:pt>
                <c:pt idx="65">
                  <c:v>6.2899999999999996E-3</c:v>
                </c:pt>
                <c:pt idx="66">
                  <c:v>6.3899999999999998E-3</c:v>
                </c:pt>
                <c:pt idx="67">
                  <c:v>6.4999999999999997E-3</c:v>
                </c:pt>
                <c:pt idx="68">
                  <c:v>6.6E-3</c:v>
                </c:pt>
                <c:pt idx="69">
                  <c:v>6.7000000000000002E-3</c:v>
                </c:pt>
                <c:pt idx="70">
                  <c:v>6.8100000000000001E-3</c:v>
                </c:pt>
                <c:pt idx="71">
                  <c:v>6.9199999999999999E-3</c:v>
                </c:pt>
                <c:pt idx="72">
                  <c:v>7.0200000000000002E-3</c:v>
                </c:pt>
                <c:pt idx="73">
                  <c:v>7.1300000000000001E-3</c:v>
                </c:pt>
                <c:pt idx="74">
                  <c:v>7.2399999999999999E-3</c:v>
                </c:pt>
                <c:pt idx="75">
                  <c:v>7.3499999999999998E-3</c:v>
                </c:pt>
                <c:pt idx="76">
                  <c:v>7.4700000000000001E-3</c:v>
                </c:pt>
                <c:pt idx="77">
                  <c:v>7.5900000000000004E-3</c:v>
                </c:pt>
                <c:pt idx="78">
                  <c:v>7.7000000000000002E-3</c:v>
                </c:pt>
                <c:pt idx="79">
                  <c:v>7.8200000000000006E-3</c:v>
                </c:pt>
                <c:pt idx="80">
                  <c:v>7.9299999999999995E-3</c:v>
                </c:pt>
              </c:numCache>
            </c:numRef>
          </c:xVal>
          <c:yVal>
            <c:numRef>
              <c:f>不同油水比溢流476kg!$AA$3:$AA$83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3027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13-47FD-BF2A-CCC4601AC00D}"/>
            </c:ext>
          </c:extLst>
        </c:ser>
        <c:ser>
          <c:idx val="0"/>
          <c:order val="2"/>
          <c:tx>
            <c:v>Oil water ratio=0.1 Dissolved gas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不同油水比溢流476kg!$AH$3:$AH$83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5.7099999999999998E-3</c:v>
                </c:pt>
                <c:pt idx="60">
                  <c:v>5.8100000000000001E-3</c:v>
                </c:pt>
                <c:pt idx="61">
                  <c:v>5.8999999999999999E-3</c:v>
                </c:pt>
                <c:pt idx="62">
                  <c:v>6.0000000000000001E-3</c:v>
                </c:pt>
                <c:pt idx="63">
                  <c:v>6.1000000000000004E-3</c:v>
                </c:pt>
                <c:pt idx="64">
                  <c:v>6.1999999999999998E-3</c:v>
                </c:pt>
                <c:pt idx="65">
                  <c:v>6.2899999999999996E-3</c:v>
                </c:pt>
                <c:pt idx="66">
                  <c:v>6.3899999999999998E-3</c:v>
                </c:pt>
                <c:pt idx="67">
                  <c:v>6.4999999999999997E-3</c:v>
                </c:pt>
                <c:pt idx="68">
                  <c:v>6.6E-3</c:v>
                </c:pt>
                <c:pt idx="69">
                  <c:v>6.7000000000000002E-3</c:v>
                </c:pt>
                <c:pt idx="70">
                  <c:v>6.8100000000000001E-3</c:v>
                </c:pt>
                <c:pt idx="71">
                  <c:v>6.9199999999999999E-3</c:v>
                </c:pt>
                <c:pt idx="72">
                  <c:v>7.0200000000000002E-3</c:v>
                </c:pt>
                <c:pt idx="73">
                  <c:v>7.1300000000000001E-3</c:v>
                </c:pt>
                <c:pt idx="74">
                  <c:v>7.2399999999999999E-3</c:v>
                </c:pt>
                <c:pt idx="75">
                  <c:v>7.3499999999999998E-3</c:v>
                </c:pt>
                <c:pt idx="76">
                  <c:v>7.4700000000000001E-3</c:v>
                </c:pt>
                <c:pt idx="77">
                  <c:v>7.5900000000000004E-3</c:v>
                </c:pt>
                <c:pt idx="78">
                  <c:v>7.7000000000000002E-3</c:v>
                </c:pt>
                <c:pt idx="79">
                  <c:v>7.8200000000000006E-3</c:v>
                </c:pt>
                <c:pt idx="80">
                  <c:v>7.9299999999999995E-3</c:v>
                </c:pt>
              </c:numCache>
            </c:numRef>
          </c:xVal>
          <c:yVal>
            <c:numRef>
              <c:f>不同油水比溢流476kg!$AA$3:$AA$83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3027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13-47FD-BF2A-CCC4601AC00D}"/>
            </c:ext>
          </c:extLst>
        </c:ser>
        <c:ser>
          <c:idx val="4"/>
          <c:order val="4"/>
          <c:tx>
            <c:v>Oil water ratio=0.2 Dissolved gas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不同油水比溢流476kg!$U$3:$U$83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9.9100000000000004E-3</c:v>
                </c:pt>
                <c:pt idx="62">
                  <c:v>1.0070000000000001E-2</c:v>
                </c:pt>
                <c:pt idx="63">
                  <c:v>1.023E-2</c:v>
                </c:pt>
                <c:pt idx="64">
                  <c:v>1.039E-2</c:v>
                </c:pt>
                <c:pt idx="65">
                  <c:v>1.055E-2</c:v>
                </c:pt>
                <c:pt idx="66">
                  <c:v>1.072E-2</c:v>
                </c:pt>
                <c:pt idx="67">
                  <c:v>1.089E-2</c:v>
                </c:pt>
                <c:pt idx="68">
                  <c:v>1.106E-2</c:v>
                </c:pt>
                <c:pt idx="69">
                  <c:v>1.123E-2</c:v>
                </c:pt>
                <c:pt idx="70">
                  <c:v>1.141E-2</c:v>
                </c:pt>
                <c:pt idx="71">
                  <c:v>1.158E-2</c:v>
                </c:pt>
                <c:pt idx="72">
                  <c:v>1.176E-2</c:v>
                </c:pt>
                <c:pt idx="73">
                  <c:v>1.193E-2</c:v>
                </c:pt>
                <c:pt idx="74">
                  <c:v>1.2109999999999999E-2</c:v>
                </c:pt>
                <c:pt idx="75">
                  <c:v>1.2290000000000001E-2</c:v>
                </c:pt>
                <c:pt idx="76">
                  <c:v>1.2489999999999999E-2</c:v>
                </c:pt>
                <c:pt idx="77">
                  <c:v>1.268E-2</c:v>
                </c:pt>
                <c:pt idx="78">
                  <c:v>1.2869999999999999E-2</c:v>
                </c:pt>
                <c:pt idx="79">
                  <c:v>1.306E-2</c:v>
                </c:pt>
                <c:pt idx="80">
                  <c:v>1.324E-2</c:v>
                </c:pt>
              </c:numCache>
            </c:numRef>
          </c:xVal>
          <c:yVal>
            <c:numRef>
              <c:f>不同油水比溢流476kg!$B$3:$B$83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13-47FD-BF2A-CCC4601AC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034816"/>
        <c:axId val="871035392"/>
      </c:scatterChart>
      <c:scatterChart>
        <c:scatterStyle val="lineMarker"/>
        <c:varyColors val="0"/>
        <c:ser>
          <c:idx val="3"/>
          <c:order val="0"/>
          <c:tx>
            <c:v>Oil water ratio=0.1 Free gas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不同油水比溢流476kg!$AG$3:$AG$83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4.6683114035087715E-2</c:v>
                </c:pt>
                <c:pt idx="61">
                  <c:v>4.5799138517343005E-2</c:v>
                </c:pt>
                <c:pt idx="62">
                  <c:v>4.4878026825096763E-2</c:v>
                </c:pt>
                <c:pt idx="63">
                  <c:v>4.3978191893462026E-2</c:v>
                </c:pt>
                <c:pt idx="64">
                  <c:v>4.3096791372653438E-2</c:v>
                </c:pt>
                <c:pt idx="65">
                  <c:v>4.2292263610315191E-2</c:v>
                </c:pt>
                <c:pt idx="66">
                  <c:v>4.1432448997460833E-2</c:v>
                </c:pt>
                <c:pt idx="67">
                  <c:v>4.0533136197599573E-2</c:v>
                </c:pt>
                <c:pt idx="68">
                  <c:v>3.9681374665400233E-2</c:v>
                </c:pt>
                <c:pt idx="69">
                  <c:v>3.8848396501457723E-2</c:v>
                </c:pt>
                <c:pt idx="70">
                  <c:v>3.7969940818325026E-2</c:v>
                </c:pt>
                <c:pt idx="71">
                  <c:v>3.7067320703653997E-2</c:v>
                </c:pt>
                <c:pt idx="72">
                  <c:v>3.6306748981563101E-2</c:v>
                </c:pt>
                <c:pt idx="73">
                  <c:v>3.4975027108181997E-2</c:v>
                </c:pt>
                <c:pt idx="74">
                  <c:v>3.4137309999999997E-2</c:v>
                </c:pt>
                <c:pt idx="75">
                  <c:v>3.2811487426431203E-2</c:v>
                </c:pt>
                <c:pt idx="76">
                  <c:v>3.29584951952566E-2</c:v>
                </c:pt>
                <c:pt idx="77">
                  <c:v>3.2101372756071805E-2</c:v>
                </c:pt>
                <c:pt idx="78">
                  <c:v>3.1303190416649855E-2</c:v>
                </c:pt>
                <c:pt idx="79">
                  <c:v>3.0466308789359825E-2</c:v>
                </c:pt>
                <c:pt idx="80">
                  <c:v>2.9664082687338507E-2</c:v>
                </c:pt>
              </c:numCache>
            </c:numRef>
          </c:xVal>
          <c:yVal>
            <c:numRef>
              <c:f>不同油水比溢流476kg!$AA$3:$AA$83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3027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13-47FD-BF2A-CCC4601AC00D}"/>
            </c:ext>
          </c:extLst>
        </c:ser>
        <c:ser>
          <c:idx val="5"/>
          <c:order val="5"/>
          <c:tx>
            <c:v>Oil water ratio=0.2 Free gas</c:v>
          </c:tx>
          <c:spPr>
            <a:ln w="25400">
              <a:solidFill>
                <a:srgbClr val="0000CC"/>
              </a:solidFill>
              <a:prstDash val="lgDash"/>
            </a:ln>
          </c:spPr>
          <c:marker>
            <c:symbol val="none"/>
          </c:marker>
          <c:xVal>
            <c:numRef>
              <c:f>不同油水比溢流476kg!$T$3:$T$83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9.2774880979400003E-3</c:v>
                </c:pt>
                <c:pt idx="62">
                  <c:v>2.1064002160410471E-2</c:v>
                </c:pt>
                <c:pt idx="63">
                  <c:v>1.9984805827412074E-2</c:v>
                </c:pt>
                <c:pt idx="64">
                  <c:v>1.8923356854391334E-2</c:v>
                </c:pt>
                <c:pt idx="65">
                  <c:v>1.7879656160458449E-2</c:v>
                </c:pt>
                <c:pt idx="66">
                  <c:v>1.6789247876718327E-2</c:v>
                </c:pt>
                <c:pt idx="67">
                  <c:v>1.5715776656809878E-2</c:v>
                </c:pt>
                <c:pt idx="68">
                  <c:v>1.4648994041965284E-2</c:v>
                </c:pt>
                <c:pt idx="69">
                  <c:v>1.3599725604527524E-2</c:v>
                </c:pt>
                <c:pt idx="70">
                  <c:v>1.2509047558223695E-2</c:v>
                </c:pt>
                <c:pt idx="71">
                  <c:v>1.1489343707713125E-2</c:v>
                </c:pt>
                <c:pt idx="72">
                  <c:v>1.0427953466885052E-2</c:v>
                </c:pt>
                <c:pt idx="73">
                  <c:v>9.4336475102177013E-3</c:v>
                </c:pt>
                <c:pt idx="74">
                  <c:v>8.4009942004971035E-3</c:v>
                </c:pt>
                <c:pt idx="75">
                  <c:v>7.2836276083467098E-3</c:v>
                </c:pt>
                <c:pt idx="76">
                  <c:v>6.2727458597423872E-3</c:v>
                </c:pt>
                <c:pt idx="77">
                  <c:v>5.2270327349524795E-3</c:v>
                </c:pt>
                <c:pt idx="78">
                  <c:v>4.1947323841406868E-3</c:v>
                </c:pt>
                <c:pt idx="79">
                  <c:v>3.1768287797452098E-3</c:v>
                </c:pt>
                <c:pt idx="80">
                  <c:v>2.2222222222222214E-3</c:v>
                </c:pt>
              </c:numCache>
            </c:numRef>
          </c:xVal>
          <c:yVal>
            <c:numRef>
              <c:f>不同油水比溢流476kg!$B$3:$B$83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13-47FD-BF2A-CCC4601AC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036544"/>
        <c:axId val="871035968"/>
      </c:scatterChart>
      <c:valAx>
        <c:axId val="871034816"/>
        <c:scaling>
          <c:orientation val="minMax"/>
          <c:max val="1.5000000000000003E-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Mass fraction of dissolved gas in drilling fluid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2552363705349691"/>
              <c:y val="0.92886573779847936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71035392"/>
        <c:crossesAt val="4000"/>
        <c:crossBetween val="midCat"/>
        <c:majorUnit val="5.000000000000001E-3"/>
        <c:minorUnit val="1.0000000000000002E-3"/>
      </c:valAx>
      <c:valAx>
        <c:axId val="871035392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418046682291411E-2"/>
              <c:y val="0.4292090201308349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71034816"/>
        <c:crosses val="autoZero"/>
        <c:crossBetween val="midCat"/>
        <c:majorUnit val="1000"/>
        <c:minorUnit val="200"/>
      </c:valAx>
      <c:valAx>
        <c:axId val="871035968"/>
        <c:scaling>
          <c:orientation val="maxMin"/>
          <c:max val="4000"/>
          <c:min val="0"/>
        </c:scaling>
        <c:delete val="0"/>
        <c:axPos val="r"/>
        <c:numFmt formatCode="General" sourceLinked="1"/>
        <c:majorTickMark val="in"/>
        <c:minorTickMark val="in"/>
        <c:tickLblPos val="none"/>
        <c:spPr>
          <a:ln w="12700">
            <a:solidFill>
              <a:schemeClr val="tx1"/>
            </a:solidFill>
          </a:ln>
        </c:spPr>
        <c:crossAx val="871036544"/>
        <c:crosses val="max"/>
        <c:crossBetween val="midCat"/>
        <c:majorUnit val="1000"/>
        <c:minorUnit val="200"/>
      </c:valAx>
      <c:valAx>
        <c:axId val="871036544"/>
        <c:scaling>
          <c:orientation val="minMax"/>
          <c:max val="5.000000000000001E-2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Free gas volume fraction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71035968"/>
        <c:crossesAt val="0"/>
        <c:crossBetween val="midCat"/>
        <c:majorUnit val="1.0000000000000002E-2"/>
        <c:minorUnit val="5.000000000000001E-3"/>
      </c:valAx>
      <c:spPr>
        <a:ln w="1270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58400187370082568"/>
          <c:y val="0.14832881306503357"/>
          <c:w val="0.35723800331418826"/>
          <c:h val="0.37542201989565316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09763408669027"/>
          <c:y val="0.1412738425925926"/>
          <c:w val="0.79761585159687443"/>
          <c:h val="0.72752713675213687"/>
        </c:manualLayout>
      </c:layout>
      <c:scatterChart>
        <c:scatterStyle val="lineMarker"/>
        <c:varyColors val="0"/>
        <c:ser>
          <c:idx val="0"/>
          <c:order val="2"/>
          <c:tx>
            <c:v>Dissolved gas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同时考虑溶解悬浮!$H$3:$H$83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9.9100000000000004E-3</c:v>
                </c:pt>
                <c:pt idx="62">
                  <c:v>1.0070000000000001E-2</c:v>
                </c:pt>
                <c:pt idx="63">
                  <c:v>1.023E-2</c:v>
                </c:pt>
                <c:pt idx="64">
                  <c:v>1.039E-2</c:v>
                </c:pt>
                <c:pt idx="65">
                  <c:v>1.055E-2</c:v>
                </c:pt>
                <c:pt idx="66">
                  <c:v>1.072E-2</c:v>
                </c:pt>
                <c:pt idx="67">
                  <c:v>1.089E-2</c:v>
                </c:pt>
                <c:pt idx="68">
                  <c:v>1.106E-2</c:v>
                </c:pt>
                <c:pt idx="69">
                  <c:v>1.123E-2</c:v>
                </c:pt>
                <c:pt idx="70">
                  <c:v>1.141E-2</c:v>
                </c:pt>
                <c:pt idx="71">
                  <c:v>1.158E-2</c:v>
                </c:pt>
                <c:pt idx="72">
                  <c:v>1.176E-2</c:v>
                </c:pt>
                <c:pt idx="73">
                  <c:v>1.193E-2</c:v>
                </c:pt>
                <c:pt idx="74">
                  <c:v>1.2109999999999999E-2</c:v>
                </c:pt>
                <c:pt idx="75">
                  <c:v>1.2290000000000001E-2</c:v>
                </c:pt>
                <c:pt idx="76">
                  <c:v>1.2489999999999999E-2</c:v>
                </c:pt>
                <c:pt idx="77">
                  <c:v>1.268E-2</c:v>
                </c:pt>
                <c:pt idx="78">
                  <c:v>1.2869999999999999E-2</c:v>
                </c:pt>
                <c:pt idx="79">
                  <c:v>1.306E-2</c:v>
                </c:pt>
                <c:pt idx="80">
                  <c:v>1.324E-2</c:v>
                </c:pt>
              </c:numCache>
            </c:numRef>
          </c:xVal>
          <c:yVal>
            <c:numRef>
              <c:f>同时考虑溶解悬浮!$A$3:$A$83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3044</c:v>
                </c:pt>
                <c:pt idx="61">
                  <c:v>3100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8A-429A-AAA5-C577662A2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784256"/>
        <c:axId val="916784832"/>
      </c:scatterChart>
      <c:scatterChart>
        <c:scatterStyle val="lineMarker"/>
        <c:varyColors val="0"/>
        <c:ser>
          <c:idx val="1"/>
          <c:order val="0"/>
          <c:tx>
            <c:v>Suspended gas volume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同时考虑溶解悬浮!$J$63:$J$83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2.1064002160410471E-2</c:v>
                </c:pt>
                <c:pt idx="3">
                  <c:v>2.1350089573266593E-2</c:v>
                </c:pt>
                <c:pt idx="4">
                  <c:v>2.0234009639832129E-2</c:v>
                </c:pt>
                <c:pt idx="5">
                  <c:v>1.9135777365447644E-2</c:v>
                </c:pt>
                <c:pt idx="6">
                  <c:v>1.7987507965681888E-2</c:v>
                </c:pt>
                <c:pt idx="7">
                  <c:v>1.685606132041037E-2</c:v>
                </c:pt>
                <c:pt idx="8">
                  <c:v>1.57298801806687E-2</c:v>
                </c:pt>
                <c:pt idx="9">
                  <c:v>1.4621308545753759E-2</c:v>
                </c:pt>
                <c:pt idx="10">
                  <c:v>1.3468209279781327E-2</c:v>
                </c:pt>
                <c:pt idx="11">
                  <c:v>1.2388752500368003E-2</c:v>
                </c:pt>
                <c:pt idx="12">
                  <c:v>1.1264349097949895E-2</c:v>
                </c:pt>
                <c:pt idx="13">
                  <c:v>1.0209517267274482E-2</c:v>
                </c:pt>
                <c:pt idx="14">
                  <c:v>9.1134567639168836E-3</c:v>
                </c:pt>
                <c:pt idx="15">
                  <c:v>8.0261025205155441E-3</c:v>
                </c:pt>
                <c:pt idx="16">
                  <c:v>6.8516957089991681E-3</c:v>
                </c:pt>
                <c:pt idx="17">
                  <c:v>5.7383397722121131E-3</c:v>
                </c:pt>
                <c:pt idx="18">
                  <c:v>4.6380578333810769E-3</c:v>
                </c:pt>
                <c:pt idx="19">
                  <c:v>3.5520703875235272E-3</c:v>
                </c:pt>
                <c:pt idx="20">
                  <c:v>2.53222222222222E-3</c:v>
                </c:pt>
              </c:numCache>
            </c:numRef>
          </c:xVal>
          <c:yVal>
            <c:numRef>
              <c:f>同时考虑溶解悬浮!$A$63:$A$83</c:f>
              <c:numCache>
                <c:formatCode>General</c:formatCode>
                <c:ptCount val="21"/>
                <c:pt idx="0">
                  <c:v>3044</c:v>
                </c:pt>
                <c:pt idx="1">
                  <c:v>3100</c:v>
                </c:pt>
                <c:pt idx="2">
                  <c:v>3100</c:v>
                </c:pt>
                <c:pt idx="3">
                  <c:v>3150</c:v>
                </c:pt>
                <c:pt idx="4">
                  <c:v>3200</c:v>
                </c:pt>
                <c:pt idx="5">
                  <c:v>3250</c:v>
                </c:pt>
                <c:pt idx="6">
                  <c:v>3300</c:v>
                </c:pt>
                <c:pt idx="7">
                  <c:v>3350</c:v>
                </c:pt>
                <c:pt idx="8">
                  <c:v>3400</c:v>
                </c:pt>
                <c:pt idx="9">
                  <c:v>3450</c:v>
                </c:pt>
                <c:pt idx="10">
                  <c:v>3500</c:v>
                </c:pt>
                <c:pt idx="11">
                  <c:v>3550</c:v>
                </c:pt>
                <c:pt idx="12">
                  <c:v>3600</c:v>
                </c:pt>
                <c:pt idx="13">
                  <c:v>3650</c:v>
                </c:pt>
                <c:pt idx="14">
                  <c:v>3700</c:v>
                </c:pt>
                <c:pt idx="15">
                  <c:v>3750</c:v>
                </c:pt>
                <c:pt idx="16">
                  <c:v>3800</c:v>
                </c:pt>
                <c:pt idx="17">
                  <c:v>3850</c:v>
                </c:pt>
                <c:pt idx="18">
                  <c:v>3900</c:v>
                </c:pt>
                <c:pt idx="19">
                  <c:v>3950</c:v>
                </c:pt>
                <c:pt idx="2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8A-429A-AAA5-C577662A2FAB}"/>
            </c:ext>
          </c:extLst>
        </c:ser>
        <c:ser>
          <c:idx val="3"/>
          <c:order val="1"/>
          <c:tx>
            <c:v>Free gas volume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同时考虑溶解悬浮!$G$3:$G$83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2.1064002160410471E-2</c:v>
                </c:pt>
                <c:pt idx="63">
                  <c:v>2.1350089573266593E-2</c:v>
                </c:pt>
                <c:pt idx="64">
                  <c:v>2.0234009639832129E-2</c:v>
                </c:pt>
                <c:pt idx="65">
                  <c:v>1.9135777365447644E-2</c:v>
                </c:pt>
                <c:pt idx="66">
                  <c:v>1.7987507965681888E-2</c:v>
                </c:pt>
                <c:pt idx="67">
                  <c:v>1.685606132041037E-2</c:v>
                </c:pt>
                <c:pt idx="68">
                  <c:v>1.57298801806687E-2</c:v>
                </c:pt>
                <c:pt idx="69">
                  <c:v>1.4621308545753759E-2</c:v>
                </c:pt>
                <c:pt idx="70">
                  <c:v>1.3468209279781327E-2</c:v>
                </c:pt>
                <c:pt idx="71">
                  <c:v>1.2388752500368003E-2</c:v>
                </c:pt>
                <c:pt idx="72">
                  <c:v>1.1264349097949895E-2</c:v>
                </c:pt>
                <c:pt idx="73">
                  <c:v>1.0209517267274482E-2</c:v>
                </c:pt>
                <c:pt idx="74">
                  <c:v>9.1134567639168836E-3</c:v>
                </c:pt>
                <c:pt idx="75">
                  <c:v>8.0261025205155441E-3</c:v>
                </c:pt>
                <c:pt idx="76">
                  <c:v>6.8516957089991681E-3</c:v>
                </c:pt>
                <c:pt idx="77">
                  <c:v>5.7383397722121131E-3</c:v>
                </c:pt>
                <c:pt idx="78">
                  <c:v>4.6380578333810769E-3</c:v>
                </c:pt>
                <c:pt idx="79">
                  <c:v>3.5520703875235272E-3</c:v>
                </c:pt>
                <c:pt idx="80">
                  <c:v>2.53222222222222E-3</c:v>
                </c:pt>
              </c:numCache>
            </c:numRef>
          </c:xVal>
          <c:yVal>
            <c:numRef>
              <c:f>同时考虑溶解悬浮!$A$3:$A$83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3044</c:v>
                </c:pt>
                <c:pt idx="61">
                  <c:v>3100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8A-429A-AAA5-C577662A2FAB}"/>
            </c:ext>
          </c:extLst>
        </c:ser>
        <c:ser>
          <c:idx val="2"/>
          <c:order val="3"/>
          <c:tx>
            <c:v>Migration gas volume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同时考虑溶解悬浮!$K$63:$K$83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同时考虑溶解悬浮!$A$63:$A$83</c:f>
              <c:numCache>
                <c:formatCode>General</c:formatCode>
                <c:ptCount val="21"/>
                <c:pt idx="0">
                  <c:v>3044</c:v>
                </c:pt>
                <c:pt idx="1">
                  <c:v>3100</c:v>
                </c:pt>
                <c:pt idx="2">
                  <c:v>3100</c:v>
                </c:pt>
                <c:pt idx="3">
                  <c:v>3150</c:v>
                </c:pt>
                <c:pt idx="4">
                  <c:v>3200</c:v>
                </c:pt>
                <c:pt idx="5">
                  <c:v>3250</c:v>
                </c:pt>
                <c:pt idx="6">
                  <c:v>3300</c:v>
                </c:pt>
                <c:pt idx="7">
                  <c:v>3350</c:v>
                </c:pt>
                <c:pt idx="8">
                  <c:v>3400</c:v>
                </c:pt>
                <c:pt idx="9">
                  <c:v>3450</c:v>
                </c:pt>
                <c:pt idx="10">
                  <c:v>3500</c:v>
                </c:pt>
                <c:pt idx="11">
                  <c:v>3550</c:v>
                </c:pt>
                <c:pt idx="12">
                  <c:v>3600</c:v>
                </c:pt>
                <c:pt idx="13">
                  <c:v>3650</c:v>
                </c:pt>
                <c:pt idx="14">
                  <c:v>3700</c:v>
                </c:pt>
                <c:pt idx="15">
                  <c:v>3750</c:v>
                </c:pt>
                <c:pt idx="16">
                  <c:v>3800</c:v>
                </c:pt>
                <c:pt idx="17">
                  <c:v>3850</c:v>
                </c:pt>
                <c:pt idx="18">
                  <c:v>3900</c:v>
                </c:pt>
                <c:pt idx="19">
                  <c:v>3950</c:v>
                </c:pt>
                <c:pt idx="2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8A-429A-AAA5-C577662A2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786560"/>
        <c:axId val="916785408"/>
      </c:scatterChart>
      <c:valAx>
        <c:axId val="916784256"/>
        <c:scaling>
          <c:orientation val="minMax"/>
          <c:max val="1.5000000000000003E-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Mass fraction of dissolved gas in drilling fluid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23780671795937125"/>
              <c:y val="0.93157949644192051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6784832"/>
        <c:crossesAt val="4000"/>
        <c:crossBetween val="midCat"/>
        <c:majorUnit val="5.000000000000001E-3"/>
        <c:minorUnit val="1.0000000000000002E-3"/>
      </c:valAx>
      <c:valAx>
        <c:axId val="916784832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6784256"/>
        <c:crosses val="autoZero"/>
        <c:crossBetween val="midCat"/>
        <c:majorUnit val="1000"/>
        <c:minorUnit val="200"/>
      </c:valAx>
      <c:valAx>
        <c:axId val="916785408"/>
        <c:scaling>
          <c:orientation val="maxMin"/>
          <c:max val="4000"/>
          <c:min val="0"/>
        </c:scaling>
        <c:delete val="0"/>
        <c:axPos val="r"/>
        <c:numFmt formatCode="General" sourceLinked="1"/>
        <c:majorTickMark val="in"/>
        <c:minorTickMark val="in"/>
        <c:tickLblPos val="none"/>
        <c:spPr>
          <a:ln w="12700">
            <a:solidFill>
              <a:schemeClr val="tx1"/>
            </a:solidFill>
          </a:ln>
        </c:spPr>
        <c:crossAx val="916786560"/>
        <c:crosses val="max"/>
        <c:crossBetween val="midCat"/>
        <c:majorUnit val="1000"/>
        <c:minorUnit val="200"/>
      </c:valAx>
      <c:valAx>
        <c:axId val="916786560"/>
        <c:scaling>
          <c:orientation val="minMax"/>
          <c:max val="5.000000000000001E-2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800" b="0" i="0" baseline="0">
                    <a:effectLst/>
                  </a:rPr>
                  <a:t>Gas volume fraction</a:t>
                </a:r>
                <a:endParaRPr lang="zh-CN" altLang="zh-CN" sz="1600">
                  <a:effectLst/>
                </a:endParaRPr>
              </a:p>
            </c:rich>
          </c:tx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6785408"/>
        <c:crossesAt val="0"/>
        <c:crossBetween val="midCat"/>
        <c:majorUnit val="1.0000000000000002E-2"/>
        <c:minorUnit val="5.000000000000001E-3"/>
      </c:valAx>
      <c:spPr>
        <a:ln w="1270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53436931748741734"/>
          <c:y val="0.14624385724682934"/>
          <c:w val="0.42219936497959742"/>
          <c:h val="0.27859704288979492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87572864318214"/>
          <c:y val="0.12951452991452991"/>
          <c:w val="0.79923807780703648"/>
          <c:h val="0.7338589743589744"/>
        </c:manualLayout>
      </c:layout>
      <c:scatterChart>
        <c:scatterStyle val="lineMarker"/>
        <c:varyColors val="0"/>
        <c:ser>
          <c:idx val="4"/>
          <c:order val="0"/>
          <c:tx>
            <c:v>Dissolved gas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同时考虑溶解悬浮!$X$3:$X$83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6.1000000000000004E-3</c:v>
                </c:pt>
                <c:pt idx="64">
                  <c:v>6.1999999999999998E-3</c:v>
                </c:pt>
                <c:pt idx="65">
                  <c:v>6.2899999999999996E-3</c:v>
                </c:pt>
                <c:pt idx="66">
                  <c:v>6.3899999999999998E-3</c:v>
                </c:pt>
                <c:pt idx="67">
                  <c:v>6.4999999999999997E-3</c:v>
                </c:pt>
                <c:pt idx="68">
                  <c:v>6.6E-3</c:v>
                </c:pt>
                <c:pt idx="69">
                  <c:v>6.7000000000000002E-3</c:v>
                </c:pt>
                <c:pt idx="70">
                  <c:v>6.8100000000000001E-3</c:v>
                </c:pt>
                <c:pt idx="71">
                  <c:v>6.9199999999999999E-3</c:v>
                </c:pt>
                <c:pt idx="72">
                  <c:v>7.0200000000000002E-3</c:v>
                </c:pt>
                <c:pt idx="73">
                  <c:v>7.1300000000000001E-3</c:v>
                </c:pt>
                <c:pt idx="74">
                  <c:v>7.2399999999999999E-3</c:v>
                </c:pt>
                <c:pt idx="75">
                  <c:v>7.3499999999999998E-3</c:v>
                </c:pt>
                <c:pt idx="76">
                  <c:v>7.4700000000000001E-3</c:v>
                </c:pt>
                <c:pt idx="77">
                  <c:v>7.5900000000000004E-3</c:v>
                </c:pt>
                <c:pt idx="78">
                  <c:v>7.7000000000000002E-3</c:v>
                </c:pt>
                <c:pt idx="79">
                  <c:v>7.8200000000000006E-3</c:v>
                </c:pt>
                <c:pt idx="80">
                  <c:v>7.9299999999999995E-3</c:v>
                </c:pt>
              </c:numCache>
            </c:numRef>
          </c:xVal>
          <c:yVal>
            <c:numRef>
              <c:f>同时考虑溶解悬浮!$Q$3:$Q$83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3140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41-455F-8370-4E4DD643A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788864"/>
        <c:axId val="916789440"/>
      </c:scatterChart>
      <c:scatterChart>
        <c:scatterStyle val="lineMarker"/>
        <c:varyColors val="0"/>
        <c:ser>
          <c:idx val="5"/>
          <c:order val="1"/>
          <c:tx>
            <c:v>Free gas volume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同时考虑溶解悬浮!$W$3:$W$83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2.571327E-2</c:v>
                </c:pt>
                <c:pt idx="64">
                  <c:v>5.2784940754356899E-2</c:v>
                </c:pt>
                <c:pt idx="65">
                  <c:v>5.1984274548373552E-2</c:v>
                </c:pt>
                <c:pt idx="66">
                  <c:v>5.1074461141693374E-2</c:v>
                </c:pt>
                <c:pt idx="67">
                  <c:v>5.0124619461035545E-2</c:v>
                </c:pt>
                <c:pt idx="68">
                  <c:v>4.9386258620643879E-2</c:v>
                </c:pt>
                <c:pt idx="69">
                  <c:v>4.8558509744481559E-2</c:v>
                </c:pt>
                <c:pt idx="70">
                  <c:v>4.7616576306715369E-2</c:v>
                </c:pt>
                <c:pt idx="71">
                  <c:v>4.6681372380145379E-2</c:v>
                </c:pt>
                <c:pt idx="72">
                  <c:v>4.5807860082363712E-2</c:v>
                </c:pt>
                <c:pt idx="73">
                  <c:v>4.4884158160598507E-2</c:v>
                </c:pt>
                <c:pt idx="74">
                  <c:v>4.3982E-2</c:v>
                </c:pt>
                <c:pt idx="75">
                  <c:v>4.3099999999999999E-2</c:v>
                </c:pt>
                <c:pt idx="76">
                  <c:v>4.5216956121543778E-2</c:v>
                </c:pt>
                <c:pt idx="77">
                  <c:v>4.4770942923010891E-2</c:v>
                </c:pt>
                <c:pt idx="78">
                  <c:v>4.440045948856583E-2</c:v>
                </c:pt>
                <c:pt idx="79">
                  <c:v>4.4012048180149248E-2</c:v>
                </c:pt>
                <c:pt idx="80">
                  <c:v>4.3664082687338499E-2</c:v>
                </c:pt>
              </c:numCache>
            </c:numRef>
          </c:xVal>
          <c:yVal>
            <c:numRef>
              <c:f>同时考虑溶解悬浮!$Q$3:$Q$83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3140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41-455F-8370-4E4DD643AB49}"/>
            </c:ext>
          </c:extLst>
        </c:ser>
        <c:ser>
          <c:idx val="0"/>
          <c:order val="2"/>
          <c:tx>
            <c:v>Suspended gas volume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同时考虑溶解悬浮!$Z$65:$Z$83</c:f>
              <c:numCache>
                <c:formatCode>General</c:formatCode>
                <c:ptCount val="19"/>
                <c:pt idx="0">
                  <c:v>0</c:v>
                </c:pt>
                <c:pt idx="1">
                  <c:v>2.571327E-2</c:v>
                </c:pt>
                <c:pt idx="2">
                  <c:v>3.1798353618794406E-2</c:v>
                </c:pt>
                <c:pt idx="3">
                  <c:v>3.176956748522853E-2</c:v>
                </c:pt>
                <c:pt idx="4">
                  <c:v>3.1739811305566377E-2</c:v>
                </c:pt>
                <c:pt idx="5">
                  <c:v>3.1710790588109328E-2</c:v>
                </c:pt>
                <c:pt idx="6">
                  <c:v>3.1679278716508122E-2</c:v>
                </c:pt>
                <c:pt idx="7">
                  <c:v>3.1648310625888847E-2</c:v>
                </c:pt>
                <c:pt idx="8">
                  <c:v>3.1617126787553573E-2</c:v>
                </c:pt>
                <c:pt idx="9">
                  <c:v>3.1585917062634146E-2</c:v>
                </c:pt>
                <c:pt idx="10">
                  <c:v>3.1553728687864505E-2</c:v>
                </c:pt>
                <c:pt idx="11">
                  <c:v>3.1519987017759162E-2</c:v>
                </c:pt>
                <c:pt idx="12">
                  <c:v>3.1486024129167234E-2</c:v>
                </c:pt>
                <c:pt idx="13">
                  <c:v>3.1452603685413347E-2</c:v>
                </c:pt>
                <c:pt idx="14">
                  <c:v>3.1418962242965968E-2</c:v>
                </c:pt>
                <c:pt idx="15">
                  <c:v>3.1384907823667076E-2</c:v>
                </c:pt>
                <c:pt idx="16">
                  <c:v>3.1351205633464385E-2</c:v>
                </c:pt>
                <c:pt idx="17">
                  <c:v>3.1318431876342263E-2</c:v>
                </c:pt>
                <c:pt idx="18">
                  <c:v>3.1281599119944652E-2</c:v>
                </c:pt>
              </c:numCache>
            </c:numRef>
          </c:xVal>
          <c:yVal>
            <c:numRef>
              <c:f>同时考虑溶解悬浮!$Q$65:$Q$83</c:f>
              <c:numCache>
                <c:formatCode>General</c:formatCode>
                <c:ptCount val="19"/>
                <c:pt idx="0">
                  <c:v>3100</c:v>
                </c:pt>
                <c:pt idx="1">
                  <c:v>3140</c:v>
                </c:pt>
                <c:pt idx="2">
                  <c:v>3200</c:v>
                </c:pt>
                <c:pt idx="3">
                  <c:v>3250</c:v>
                </c:pt>
                <c:pt idx="4">
                  <c:v>3300</c:v>
                </c:pt>
                <c:pt idx="5">
                  <c:v>3350</c:v>
                </c:pt>
                <c:pt idx="6">
                  <c:v>3400</c:v>
                </c:pt>
                <c:pt idx="7">
                  <c:v>3450</c:v>
                </c:pt>
                <c:pt idx="8">
                  <c:v>3500</c:v>
                </c:pt>
                <c:pt idx="9">
                  <c:v>3550</c:v>
                </c:pt>
                <c:pt idx="10">
                  <c:v>3600</c:v>
                </c:pt>
                <c:pt idx="11">
                  <c:v>3650</c:v>
                </c:pt>
                <c:pt idx="12">
                  <c:v>3700</c:v>
                </c:pt>
                <c:pt idx="13">
                  <c:v>3750</c:v>
                </c:pt>
                <c:pt idx="14">
                  <c:v>3800</c:v>
                </c:pt>
                <c:pt idx="15">
                  <c:v>3850</c:v>
                </c:pt>
                <c:pt idx="16">
                  <c:v>3900</c:v>
                </c:pt>
                <c:pt idx="17">
                  <c:v>3950</c:v>
                </c:pt>
                <c:pt idx="18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41-455F-8370-4E4DD643AB49}"/>
            </c:ext>
          </c:extLst>
        </c:ser>
        <c:ser>
          <c:idx val="1"/>
          <c:order val="3"/>
          <c:tx>
            <c:v>Migration gas volume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同时考虑溶解悬浮!$AA$66:$AA$83</c:f>
              <c:numCache>
                <c:formatCode>General</c:formatCode>
                <c:ptCount val="18"/>
                <c:pt idx="0">
                  <c:v>0</c:v>
                </c:pt>
                <c:pt idx="1">
                  <c:v>2.0986587135562493E-2</c:v>
                </c:pt>
                <c:pt idx="2">
                  <c:v>2.0214707063145022E-2</c:v>
                </c:pt>
                <c:pt idx="3">
                  <c:v>1.9334649836126996E-2</c:v>
                </c:pt>
                <c:pt idx="4">
                  <c:v>1.8413828872926218E-2</c:v>
                </c:pt>
                <c:pt idx="5">
                  <c:v>1.7706979904135757E-2</c:v>
                </c:pt>
                <c:pt idx="6">
                  <c:v>1.6910199118592713E-2</c:v>
                </c:pt>
                <c:pt idx="7">
                  <c:v>1.5999449519161796E-2</c:v>
                </c:pt>
                <c:pt idx="8">
                  <c:v>1.5095455317511233E-2</c:v>
                </c:pt>
                <c:pt idx="9">
                  <c:v>1.4254131394499207E-2</c:v>
                </c:pt>
                <c:pt idx="10">
                  <c:v>1.3364171142839346E-2</c:v>
                </c:pt>
                <c:pt idx="11">
                  <c:v>1.2495975870832766E-2</c:v>
                </c:pt>
                <c:pt idx="12">
                  <c:v>1.1647396314586653E-2</c:v>
                </c:pt>
                <c:pt idx="13">
                  <c:v>1.3797993878577809E-2</c:v>
                </c:pt>
                <c:pt idx="14">
                  <c:v>1.3386035099343815E-2</c:v>
                </c:pt>
                <c:pt idx="15">
                  <c:v>1.3049253855101445E-2</c:v>
                </c:pt>
                <c:pt idx="16">
                  <c:v>1.2693616303806984E-2</c:v>
                </c:pt>
                <c:pt idx="17">
                  <c:v>1.2382483567393847E-2</c:v>
                </c:pt>
              </c:numCache>
            </c:numRef>
          </c:xVal>
          <c:yVal>
            <c:numRef>
              <c:f>同时考虑溶解悬浮!$Q$66:$Q$83</c:f>
              <c:numCache>
                <c:formatCode>General</c:formatCode>
                <c:ptCount val="18"/>
                <c:pt idx="0">
                  <c:v>3140</c:v>
                </c:pt>
                <c:pt idx="1">
                  <c:v>3200</c:v>
                </c:pt>
                <c:pt idx="2">
                  <c:v>3250</c:v>
                </c:pt>
                <c:pt idx="3">
                  <c:v>3300</c:v>
                </c:pt>
                <c:pt idx="4">
                  <c:v>3350</c:v>
                </c:pt>
                <c:pt idx="5">
                  <c:v>3400</c:v>
                </c:pt>
                <c:pt idx="6">
                  <c:v>3450</c:v>
                </c:pt>
                <c:pt idx="7">
                  <c:v>3500</c:v>
                </c:pt>
                <c:pt idx="8">
                  <c:v>3550</c:v>
                </c:pt>
                <c:pt idx="9">
                  <c:v>3600</c:v>
                </c:pt>
                <c:pt idx="10">
                  <c:v>3650</c:v>
                </c:pt>
                <c:pt idx="11">
                  <c:v>3700</c:v>
                </c:pt>
                <c:pt idx="12">
                  <c:v>3750</c:v>
                </c:pt>
                <c:pt idx="13">
                  <c:v>3800</c:v>
                </c:pt>
                <c:pt idx="14">
                  <c:v>3850</c:v>
                </c:pt>
                <c:pt idx="15">
                  <c:v>3900</c:v>
                </c:pt>
                <c:pt idx="16">
                  <c:v>3950</c:v>
                </c:pt>
                <c:pt idx="17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41-455F-8370-4E4DD643A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512512"/>
        <c:axId val="916790592"/>
      </c:scatterChart>
      <c:valAx>
        <c:axId val="916788864"/>
        <c:scaling>
          <c:orientation val="minMax"/>
          <c:max val="1.0000000000000002E-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800" b="0" i="0" baseline="0">
                    <a:effectLst/>
                  </a:rPr>
                  <a:t>Mass fraction of dissolved gas in drilling fluid</a:t>
                </a:r>
                <a:endParaRPr lang="zh-CN" altLang="zh-CN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22784151424058"/>
              <c:y val="0.92626980931142389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6789440"/>
        <c:crossesAt val="4000"/>
        <c:crossBetween val="midCat"/>
        <c:majorUnit val="5.000000000000001E-3"/>
        <c:minorUnit val="1.0000000000000002E-3"/>
      </c:valAx>
      <c:valAx>
        <c:axId val="916789440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6788864"/>
        <c:crosses val="autoZero"/>
        <c:crossBetween val="midCat"/>
        <c:majorUnit val="1000"/>
        <c:minorUnit val="200"/>
      </c:valAx>
      <c:valAx>
        <c:axId val="916790592"/>
        <c:scaling>
          <c:orientation val="maxMin"/>
          <c:max val="4000"/>
          <c:min val="0"/>
        </c:scaling>
        <c:delete val="0"/>
        <c:axPos val="r"/>
        <c:numFmt formatCode="General" sourceLinked="1"/>
        <c:majorTickMark val="in"/>
        <c:minorTickMark val="in"/>
        <c:tickLblPos val="none"/>
        <c:spPr>
          <a:ln w="12700">
            <a:solidFill>
              <a:schemeClr val="tx1"/>
            </a:solidFill>
          </a:ln>
        </c:spPr>
        <c:crossAx val="888512512"/>
        <c:crosses val="max"/>
        <c:crossBetween val="midCat"/>
        <c:majorUnit val="1000"/>
        <c:minorUnit val="200"/>
      </c:valAx>
      <c:valAx>
        <c:axId val="888512512"/>
        <c:scaling>
          <c:orientation val="minMax"/>
          <c:max val="6.0000000000000012E-2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800" b="0" i="0" baseline="0">
                    <a:effectLst/>
                  </a:rPr>
                  <a:t>Gas volume fraction</a:t>
                </a:r>
                <a:endParaRPr lang="zh-CN" altLang="zh-CN" sz="1600">
                  <a:effectLst/>
                </a:endParaRPr>
              </a:p>
            </c:rich>
          </c:tx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916790592"/>
        <c:crossesAt val="0"/>
        <c:crossBetween val="midCat"/>
        <c:majorUnit val="2.0000000000000004E-2"/>
        <c:minorUnit val="1.0000000000000002E-2"/>
      </c:valAx>
      <c:spPr>
        <a:ln w="1270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56978808882107124"/>
          <c:y val="0.14405702501642662"/>
          <c:w val="0.39682558228181974"/>
          <c:h val="0.31647474120696778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65313</xdr:colOff>
      <xdr:row>87</xdr:row>
      <xdr:rowOff>108858</xdr:rowOff>
    </xdr:from>
    <xdr:to>
      <xdr:col>22</xdr:col>
      <xdr:colOff>348342</xdr:colOff>
      <xdr:row>118</xdr:row>
      <xdr:rowOff>43543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106681</xdr:colOff>
      <xdr:row>89</xdr:row>
      <xdr:rowOff>107673</xdr:rowOff>
    </xdr:from>
    <xdr:to>
      <xdr:col>17</xdr:col>
      <xdr:colOff>422929</xdr:colOff>
      <xdr:row>114</xdr:row>
      <xdr:rowOff>141423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76200</xdr:colOff>
      <xdr:row>98</xdr:row>
      <xdr:rowOff>76200</xdr:rowOff>
    </xdr:from>
    <xdr:to>
      <xdr:col>37</xdr:col>
      <xdr:colOff>772886</xdr:colOff>
      <xdr:row>135</xdr:row>
      <xdr:rowOff>87086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418302</xdr:colOff>
      <xdr:row>117</xdr:row>
      <xdr:rowOff>145205</xdr:rowOff>
    </xdr:from>
    <xdr:to>
      <xdr:col>19</xdr:col>
      <xdr:colOff>173939</xdr:colOff>
      <xdr:row>130</xdr:row>
      <xdr:rowOff>56675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08283" y="19861955"/>
          <a:ext cx="3235925" cy="2102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89</xdr:row>
      <xdr:rowOff>152400</xdr:rowOff>
    </xdr:from>
    <xdr:to>
      <xdr:col>13</xdr:col>
      <xdr:colOff>62753</xdr:colOff>
      <xdr:row>118</xdr:row>
      <xdr:rowOff>62753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130628</xdr:colOff>
      <xdr:row>90</xdr:row>
      <xdr:rowOff>0</xdr:rowOff>
    </xdr:from>
    <xdr:to>
      <xdr:col>22</xdr:col>
      <xdr:colOff>424542</xdr:colOff>
      <xdr:row>118</xdr:row>
      <xdr:rowOff>180117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83"/>
  <sheetViews>
    <sheetView topLeftCell="K45" zoomScale="40" zoomScaleNormal="40" workbookViewId="0">
      <pane ySplit="372" topLeftCell="A52" activePane="bottomLeft"/>
      <selection activeCell="I3" sqref="I1:I1048576"/>
      <selection pane="bottomLeft" activeCell="X100" sqref="X100"/>
    </sheetView>
  </sheetViews>
  <sheetFormatPr defaultRowHeight="14.4" x14ac:dyDescent="0.25"/>
  <sheetData>
    <row r="1" spans="1:57" x14ac:dyDescent="0.25">
      <c r="B1" t="s">
        <v>15</v>
      </c>
      <c r="C1" t="s">
        <v>22</v>
      </c>
      <c r="L1" t="s">
        <v>16</v>
      </c>
      <c r="W1" t="s">
        <v>17</v>
      </c>
      <c r="AH1" t="s">
        <v>18</v>
      </c>
      <c r="AS1" t="s">
        <v>19</v>
      </c>
    </row>
    <row r="2" spans="1:57" x14ac:dyDescent="0.25">
      <c r="A2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13</v>
      </c>
      <c r="K2" s="4" t="s">
        <v>14</v>
      </c>
      <c r="L2" s="6" t="s">
        <v>0</v>
      </c>
      <c r="M2" s="7" t="s">
        <v>1</v>
      </c>
      <c r="N2" s="7" t="s">
        <v>2</v>
      </c>
      <c r="O2" s="7" t="s">
        <v>3</v>
      </c>
      <c r="P2" s="7" t="s">
        <v>4</v>
      </c>
      <c r="Q2" s="7" t="s">
        <v>5</v>
      </c>
      <c r="R2" s="7" t="s">
        <v>6</v>
      </c>
      <c r="S2" s="7" t="s">
        <v>7</v>
      </c>
      <c r="T2" s="7" t="s">
        <v>8</v>
      </c>
      <c r="U2" s="7" t="s">
        <v>13</v>
      </c>
      <c r="V2" s="7" t="s">
        <v>14</v>
      </c>
      <c r="W2" s="4" t="s">
        <v>0</v>
      </c>
      <c r="X2" s="4" t="s">
        <v>1</v>
      </c>
      <c r="Y2" s="4" t="s">
        <v>2</v>
      </c>
      <c r="Z2" s="4" t="s">
        <v>3</v>
      </c>
      <c r="AA2" s="4" t="s">
        <v>4</v>
      </c>
      <c r="AB2" s="4" t="s">
        <v>5</v>
      </c>
      <c r="AC2" s="4" t="s">
        <v>6</v>
      </c>
      <c r="AD2" s="4" t="s">
        <v>7</v>
      </c>
      <c r="AE2" s="4" t="s">
        <v>8</v>
      </c>
      <c r="AF2" s="4"/>
      <c r="AH2" s="4" t="s">
        <v>0</v>
      </c>
      <c r="AI2" s="4" t="s">
        <v>1</v>
      </c>
      <c r="AJ2" s="4" t="s">
        <v>2</v>
      </c>
      <c r="AK2" s="4" t="s">
        <v>3</v>
      </c>
      <c r="AL2" s="4" t="s">
        <v>4</v>
      </c>
      <c r="AM2" s="4" t="s">
        <v>5</v>
      </c>
      <c r="AN2" s="4" t="s">
        <v>6</v>
      </c>
      <c r="AO2" s="4" t="s">
        <v>7</v>
      </c>
      <c r="AP2" s="4" t="s">
        <v>8</v>
      </c>
      <c r="AQ2" s="4"/>
      <c r="AS2" s="4" t="s">
        <v>0</v>
      </c>
      <c r="AT2" s="4" t="s">
        <v>1</v>
      </c>
      <c r="AU2" s="4" t="s">
        <v>2</v>
      </c>
      <c r="AV2" s="4" t="s">
        <v>3</v>
      </c>
      <c r="AW2" s="4" t="s">
        <v>4</v>
      </c>
      <c r="AX2" s="4" t="s">
        <v>5</v>
      </c>
      <c r="AY2" s="4" t="s">
        <v>6</v>
      </c>
      <c r="AZ2" s="4" t="s">
        <v>7</v>
      </c>
      <c r="BA2" s="8" t="s">
        <v>9</v>
      </c>
      <c r="BB2" s="8" t="s">
        <v>8</v>
      </c>
      <c r="BC2" s="4" t="s">
        <v>13</v>
      </c>
      <c r="BD2" s="4" t="s">
        <v>14</v>
      </c>
    </row>
    <row r="3" spans="1:57" x14ac:dyDescent="0.25">
      <c r="A3" s="1"/>
      <c r="B3" s="2">
        <v>0</v>
      </c>
      <c r="C3" s="2">
        <v>4.2759999999999998</v>
      </c>
      <c r="D3" s="2">
        <v>0</v>
      </c>
      <c r="E3" s="2">
        <v>5.0000000000000001E-3</v>
      </c>
      <c r="F3" s="2">
        <v>1524.33</v>
      </c>
      <c r="G3" s="2">
        <v>5.4989999999999997</v>
      </c>
      <c r="H3" s="2">
        <v>0.29299999999999998</v>
      </c>
      <c r="I3" s="2">
        <v>0</v>
      </c>
      <c r="J3" s="2"/>
      <c r="K3" s="1"/>
      <c r="L3" s="2">
        <v>0</v>
      </c>
      <c r="M3" s="2">
        <v>4.625</v>
      </c>
      <c r="N3" s="2">
        <v>0</v>
      </c>
      <c r="O3" s="2">
        <v>1.0999999999999999E-2</v>
      </c>
      <c r="P3" s="2">
        <v>1252.76</v>
      </c>
      <c r="Q3" s="2">
        <v>5.5010000000000003</v>
      </c>
      <c r="R3" s="2">
        <v>0.29199999999999998</v>
      </c>
      <c r="S3" s="2">
        <v>0</v>
      </c>
      <c r="T3" s="2">
        <v>0.68050999999999995</v>
      </c>
      <c r="U3" s="2"/>
      <c r="V3" s="1"/>
      <c r="W3" s="2">
        <v>0</v>
      </c>
      <c r="X3" s="2">
        <v>9.0909999999999993</v>
      </c>
      <c r="Y3" s="2">
        <v>0</v>
      </c>
      <c r="Z3" s="2">
        <v>0.57899999999999996</v>
      </c>
      <c r="AA3" s="2">
        <v>741.2</v>
      </c>
      <c r="AB3" s="2">
        <v>419.536</v>
      </c>
      <c r="AC3" s="2">
        <v>0.497</v>
      </c>
      <c r="AD3" s="2">
        <v>0</v>
      </c>
      <c r="AE3">
        <v>0.68050999999999995</v>
      </c>
      <c r="AG3" s="1"/>
      <c r="AH3" s="2">
        <v>0</v>
      </c>
      <c r="AI3" s="2">
        <v>8.3949999999999996</v>
      </c>
      <c r="AJ3" s="2">
        <v>0</v>
      </c>
      <c r="AK3" s="2">
        <v>0.60899999999999999</v>
      </c>
      <c r="AL3" s="2">
        <v>758.99</v>
      </c>
      <c r="AM3" s="2">
        <v>97.975999999999999</v>
      </c>
      <c r="AN3" s="2">
        <v>0.48499999999999999</v>
      </c>
      <c r="AO3" s="2">
        <v>0</v>
      </c>
      <c r="AP3" s="2">
        <v>0.68050999999999995</v>
      </c>
      <c r="AQ3" s="2"/>
      <c r="AR3" s="1"/>
      <c r="AS3" s="2">
        <v>0</v>
      </c>
      <c r="AT3" s="2">
        <v>8.7579999999999991</v>
      </c>
      <c r="AU3" s="2">
        <v>0</v>
      </c>
      <c r="AV3" s="2">
        <v>0.81</v>
      </c>
      <c r="AW3" s="2">
        <v>753.36</v>
      </c>
      <c r="AX3" s="2">
        <v>379.27300000000002</v>
      </c>
      <c r="AY3" s="2">
        <v>0.496</v>
      </c>
      <c r="AZ3" s="2">
        <v>0</v>
      </c>
      <c r="BA3" s="2">
        <v>10.62</v>
      </c>
      <c r="BB3">
        <v>0.68050999999999995</v>
      </c>
      <c r="BE3">
        <f t="shared" ref="BE3:BE66" si="0">BA3+273.5</f>
        <v>284.12</v>
      </c>
    </row>
    <row r="4" spans="1:57" x14ac:dyDescent="0.25">
      <c r="A4" s="1"/>
      <c r="B4" s="2">
        <v>50</v>
      </c>
      <c r="C4" s="2">
        <v>8.3849999999999998</v>
      </c>
      <c r="D4" s="2">
        <v>0.77700000000000002</v>
      </c>
      <c r="E4" s="2">
        <v>0.625</v>
      </c>
      <c r="F4" s="2">
        <v>826.34</v>
      </c>
      <c r="G4" s="2">
        <v>78.691999999999993</v>
      </c>
      <c r="H4" s="2">
        <v>0.48099999999999998</v>
      </c>
      <c r="I4" s="2">
        <v>0</v>
      </c>
      <c r="J4" s="2"/>
      <c r="K4" s="1"/>
      <c r="L4" s="2">
        <v>50</v>
      </c>
      <c r="M4" s="2">
        <v>8.9309999999999992</v>
      </c>
      <c r="N4" s="2">
        <v>0.75900000000000001</v>
      </c>
      <c r="O4" s="2">
        <v>0.31900000000000001</v>
      </c>
      <c r="P4" s="2">
        <v>760.48</v>
      </c>
      <c r="Q4" s="2">
        <v>81.488</v>
      </c>
      <c r="R4" s="2">
        <v>0.48399999999999999</v>
      </c>
      <c r="S4" s="2">
        <v>0</v>
      </c>
      <c r="T4" s="2">
        <v>5.0864000000000003</v>
      </c>
      <c r="U4" s="2"/>
      <c r="V4" s="1"/>
      <c r="W4" s="2">
        <v>50</v>
      </c>
      <c r="X4" s="2">
        <v>8.64</v>
      </c>
      <c r="Y4" s="2">
        <v>0.80400000000000005</v>
      </c>
      <c r="Z4" s="2">
        <v>0.55100000000000005</v>
      </c>
      <c r="AA4" s="2">
        <v>786.85</v>
      </c>
      <c r="AB4" s="2">
        <v>56.075000000000003</v>
      </c>
      <c r="AC4" s="2">
        <v>0.47499999999999998</v>
      </c>
      <c r="AD4" s="2">
        <v>0</v>
      </c>
      <c r="AE4">
        <v>5.0864000000000003</v>
      </c>
      <c r="AG4" s="1"/>
      <c r="AH4" s="2">
        <v>50</v>
      </c>
      <c r="AI4" s="2">
        <v>8.0440000000000005</v>
      </c>
      <c r="AJ4" s="2">
        <v>0.745</v>
      </c>
      <c r="AK4" s="2">
        <v>0.57599999999999996</v>
      </c>
      <c r="AL4" s="2">
        <v>807.67</v>
      </c>
      <c r="AM4" s="2">
        <v>36.67</v>
      </c>
      <c r="AN4" s="2">
        <v>0.46100000000000002</v>
      </c>
      <c r="AO4" s="2">
        <v>0</v>
      </c>
      <c r="AP4" s="2">
        <v>5.0864000000000003</v>
      </c>
      <c r="AQ4" s="2"/>
      <c r="AR4" s="1"/>
      <c r="AS4" s="2">
        <v>50</v>
      </c>
      <c r="AT4" s="2">
        <v>8.3190000000000008</v>
      </c>
      <c r="AU4" s="2">
        <v>0.77800000000000002</v>
      </c>
      <c r="AV4" s="2">
        <v>0.76200000000000001</v>
      </c>
      <c r="AW4" s="2">
        <v>773.41</v>
      </c>
      <c r="AX4" s="2">
        <v>53.423999999999999</v>
      </c>
      <c r="AY4" s="2">
        <v>0.47099999999999997</v>
      </c>
      <c r="AZ4" s="2">
        <v>0</v>
      </c>
      <c r="BA4" s="2">
        <v>10.38</v>
      </c>
      <c r="BB4">
        <v>5.0864000000000003</v>
      </c>
      <c r="BE4">
        <f t="shared" si="0"/>
        <v>283.88</v>
      </c>
    </row>
    <row r="5" spans="1:57" x14ac:dyDescent="0.25">
      <c r="A5" s="1"/>
      <c r="B5" s="2">
        <v>100</v>
      </c>
      <c r="C5" s="2">
        <v>8.0619999999999994</v>
      </c>
      <c r="D5" s="2">
        <v>1.518</v>
      </c>
      <c r="E5" s="2">
        <v>0.58799999999999997</v>
      </c>
      <c r="F5" s="2">
        <v>865.09</v>
      </c>
      <c r="G5" s="2">
        <v>36.067999999999998</v>
      </c>
      <c r="H5" s="2">
        <v>0.46</v>
      </c>
      <c r="I5" s="2">
        <v>0</v>
      </c>
      <c r="J5" s="2"/>
      <c r="K5" s="1"/>
      <c r="L5" s="2">
        <v>100</v>
      </c>
      <c r="M5" s="2">
        <v>8.5630000000000006</v>
      </c>
      <c r="N5" s="2">
        <v>1.5169999999999999</v>
      </c>
      <c r="O5" s="2">
        <v>0.32600000000000001</v>
      </c>
      <c r="P5" s="2">
        <v>811.35</v>
      </c>
      <c r="Q5" s="2">
        <v>34.944000000000003</v>
      </c>
      <c r="R5" s="2">
        <v>0.46200000000000002</v>
      </c>
      <c r="S5" s="2">
        <v>0</v>
      </c>
      <c r="T5" s="2">
        <v>9.6242999999999999</v>
      </c>
      <c r="U5" s="2"/>
      <c r="V5" s="1"/>
      <c r="W5" s="2">
        <v>100</v>
      </c>
      <c r="X5" s="2">
        <v>8.3729999999999993</v>
      </c>
      <c r="Y5" s="2">
        <v>1.46</v>
      </c>
      <c r="Z5" s="2">
        <v>0.52500000000000002</v>
      </c>
      <c r="AA5" s="2">
        <v>825.2</v>
      </c>
      <c r="AB5" s="2">
        <v>31.727</v>
      </c>
      <c r="AC5" s="2">
        <v>0.45500000000000002</v>
      </c>
      <c r="AD5" s="2">
        <v>0</v>
      </c>
      <c r="AE5">
        <v>9.6242999999999999</v>
      </c>
      <c r="AG5" s="1"/>
      <c r="AH5" s="2">
        <v>100</v>
      </c>
      <c r="AI5" s="2">
        <v>7.9139999999999997</v>
      </c>
      <c r="AJ5" s="2">
        <v>1.2809999999999999</v>
      </c>
      <c r="AK5" s="2">
        <v>0.55300000000000005</v>
      </c>
      <c r="AL5" s="2">
        <v>851.47</v>
      </c>
      <c r="AM5" s="2">
        <v>25.678000000000001</v>
      </c>
      <c r="AN5" s="2">
        <v>0.44400000000000001</v>
      </c>
      <c r="AO5" s="2">
        <v>0</v>
      </c>
      <c r="AP5" s="2">
        <v>9.6242999999999999</v>
      </c>
      <c r="AQ5" s="2"/>
      <c r="AR5" s="1"/>
      <c r="AS5" s="2">
        <v>100</v>
      </c>
      <c r="AT5" s="2">
        <v>8.0879999999999992</v>
      </c>
      <c r="AU5" s="2">
        <v>1.373</v>
      </c>
      <c r="AV5" s="2">
        <v>0.72099999999999997</v>
      </c>
      <c r="AW5" s="2">
        <v>800.24</v>
      </c>
      <c r="AX5" s="2">
        <v>31.045999999999999</v>
      </c>
      <c r="AY5" s="2">
        <v>0.45100000000000001</v>
      </c>
      <c r="AZ5" s="2">
        <v>0</v>
      </c>
      <c r="BA5" s="2">
        <v>10</v>
      </c>
      <c r="BB5">
        <v>9.6242999999999999</v>
      </c>
      <c r="BE5">
        <f t="shared" si="0"/>
        <v>283.5</v>
      </c>
    </row>
    <row r="6" spans="1:57" x14ac:dyDescent="0.25">
      <c r="A6" s="1"/>
      <c r="B6" s="2">
        <v>150</v>
      </c>
      <c r="C6" s="2">
        <v>7.93</v>
      </c>
      <c r="D6" s="2">
        <v>2.0710000000000002</v>
      </c>
      <c r="E6" s="2">
        <v>0.55700000000000005</v>
      </c>
      <c r="F6" s="2">
        <v>899.22</v>
      </c>
      <c r="G6" s="2">
        <v>25.934999999999999</v>
      </c>
      <c r="H6" s="2">
        <v>0.44400000000000001</v>
      </c>
      <c r="I6" s="2">
        <v>0</v>
      </c>
      <c r="J6" s="2"/>
      <c r="K6" s="1"/>
      <c r="L6" s="2">
        <v>150</v>
      </c>
      <c r="M6" s="2">
        <v>8.4269999999999996</v>
      </c>
      <c r="N6" s="2">
        <v>2.0470000000000002</v>
      </c>
      <c r="O6" s="2">
        <v>0.32600000000000001</v>
      </c>
      <c r="P6" s="2">
        <v>854.83</v>
      </c>
      <c r="Q6" s="2">
        <v>25.306000000000001</v>
      </c>
      <c r="R6" s="2">
        <v>0.44800000000000001</v>
      </c>
      <c r="S6" s="2">
        <v>0</v>
      </c>
      <c r="T6" s="2">
        <v>14.301</v>
      </c>
      <c r="U6" s="2"/>
      <c r="V6" s="1"/>
      <c r="W6" s="2">
        <v>150</v>
      </c>
      <c r="X6" s="2">
        <v>8.2639999999999993</v>
      </c>
      <c r="Y6" s="2">
        <v>1.9850000000000001</v>
      </c>
      <c r="Z6" s="2">
        <v>0.503</v>
      </c>
      <c r="AA6" s="2">
        <v>848.67</v>
      </c>
      <c r="AB6" s="2">
        <v>23.757000000000001</v>
      </c>
      <c r="AC6" s="2">
        <v>0.44</v>
      </c>
      <c r="AD6" s="2">
        <v>0</v>
      </c>
      <c r="AE6">
        <v>14.301</v>
      </c>
      <c r="AG6" s="1"/>
      <c r="AH6" s="2">
        <v>150</v>
      </c>
      <c r="AI6" s="2">
        <v>7.8360000000000003</v>
      </c>
      <c r="AJ6" s="2">
        <v>1.8029999999999999</v>
      </c>
      <c r="AK6" s="2">
        <v>0.53100000000000003</v>
      </c>
      <c r="AL6" s="2">
        <v>895.22</v>
      </c>
      <c r="AM6" s="2">
        <v>20.071999999999999</v>
      </c>
      <c r="AN6" s="2">
        <v>0.42799999999999999</v>
      </c>
      <c r="AO6" s="2">
        <v>0</v>
      </c>
      <c r="AP6" s="2">
        <v>14.301</v>
      </c>
      <c r="AQ6" s="2"/>
      <c r="AR6" s="1"/>
      <c r="AS6" s="2">
        <v>150</v>
      </c>
      <c r="AT6" s="2">
        <v>7.9880000000000004</v>
      </c>
      <c r="AU6" s="2">
        <v>1.861</v>
      </c>
      <c r="AV6" s="2">
        <v>0.68700000000000006</v>
      </c>
      <c r="AW6" s="2">
        <v>826.39</v>
      </c>
      <c r="AX6" s="2">
        <v>23.37</v>
      </c>
      <c r="AY6" s="2">
        <v>0.435</v>
      </c>
      <c r="AZ6" s="2">
        <v>0</v>
      </c>
      <c r="BA6" s="2">
        <v>9.6</v>
      </c>
      <c r="BB6">
        <v>14.301</v>
      </c>
      <c r="BE6">
        <f t="shared" si="0"/>
        <v>283.10000000000002</v>
      </c>
    </row>
    <row r="7" spans="1:57" x14ac:dyDescent="0.25">
      <c r="A7" s="1"/>
      <c r="B7" s="2">
        <v>200</v>
      </c>
      <c r="C7" s="2">
        <v>7.8479999999999999</v>
      </c>
      <c r="D7" s="2">
        <v>2.601</v>
      </c>
      <c r="E7" s="2">
        <v>0.52900000000000003</v>
      </c>
      <c r="F7" s="2">
        <v>940.99</v>
      </c>
      <c r="G7" s="2">
        <v>20.568999999999999</v>
      </c>
      <c r="H7" s="2">
        <v>0.43</v>
      </c>
      <c r="I7" s="2">
        <v>0</v>
      </c>
      <c r="J7" s="2"/>
      <c r="K7" s="1"/>
      <c r="L7" s="2">
        <v>200</v>
      </c>
      <c r="M7" s="2">
        <v>8.3409999999999993</v>
      </c>
      <c r="N7" s="2">
        <v>2.5550000000000002</v>
      </c>
      <c r="O7" s="2">
        <v>0.32400000000000001</v>
      </c>
      <c r="P7" s="2">
        <v>891.61</v>
      </c>
      <c r="Q7" s="2">
        <v>20.158000000000001</v>
      </c>
      <c r="R7" s="2">
        <v>0.435</v>
      </c>
      <c r="S7" s="2">
        <v>0</v>
      </c>
      <c r="T7" s="2">
        <v>19.148</v>
      </c>
      <c r="U7" s="2"/>
      <c r="V7" s="1"/>
      <c r="W7" s="2">
        <v>200</v>
      </c>
      <c r="X7" s="2">
        <v>8.1929999999999996</v>
      </c>
      <c r="Y7" s="2">
        <v>2.48</v>
      </c>
      <c r="Z7" s="2">
        <v>0.48199999999999998</v>
      </c>
      <c r="AA7" s="2">
        <v>863.94</v>
      </c>
      <c r="AB7" s="2">
        <v>19.306999999999999</v>
      </c>
      <c r="AC7" s="2">
        <v>0.42699999999999999</v>
      </c>
      <c r="AD7" s="2">
        <v>0</v>
      </c>
      <c r="AE7">
        <v>19.148</v>
      </c>
      <c r="AG7" s="1"/>
      <c r="AH7" s="2">
        <v>200</v>
      </c>
      <c r="AI7" s="2">
        <v>7.7809999999999997</v>
      </c>
      <c r="AJ7" s="2">
        <v>2.31</v>
      </c>
      <c r="AK7" s="2">
        <v>0.51</v>
      </c>
      <c r="AL7" s="2">
        <v>929.01</v>
      </c>
      <c r="AM7" s="2">
        <v>16.670000000000002</v>
      </c>
      <c r="AN7" s="2">
        <v>0.41399999999999998</v>
      </c>
      <c r="AO7" s="2">
        <v>0</v>
      </c>
      <c r="AP7" s="2">
        <v>19.148</v>
      </c>
      <c r="AQ7" s="2"/>
      <c r="AR7" s="1"/>
      <c r="AS7" s="2">
        <v>200</v>
      </c>
      <c r="AT7" s="2">
        <v>7.9219999999999997</v>
      </c>
      <c r="AU7" s="2">
        <v>2.335</v>
      </c>
      <c r="AV7" s="2">
        <v>0.65300000000000002</v>
      </c>
      <c r="AW7" s="2">
        <v>862.19</v>
      </c>
      <c r="AX7" s="2">
        <v>18.98</v>
      </c>
      <c r="AY7" s="2">
        <v>0.42</v>
      </c>
      <c r="AZ7" s="2">
        <v>0</v>
      </c>
      <c r="BA7" s="2">
        <v>8.9</v>
      </c>
      <c r="BB7">
        <v>19.148</v>
      </c>
      <c r="BE7">
        <f t="shared" si="0"/>
        <v>282.39999999999998</v>
      </c>
    </row>
    <row r="8" spans="1:57" x14ac:dyDescent="0.25">
      <c r="A8" s="1"/>
      <c r="B8" s="2">
        <v>250</v>
      </c>
      <c r="C8" s="2">
        <v>7.79</v>
      </c>
      <c r="D8" s="2">
        <v>3.1309999999999998</v>
      </c>
      <c r="E8" s="2">
        <v>0.502</v>
      </c>
      <c r="F8" s="2">
        <v>990.04</v>
      </c>
      <c r="G8" s="2">
        <v>17.097000000000001</v>
      </c>
      <c r="H8" s="2">
        <v>0.41699999999999998</v>
      </c>
      <c r="I8" s="2">
        <v>0</v>
      </c>
      <c r="J8" s="2"/>
      <c r="K8" s="1"/>
      <c r="L8" s="2">
        <v>250</v>
      </c>
      <c r="M8" s="2">
        <v>8.2810000000000006</v>
      </c>
      <c r="N8" s="2">
        <v>3.056</v>
      </c>
      <c r="O8" s="2">
        <v>0.32</v>
      </c>
      <c r="P8" s="2">
        <v>912.56</v>
      </c>
      <c r="Q8" s="2">
        <v>16.856000000000002</v>
      </c>
      <c r="R8" s="2">
        <v>0.42199999999999999</v>
      </c>
      <c r="S8" s="2">
        <v>0</v>
      </c>
      <c r="T8" s="2">
        <v>24.161999999999999</v>
      </c>
      <c r="U8" s="2"/>
      <c r="V8" s="1"/>
      <c r="W8" s="2">
        <v>250</v>
      </c>
      <c r="X8" s="2">
        <v>8.141</v>
      </c>
      <c r="Y8" s="2">
        <v>2.9630000000000001</v>
      </c>
      <c r="Z8" s="2">
        <v>0.46200000000000002</v>
      </c>
      <c r="AA8" s="2">
        <v>877.97</v>
      </c>
      <c r="AB8" s="2">
        <v>16.372</v>
      </c>
      <c r="AC8" s="2">
        <v>0.41399999999999998</v>
      </c>
      <c r="AD8" s="2">
        <v>0</v>
      </c>
      <c r="AE8">
        <v>24.161999999999999</v>
      </c>
      <c r="AG8" s="1"/>
      <c r="AH8" s="2">
        <v>250</v>
      </c>
      <c r="AI8" s="2">
        <v>7.74</v>
      </c>
      <c r="AJ8" s="2">
        <v>2.8130000000000002</v>
      </c>
      <c r="AK8" s="2">
        <v>0.49099999999999999</v>
      </c>
      <c r="AL8" s="2">
        <v>946.54</v>
      </c>
      <c r="AM8" s="2">
        <v>14.333</v>
      </c>
      <c r="AN8" s="2">
        <v>0.40100000000000002</v>
      </c>
      <c r="AO8" s="2">
        <v>0</v>
      </c>
      <c r="AP8" s="2">
        <v>24.161999999999999</v>
      </c>
      <c r="AQ8" s="2"/>
      <c r="AR8" s="1"/>
      <c r="AS8" s="2">
        <v>250</v>
      </c>
      <c r="AT8" s="2">
        <v>7.8739999999999997</v>
      </c>
      <c r="AU8" s="2">
        <v>2.8119999999999998</v>
      </c>
      <c r="AV8" s="2">
        <v>0.62</v>
      </c>
      <c r="AW8" s="2">
        <v>904.39</v>
      </c>
      <c r="AX8" s="2">
        <v>16.024000000000001</v>
      </c>
      <c r="AY8" s="2">
        <v>0.40600000000000003</v>
      </c>
      <c r="AZ8" s="2">
        <v>0</v>
      </c>
      <c r="BA8" s="2">
        <v>8.1999999999999993</v>
      </c>
      <c r="BB8">
        <v>24.161999999999999</v>
      </c>
      <c r="BE8">
        <f t="shared" si="0"/>
        <v>281.7</v>
      </c>
    </row>
    <row r="9" spans="1:57" x14ac:dyDescent="0.25">
      <c r="A9" s="1"/>
      <c r="B9" s="2">
        <v>300</v>
      </c>
      <c r="C9" s="2">
        <v>7.7469999999999999</v>
      </c>
      <c r="D9" s="2">
        <v>3.67</v>
      </c>
      <c r="E9" s="2">
        <v>0.47699999999999998</v>
      </c>
      <c r="F9" s="2">
        <v>1025.21</v>
      </c>
      <c r="G9" s="2">
        <v>14.654999999999999</v>
      </c>
      <c r="H9" s="2">
        <v>0.40300000000000002</v>
      </c>
      <c r="I9" s="2">
        <v>0</v>
      </c>
      <c r="J9" s="2"/>
      <c r="K9" s="1"/>
      <c r="L9" s="2">
        <v>300</v>
      </c>
      <c r="M9" s="2">
        <v>8.2349999999999994</v>
      </c>
      <c r="N9" s="2">
        <v>3.5510000000000002</v>
      </c>
      <c r="O9" s="2">
        <v>0.316</v>
      </c>
      <c r="P9" s="2">
        <v>923.28</v>
      </c>
      <c r="Q9" s="2">
        <v>14.569000000000001</v>
      </c>
      <c r="R9" s="2">
        <v>0.41</v>
      </c>
      <c r="S9" s="2">
        <v>0</v>
      </c>
      <c r="T9" s="2">
        <v>29.34</v>
      </c>
      <c r="U9" s="2"/>
      <c r="V9" s="1"/>
      <c r="W9" s="2">
        <v>300</v>
      </c>
      <c r="X9" s="2">
        <v>8.1</v>
      </c>
      <c r="Y9" s="2">
        <v>3.44</v>
      </c>
      <c r="Z9" s="2">
        <v>0.443</v>
      </c>
      <c r="AA9" s="2">
        <v>891.44</v>
      </c>
      <c r="AB9" s="2">
        <v>14.28</v>
      </c>
      <c r="AC9" s="2">
        <v>0.40200000000000002</v>
      </c>
      <c r="AD9" s="2">
        <v>0</v>
      </c>
      <c r="AE9">
        <v>29.34</v>
      </c>
      <c r="AG9" s="1"/>
      <c r="AH9" s="2">
        <v>300</v>
      </c>
      <c r="AI9" s="2">
        <v>7.7069999999999999</v>
      </c>
      <c r="AJ9" s="2">
        <v>3.31</v>
      </c>
      <c r="AK9" s="2">
        <v>0.47199999999999998</v>
      </c>
      <c r="AL9" s="2">
        <v>955.65</v>
      </c>
      <c r="AM9" s="2">
        <v>12.641</v>
      </c>
      <c r="AN9" s="2">
        <v>0.38800000000000001</v>
      </c>
      <c r="AO9" s="2">
        <v>0</v>
      </c>
      <c r="AP9" s="2">
        <v>29.34</v>
      </c>
      <c r="AQ9" s="2"/>
      <c r="AR9" s="1"/>
      <c r="AS9" s="2">
        <v>300</v>
      </c>
      <c r="AT9" s="2">
        <v>7.8369999999999997</v>
      </c>
      <c r="AU9" s="2">
        <v>3.302</v>
      </c>
      <c r="AV9" s="2">
        <v>0.58799999999999997</v>
      </c>
      <c r="AW9" s="2">
        <v>934.62</v>
      </c>
      <c r="AX9" s="2">
        <v>13.885</v>
      </c>
      <c r="AY9" s="2">
        <v>0.39300000000000002</v>
      </c>
      <c r="AZ9" s="2">
        <v>0</v>
      </c>
      <c r="BA9" s="2">
        <v>7.6</v>
      </c>
      <c r="BB9">
        <v>29.34</v>
      </c>
      <c r="BE9">
        <f t="shared" si="0"/>
        <v>281.10000000000002</v>
      </c>
    </row>
    <row r="10" spans="1:57" x14ac:dyDescent="0.25">
      <c r="A10" s="1"/>
      <c r="B10" s="2">
        <v>350</v>
      </c>
      <c r="C10" s="2">
        <v>7.7119999999999997</v>
      </c>
      <c r="D10" s="2">
        <v>4.2089999999999996</v>
      </c>
      <c r="E10" s="2">
        <v>0.45300000000000001</v>
      </c>
      <c r="F10" s="2">
        <v>1032.19</v>
      </c>
      <c r="G10" s="2">
        <v>12.865</v>
      </c>
      <c r="H10" s="2">
        <v>0.39100000000000001</v>
      </c>
      <c r="I10" s="2">
        <v>0</v>
      </c>
      <c r="J10" s="2"/>
      <c r="K10" s="1"/>
      <c r="L10" s="2">
        <v>350</v>
      </c>
      <c r="M10" s="2">
        <v>8.1989999999999998</v>
      </c>
      <c r="N10" s="2">
        <v>4.0430000000000001</v>
      </c>
      <c r="O10" s="2">
        <v>0.311</v>
      </c>
      <c r="P10" s="2">
        <v>933.59</v>
      </c>
      <c r="Q10" s="2">
        <v>12.885</v>
      </c>
      <c r="R10" s="2">
        <v>0.39800000000000002</v>
      </c>
      <c r="S10" s="2">
        <v>0</v>
      </c>
      <c r="T10" s="2">
        <v>34.713999999999999</v>
      </c>
      <c r="U10" s="2"/>
      <c r="V10" s="1"/>
      <c r="W10" s="2">
        <v>350</v>
      </c>
      <c r="X10" s="2">
        <v>8.0670000000000002</v>
      </c>
      <c r="Y10" s="2">
        <v>3.9159999999999999</v>
      </c>
      <c r="Z10" s="2">
        <v>0.42399999999999999</v>
      </c>
      <c r="AA10" s="2">
        <v>901.68</v>
      </c>
      <c r="AB10" s="2">
        <v>12.705</v>
      </c>
      <c r="AC10" s="2">
        <v>0.39100000000000001</v>
      </c>
      <c r="AD10" s="2">
        <v>0</v>
      </c>
      <c r="AE10">
        <v>34.713999999999999</v>
      </c>
      <c r="AG10" s="1"/>
      <c r="AH10" s="2">
        <v>350</v>
      </c>
      <c r="AI10" s="2">
        <v>7.681</v>
      </c>
      <c r="AJ10" s="2">
        <v>3.8050000000000002</v>
      </c>
      <c r="AK10" s="2">
        <v>0.45400000000000001</v>
      </c>
      <c r="AL10" s="2">
        <v>962.19</v>
      </c>
      <c r="AM10" s="2">
        <v>11.355</v>
      </c>
      <c r="AN10" s="2">
        <v>0.376</v>
      </c>
      <c r="AO10" s="2">
        <v>0</v>
      </c>
      <c r="AP10" s="2">
        <v>34.722999999999999</v>
      </c>
      <c r="AQ10" s="2"/>
      <c r="AR10" s="1"/>
      <c r="AS10" s="2">
        <v>350</v>
      </c>
      <c r="AT10" s="2">
        <v>7.8070000000000004</v>
      </c>
      <c r="AU10" s="2">
        <v>3.7989999999999999</v>
      </c>
      <c r="AV10" s="2">
        <v>0.55700000000000005</v>
      </c>
      <c r="AW10" s="2">
        <v>946.1</v>
      </c>
      <c r="AX10" s="2">
        <v>12.281000000000001</v>
      </c>
      <c r="AY10" s="2">
        <v>0.38</v>
      </c>
      <c r="AZ10" s="2">
        <v>0</v>
      </c>
      <c r="BA10" s="2">
        <v>6.9</v>
      </c>
      <c r="BB10">
        <v>34.722999999999999</v>
      </c>
      <c r="BE10">
        <f t="shared" si="0"/>
        <v>280.39999999999998</v>
      </c>
    </row>
    <row r="11" spans="1:57" x14ac:dyDescent="0.25">
      <c r="A11" s="1"/>
      <c r="B11" s="2">
        <v>400</v>
      </c>
      <c r="C11" s="2">
        <v>7.6840000000000002</v>
      </c>
      <c r="D11" s="2">
        <v>4.7460000000000004</v>
      </c>
      <c r="E11" s="2">
        <v>0.43</v>
      </c>
      <c r="F11" s="2">
        <v>1042.0999999999999</v>
      </c>
      <c r="G11" s="2">
        <v>11.502000000000001</v>
      </c>
      <c r="H11" s="2">
        <v>0.379</v>
      </c>
      <c r="I11" s="2">
        <v>0</v>
      </c>
      <c r="J11" s="2"/>
      <c r="K11" s="1"/>
      <c r="L11" s="2">
        <v>400</v>
      </c>
      <c r="M11" s="2">
        <v>8.17</v>
      </c>
      <c r="N11" s="2">
        <v>4.5350000000000001</v>
      </c>
      <c r="O11" s="2">
        <v>0.30499999999999999</v>
      </c>
      <c r="P11" s="2">
        <v>944.86</v>
      </c>
      <c r="Q11" s="2">
        <v>11.59</v>
      </c>
      <c r="R11" s="2">
        <v>0.38700000000000001</v>
      </c>
      <c r="S11" s="2">
        <v>0</v>
      </c>
      <c r="T11" s="2">
        <v>40.25</v>
      </c>
      <c r="U11" s="2"/>
      <c r="V11" s="1"/>
      <c r="W11" s="2">
        <v>400</v>
      </c>
      <c r="X11" s="2">
        <v>8.0399999999999991</v>
      </c>
      <c r="Y11" s="2">
        <v>4.3899999999999997</v>
      </c>
      <c r="Z11" s="2">
        <v>0.40600000000000003</v>
      </c>
      <c r="AA11" s="2">
        <v>908.8</v>
      </c>
      <c r="AB11" s="2">
        <v>11.475</v>
      </c>
      <c r="AC11" s="2">
        <v>0.38</v>
      </c>
      <c r="AD11" s="2">
        <v>0</v>
      </c>
      <c r="AE11">
        <v>40.25</v>
      </c>
      <c r="AG11" s="1"/>
      <c r="AH11" s="2">
        <v>400</v>
      </c>
      <c r="AI11" s="2">
        <v>7.6580000000000004</v>
      </c>
      <c r="AJ11" s="2">
        <v>4.298</v>
      </c>
      <c r="AK11" s="2">
        <v>0.436</v>
      </c>
      <c r="AL11" s="2">
        <v>970.56</v>
      </c>
      <c r="AM11" s="2">
        <v>10.342000000000001</v>
      </c>
      <c r="AN11" s="2">
        <v>0.36399999999999999</v>
      </c>
      <c r="AO11" s="2">
        <v>0</v>
      </c>
      <c r="AP11" s="2">
        <v>40.25</v>
      </c>
      <c r="AQ11" s="2"/>
      <c r="AR11" s="1"/>
      <c r="AS11" s="2">
        <v>400</v>
      </c>
      <c r="AT11" s="2">
        <v>7.782</v>
      </c>
      <c r="AU11" s="2">
        <v>4.2949999999999999</v>
      </c>
      <c r="AV11" s="2">
        <v>0.52700000000000002</v>
      </c>
      <c r="AW11" s="2">
        <v>953.81</v>
      </c>
      <c r="AX11" s="2">
        <v>11.05</v>
      </c>
      <c r="AY11" s="2">
        <v>0.36799999999999999</v>
      </c>
      <c r="AZ11" s="2">
        <v>0</v>
      </c>
      <c r="BA11" s="2">
        <v>6.4</v>
      </c>
      <c r="BB11">
        <v>40.25</v>
      </c>
      <c r="BE11">
        <f t="shared" si="0"/>
        <v>279.89999999999998</v>
      </c>
    </row>
    <row r="12" spans="1:57" x14ac:dyDescent="0.25">
      <c r="A12" s="1"/>
      <c r="B12" s="2">
        <v>450</v>
      </c>
      <c r="C12" s="2">
        <v>7.6609999999999996</v>
      </c>
      <c r="D12" s="2">
        <v>5.2850000000000001</v>
      </c>
      <c r="E12" s="2">
        <v>0.40899999999999997</v>
      </c>
      <c r="F12" s="2">
        <v>1056.4100000000001</v>
      </c>
      <c r="G12" s="2">
        <v>10.423</v>
      </c>
      <c r="H12" s="2">
        <v>0.36699999999999999</v>
      </c>
      <c r="I12" s="2">
        <v>0</v>
      </c>
      <c r="J12" s="2"/>
      <c r="K12" s="1"/>
      <c r="L12" s="2">
        <v>450</v>
      </c>
      <c r="M12" s="2">
        <v>8.1449999999999996</v>
      </c>
      <c r="N12" s="2">
        <v>5.0270000000000001</v>
      </c>
      <c r="O12" s="2">
        <v>0.3</v>
      </c>
      <c r="P12" s="2">
        <v>953.79</v>
      </c>
      <c r="Q12" s="2">
        <v>10.56</v>
      </c>
      <c r="R12" s="2">
        <v>0.376</v>
      </c>
      <c r="S12" s="2">
        <v>0</v>
      </c>
      <c r="T12" s="2">
        <v>45.951000000000001</v>
      </c>
      <c r="U12" s="2"/>
      <c r="V12" s="1"/>
      <c r="W12" s="2">
        <v>450</v>
      </c>
      <c r="X12" s="2">
        <v>8.0169999999999995</v>
      </c>
      <c r="Y12" s="2">
        <v>4.8630000000000004</v>
      </c>
      <c r="Z12" s="2">
        <v>0.38900000000000001</v>
      </c>
      <c r="AA12" s="2">
        <v>913.1</v>
      </c>
      <c r="AB12" s="2">
        <v>10.491</v>
      </c>
      <c r="AC12" s="2">
        <v>0.36899999999999999</v>
      </c>
      <c r="AD12" s="2">
        <v>0</v>
      </c>
      <c r="AE12">
        <v>45.951000000000001</v>
      </c>
      <c r="AG12" s="1"/>
      <c r="AH12" s="2">
        <v>450</v>
      </c>
      <c r="AI12" s="2">
        <v>7.6390000000000002</v>
      </c>
      <c r="AJ12" s="2">
        <v>4.7919999999999998</v>
      </c>
      <c r="AK12" s="2">
        <v>0.42</v>
      </c>
      <c r="AL12" s="2">
        <v>977.17</v>
      </c>
      <c r="AM12" s="2">
        <v>9.5210000000000008</v>
      </c>
      <c r="AN12" s="2">
        <v>0.35299999999999998</v>
      </c>
      <c r="AO12" s="2">
        <v>0</v>
      </c>
      <c r="AP12" s="2">
        <v>45.951000000000001</v>
      </c>
      <c r="AQ12" s="2"/>
      <c r="AR12" s="1"/>
      <c r="AS12" s="2">
        <v>450</v>
      </c>
      <c r="AT12" s="2">
        <v>7.7610000000000001</v>
      </c>
      <c r="AU12" s="2">
        <v>4.7919999999999998</v>
      </c>
      <c r="AV12" s="2">
        <v>0.5</v>
      </c>
      <c r="AW12" s="2">
        <v>964.14</v>
      </c>
      <c r="AX12" s="2">
        <v>10.074999999999999</v>
      </c>
      <c r="AY12" s="2">
        <v>0.35599999999999998</v>
      </c>
      <c r="AZ12" s="2">
        <v>0</v>
      </c>
      <c r="BA12" s="2">
        <v>5.95</v>
      </c>
      <c r="BB12">
        <v>45.951000000000001</v>
      </c>
      <c r="BE12">
        <f t="shared" si="0"/>
        <v>279.45</v>
      </c>
    </row>
    <row r="13" spans="1:57" x14ac:dyDescent="0.25">
      <c r="A13" s="1"/>
      <c r="B13" s="2">
        <v>500</v>
      </c>
      <c r="C13" s="2">
        <v>7.641</v>
      </c>
      <c r="D13" s="2">
        <v>5.8280000000000003</v>
      </c>
      <c r="E13" s="2">
        <v>0.38900000000000001</v>
      </c>
      <c r="F13" s="2">
        <v>1072.02</v>
      </c>
      <c r="G13" s="2">
        <v>9.5459999999999994</v>
      </c>
      <c r="H13" s="2">
        <v>0.35599999999999998</v>
      </c>
      <c r="I13" s="2">
        <v>0</v>
      </c>
      <c r="J13" s="2"/>
      <c r="K13" s="1"/>
      <c r="L13" s="2">
        <v>500</v>
      </c>
      <c r="M13" s="2">
        <v>8.1240000000000006</v>
      </c>
      <c r="N13" s="2">
        <v>5.5190000000000001</v>
      </c>
      <c r="O13" s="2">
        <v>0.29499999999999998</v>
      </c>
      <c r="P13" s="2">
        <v>962.42</v>
      </c>
      <c r="Q13" s="2">
        <v>9.7230000000000008</v>
      </c>
      <c r="R13" s="2">
        <v>0.36499999999999999</v>
      </c>
      <c r="S13" s="2">
        <v>0</v>
      </c>
      <c r="T13" s="2">
        <v>51.869</v>
      </c>
      <c r="U13" s="2"/>
      <c r="V13" s="1"/>
      <c r="W13" s="2">
        <v>500</v>
      </c>
      <c r="X13" s="2">
        <v>7.9969999999999999</v>
      </c>
      <c r="Y13" s="2">
        <v>5.335</v>
      </c>
      <c r="Z13" s="2">
        <v>0.373</v>
      </c>
      <c r="AA13" s="2">
        <v>914.29</v>
      </c>
      <c r="AB13" s="2">
        <v>9.6859999999999999</v>
      </c>
      <c r="AC13" s="2">
        <v>0.35899999999999999</v>
      </c>
      <c r="AD13" s="2">
        <v>0</v>
      </c>
      <c r="AE13">
        <v>51.869</v>
      </c>
      <c r="AG13" s="1"/>
      <c r="AH13" s="2">
        <v>500</v>
      </c>
      <c r="AI13" s="2">
        <v>7.6219999999999999</v>
      </c>
      <c r="AJ13" s="2">
        <v>5.2850000000000001</v>
      </c>
      <c r="AK13" s="2">
        <v>0.40400000000000003</v>
      </c>
      <c r="AL13" s="2">
        <v>981.23</v>
      </c>
      <c r="AM13" s="2">
        <v>8.8439999999999994</v>
      </c>
      <c r="AN13" s="2">
        <v>0.34300000000000003</v>
      </c>
      <c r="AO13" s="2">
        <v>0</v>
      </c>
      <c r="AP13" s="2">
        <v>51.869</v>
      </c>
      <c r="AQ13" s="2"/>
      <c r="AR13" s="1"/>
      <c r="AS13" s="2">
        <v>500</v>
      </c>
      <c r="AT13" s="2">
        <v>7.7430000000000003</v>
      </c>
      <c r="AU13" s="2">
        <v>5.29</v>
      </c>
      <c r="AV13" s="2">
        <v>0.47299999999999998</v>
      </c>
      <c r="AW13" s="2">
        <v>971.38</v>
      </c>
      <c r="AX13" s="2">
        <v>9.282</v>
      </c>
      <c r="AY13" s="2">
        <v>0.34599999999999997</v>
      </c>
      <c r="AZ13" s="2">
        <v>0</v>
      </c>
      <c r="BA13" s="2">
        <v>5.4</v>
      </c>
      <c r="BB13">
        <v>51.869</v>
      </c>
      <c r="BE13">
        <f t="shared" si="0"/>
        <v>278.89999999999998</v>
      </c>
    </row>
    <row r="14" spans="1:57" x14ac:dyDescent="0.25">
      <c r="A14" s="1"/>
      <c r="B14" s="2">
        <v>550</v>
      </c>
      <c r="C14" s="2">
        <v>7.6239999999999997</v>
      </c>
      <c r="D14" s="2">
        <v>6.3760000000000003</v>
      </c>
      <c r="E14" s="2">
        <v>0.37</v>
      </c>
      <c r="F14" s="2">
        <v>1087.3599999999999</v>
      </c>
      <c r="G14" s="2">
        <v>8.8190000000000008</v>
      </c>
      <c r="H14" s="2">
        <v>0.34499999999999997</v>
      </c>
      <c r="I14" s="2">
        <v>0</v>
      </c>
      <c r="J14" s="2"/>
      <c r="K14" s="1"/>
      <c r="L14" s="2">
        <v>550</v>
      </c>
      <c r="M14" s="2">
        <v>8.1050000000000004</v>
      </c>
      <c r="N14" s="2">
        <v>6.0140000000000002</v>
      </c>
      <c r="O14" s="2">
        <v>0.28999999999999998</v>
      </c>
      <c r="P14" s="2">
        <v>970.89</v>
      </c>
      <c r="Q14" s="2">
        <v>9.0299999999999994</v>
      </c>
      <c r="R14" s="2">
        <v>0.35499999999999998</v>
      </c>
      <c r="S14" s="2">
        <v>0</v>
      </c>
      <c r="T14" s="2">
        <v>57.895000000000003</v>
      </c>
      <c r="U14" s="2"/>
      <c r="V14" s="1"/>
      <c r="W14" s="2">
        <v>550</v>
      </c>
      <c r="X14" s="2">
        <v>7.98</v>
      </c>
      <c r="Y14" s="2">
        <v>5.8040000000000003</v>
      </c>
      <c r="Z14" s="2">
        <v>0.35699999999999998</v>
      </c>
      <c r="AA14" s="2">
        <v>911.66</v>
      </c>
      <c r="AB14" s="2">
        <v>9.0169999999999995</v>
      </c>
      <c r="AC14" s="2">
        <v>0.35</v>
      </c>
      <c r="AD14" s="2">
        <v>0</v>
      </c>
      <c r="AE14">
        <v>57.895000000000003</v>
      </c>
      <c r="AG14" s="1"/>
      <c r="AH14" s="2">
        <v>550</v>
      </c>
      <c r="AI14" s="2">
        <v>7.6070000000000002</v>
      </c>
      <c r="AJ14" s="2">
        <v>5.7789999999999999</v>
      </c>
      <c r="AK14" s="2">
        <v>0.39</v>
      </c>
      <c r="AL14" s="2">
        <v>986.95</v>
      </c>
      <c r="AM14" s="2">
        <v>8.2759999999999998</v>
      </c>
      <c r="AN14" s="2">
        <v>0.33300000000000002</v>
      </c>
      <c r="AO14" s="2">
        <v>0</v>
      </c>
      <c r="AP14" s="2">
        <v>57.895000000000003</v>
      </c>
      <c r="AQ14" s="2"/>
      <c r="AR14" s="1"/>
      <c r="AS14" s="2">
        <v>550</v>
      </c>
      <c r="AT14" s="2">
        <v>7.7270000000000003</v>
      </c>
      <c r="AU14" s="2">
        <v>5.79</v>
      </c>
      <c r="AV14" s="2">
        <v>0.44900000000000001</v>
      </c>
      <c r="AW14" s="2">
        <v>974.49</v>
      </c>
      <c r="AX14" s="2">
        <v>8.6259999999999994</v>
      </c>
      <c r="AY14" s="2">
        <v>0.33500000000000002</v>
      </c>
      <c r="AZ14" s="2">
        <v>0</v>
      </c>
      <c r="BA14" s="2">
        <v>5.0999999999999996</v>
      </c>
      <c r="BB14">
        <v>57.895000000000003</v>
      </c>
      <c r="BE14">
        <f t="shared" si="0"/>
        <v>278.60000000000002</v>
      </c>
    </row>
    <row r="15" spans="1:57" x14ac:dyDescent="0.25">
      <c r="A15" s="1"/>
      <c r="B15" s="2">
        <v>600</v>
      </c>
      <c r="C15" s="2">
        <v>7.6079999999999997</v>
      </c>
      <c r="D15" s="2">
        <v>6.9290000000000003</v>
      </c>
      <c r="E15" s="2">
        <v>0.35299999999999998</v>
      </c>
      <c r="F15" s="2">
        <v>1100.99</v>
      </c>
      <c r="G15" s="2">
        <v>8.2070000000000007</v>
      </c>
      <c r="H15" s="2">
        <v>0.33500000000000002</v>
      </c>
      <c r="I15" s="2">
        <v>0</v>
      </c>
      <c r="J15" s="2"/>
      <c r="K15" s="1"/>
      <c r="L15" s="2">
        <v>600</v>
      </c>
      <c r="M15" s="2">
        <v>8.0890000000000004</v>
      </c>
      <c r="N15" s="2">
        <v>6.51</v>
      </c>
      <c r="O15" s="2">
        <v>0.28499999999999998</v>
      </c>
      <c r="P15" s="2">
        <v>978.97</v>
      </c>
      <c r="Q15" s="2">
        <v>8.4459999999999997</v>
      </c>
      <c r="R15" s="2">
        <v>0.34499999999999997</v>
      </c>
      <c r="S15" s="2">
        <v>0</v>
      </c>
      <c r="T15" s="2">
        <v>64.070999999999998</v>
      </c>
      <c r="U15" s="2"/>
      <c r="V15" s="1"/>
      <c r="W15" s="2">
        <v>600</v>
      </c>
      <c r="X15" s="2">
        <v>7.9640000000000004</v>
      </c>
      <c r="Y15" s="2">
        <v>6.2690000000000001</v>
      </c>
      <c r="Z15" s="2">
        <v>0.34300000000000003</v>
      </c>
      <c r="AA15" s="2">
        <v>907.15</v>
      </c>
      <c r="AB15" s="2">
        <v>8.4550000000000001</v>
      </c>
      <c r="AC15" s="2">
        <v>0.34100000000000003</v>
      </c>
      <c r="AD15" s="2">
        <v>0</v>
      </c>
      <c r="AE15">
        <v>64.070999999999998</v>
      </c>
      <c r="AG15" s="1"/>
      <c r="AH15" s="2">
        <v>600</v>
      </c>
      <c r="AI15" s="2">
        <v>7.5940000000000003</v>
      </c>
      <c r="AJ15" s="2">
        <v>6.2750000000000004</v>
      </c>
      <c r="AK15" s="2">
        <v>0.376</v>
      </c>
      <c r="AL15" s="2">
        <v>993.24</v>
      </c>
      <c r="AM15" s="2">
        <v>7.7910000000000004</v>
      </c>
      <c r="AN15" s="2">
        <v>0.32400000000000001</v>
      </c>
      <c r="AO15" s="2">
        <v>0</v>
      </c>
      <c r="AP15" s="2">
        <v>64.070999999999998</v>
      </c>
      <c r="AQ15" s="2"/>
      <c r="AR15" s="1"/>
      <c r="AS15" s="2">
        <v>600</v>
      </c>
      <c r="AT15" s="2">
        <v>7.7130000000000001</v>
      </c>
      <c r="AU15" s="2">
        <v>6.2880000000000003</v>
      </c>
      <c r="AV15" s="2">
        <v>0.42699999999999999</v>
      </c>
      <c r="AW15" s="2">
        <v>974.25</v>
      </c>
      <c r="AX15" s="2">
        <v>8.0760000000000005</v>
      </c>
      <c r="AY15" s="2">
        <v>0.32600000000000001</v>
      </c>
      <c r="AZ15" s="2">
        <v>0</v>
      </c>
      <c r="BA15" s="2">
        <v>4.8499999999999996</v>
      </c>
      <c r="BB15">
        <v>64.070999999999998</v>
      </c>
      <c r="BE15">
        <f t="shared" si="0"/>
        <v>278.35000000000002</v>
      </c>
    </row>
    <row r="16" spans="1:57" x14ac:dyDescent="0.25">
      <c r="A16" s="1"/>
      <c r="B16" s="2">
        <v>650</v>
      </c>
      <c r="C16" s="2">
        <v>7.5949999999999998</v>
      </c>
      <c r="D16" s="2">
        <v>7.4859999999999998</v>
      </c>
      <c r="E16" s="2">
        <v>0.33700000000000002</v>
      </c>
      <c r="F16" s="2">
        <v>1110.28</v>
      </c>
      <c r="G16" s="2">
        <v>7.6859999999999999</v>
      </c>
      <c r="H16" s="2">
        <v>0.32500000000000001</v>
      </c>
      <c r="I16" s="2">
        <v>0</v>
      </c>
      <c r="J16" s="2"/>
      <c r="K16" s="1"/>
      <c r="L16" s="2">
        <v>650</v>
      </c>
      <c r="M16" s="2">
        <v>8.0739999999999998</v>
      </c>
      <c r="N16" s="2">
        <v>7.008</v>
      </c>
      <c r="O16" s="2">
        <v>0.28000000000000003</v>
      </c>
      <c r="P16" s="2">
        <v>986.27</v>
      </c>
      <c r="Q16" s="2">
        <v>7.9489999999999998</v>
      </c>
      <c r="R16" s="2">
        <v>0.33600000000000002</v>
      </c>
      <c r="S16" s="2">
        <v>0</v>
      </c>
      <c r="T16" s="2">
        <v>70.403999999999996</v>
      </c>
      <c r="U16" s="2"/>
      <c r="V16" s="1"/>
      <c r="W16" s="2">
        <v>650</v>
      </c>
      <c r="X16" s="2">
        <v>7.95</v>
      </c>
      <c r="Y16" s="2">
        <v>6.7290000000000001</v>
      </c>
      <c r="Z16" s="2">
        <v>0.32900000000000001</v>
      </c>
      <c r="AA16" s="2">
        <v>902.12</v>
      </c>
      <c r="AB16" s="2">
        <v>7.9770000000000003</v>
      </c>
      <c r="AC16" s="2">
        <v>0.33300000000000002</v>
      </c>
      <c r="AD16" s="2">
        <v>0</v>
      </c>
      <c r="AE16">
        <v>70.403999999999996</v>
      </c>
      <c r="AG16" s="1"/>
      <c r="AH16" s="2">
        <v>650</v>
      </c>
      <c r="AI16" s="2">
        <v>7.5819999999999999</v>
      </c>
      <c r="AJ16" s="2">
        <v>6.7720000000000002</v>
      </c>
      <c r="AK16" s="2">
        <v>0.36299999999999999</v>
      </c>
      <c r="AL16" s="2">
        <v>998.92</v>
      </c>
      <c r="AM16" s="2">
        <v>7.3739999999999997</v>
      </c>
      <c r="AN16" s="2">
        <v>0.315</v>
      </c>
      <c r="AO16" s="2">
        <v>0</v>
      </c>
      <c r="AP16" s="2">
        <v>70.403999999999996</v>
      </c>
      <c r="AQ16" s="2"/>
      <c r="AR16" s="1"/>
      <c r="AS16" s="2">
        <v>650</v>
      </c>
      <c r="AT16" s="2">
        <v>7.7009999999999996</v>
      </c>
      <c r="AU16" s="2">
        <v>6.7839999999999998</v>
      </c>
      <c r="AV16" s="2">
        <v>0.40600000000000003</v>
      </c>
      <c r="AW16" s="2">
        <v>974.32</v>
      </c>
      <c r="AX16" s="2">
        <v>7.6109999999999998</v>
      </c>
      <c r="AY16" s="2">
        <v>0.317</v>
      </c>
      <c r="AZ16" s="2">
        <v>0</v>
      </c>
      <c r="BA16" s="2">
        <v>4.5999999999999996</v>
      </c>
      <c r="BB16">
        <v>70.403999999999996</v>
      </c>
      <c r="BE16">
        <f t="shared" si="0"/>
        <v>278.10000000000002</v>
      </c>
    </row>
    <row r="17" spans="1:57" x14ac:dyDescent="0.25">
      <c r="A17" s="1"/>
      <c r="B17" s="2">
        <v>700</v>
      </c>
      <c r="C17" s="2">
        <v>7.5830000000000002</v>
      </c>
      <c r="D17" s="2">
        <v>8.0449999999999999</v>
      </c>
      <c r="E17" s="2">
        <v>0.32200000000000001</v>
      </c>
      <c r="F17" s="2">
        <v>1114.99</v>
      </c>
      <c r="G17" s="2">
        <v>7.24</v>
      </c>
      <c r="H17" s="2">
        <v>0.316</v>
      </c>
      <c r="I17" s="2">
        <v>0</v>
      </c>
      <c r="J17" s="2"/>
      <c r="K17" s="1"/>
      <c r="L17" s="2">
        <v>700</v>
      </c>
      <c r="M17" s="2">
        <v>8.0609999999999999</v>
      </c>
      <c r="N17" s="2">
        <v>7.508</v>
      </c>
      <c r="O17" s="2">
        <v>0.27600000000000002</v>
      </c>
      <c r="P17" s="2">
        <v>990.58</v>
      </c>
      <c r="Q17" s="2">
        <v>7.5209999999999999</v>
      </c>
      <c r="R17" s="2">
        <v>0.32700000000000001</v>
      </c>
      <c r="S17" s="2">
        <v>0</v>
      </c>
      <c r="T17" s="2">
        <v>76.694999999999993</v>
      </c>
      <c r="U17" s="2"/>
      <c r="V17" s="1"/>
      <c r="W17" s="2">
        <v>700</v>
      </c>
      <c r="X17" s="2">
        <v>7.9379999999999997</v>
      </c>
      <c r="Y17" s="2">
        <v>7.1859999999999999</v>
      </c>
      <c r="Z17" s="2">
        <v>0.317</v>
      </c>
      <c r="AA17" s="2">
        <v>900.98</v>
      </c>
      <c r="AB17" s="2">
        <v>7.5650000000000004</v>
      </c>
      <c r="AC17" s="2">
        <v>0.32500000000000001</v>
      </c>
      <c r="AD17" s="2">
        <v>0</v>
      </c>
      <c r="AE17">
        <v>76.694999999999993</v>
      </c>
      <c r="AG17" s="1"/>
      <c r="AH17" s="2">
        <v>700</v>
      </c>
      <c r="AI17" s="2">
        <v>7.5709999999999997</v>
      </c>
      <c r="AJ17" s="2">
        <v>7.2709999999999999</v>
      </c>
      <c r="AK17" s="2">
        <v>0.35099999999999998</v>
      </c>
      <c r="AL17" s="2">
        <v>1001.86</v>
      </c>
      <c r="AM17" s="2">
        <v>7.0110000000000001</v>
      </c>
      <c r="AN17" s="2">
        <v>0.307</v>
      </c>
      <c r="AO17" s="2">
        <v>0</v>
      </c>
      <c r="AP17" s="2">
        <v>76.694999999999993</v>
      </c>
      <c r="AQ17" s="2"/>
      <c r="AR17" s="1"/>
      <c r="AS17" s="2">
        <v>700</v>
      </c>
      <c r="AT17" s="2">
        <v>7.6890000000000001</v>
      </c>
      <c r="AU17" s="2">
        <v>7.2779999999999996</v>
      </c>
      <c r="AV17" s="2">
        <v>0.38700000000000001</v>
      </c>
      <c r="AW17" s="2">
        <v>968.96</v>
      </c>
      <c r="AX17" s="2">
        <v>7.2119999999999997</v>
      </c>
      <c r="AY17" s="2">
        <v>0.308</v>
      </c>
      <c r="AZ17" s="2">
        <v>0</v>
      </c>
      <c r="BA17" s="2">
        <v>4.7</v>
      </c>
      <c r="BB17">
        <v>76.694999999999993</v>
      </c>
      <c r="BE17">
        <f t="shared" si="0"/>
        <v>278.2</v>
      </c>
    </row>
    <row r="18" spans="1:57" x14ac:dyDescent="0.25">
      <c r="A18" s="1"/>
      <c r="B18" s="2">
        <v>750</v>
      </c>
      <c r="C18" s="2">
        <v>7.5720000000000001</v>
      </c>
      <c r="D18" s="2">
        <v>8.6039999999999992</v>
      </c>
      <c r="E18" s="2">
        <v>0.308</v>
      </c>
      <c r="F18" s="2">
        <v>1111.69</v>
      </c>
      <c r="G18" s="2">
        <v>6.8550000000000004</v>
      </c>
      <c r="H18" s="2">
        <v>0.307</v>
      </c>
      <c r="I18" s="2">
        <v>0</v>
      </c>
      <c r="J18" s="2"/>
      <c r="K18" s="1"/>
      <c r="L18" s="2">
        <v>750</v>
      </c>
      <c r="M18" s="2">
        <v>8.0489999999999995</v>
      </c>
      <c r="N18" s="2">
        <v>8.0069999999999997</v>
      </c>
      <c r="O18" s="2">
        <v>0.27100000000000002</v>
      </c>
      <c r="P18" s="2">
        <v>982.82</v>
      </c>
      <c r="Q18" s="2">
        <v>7.1520000000000001</v>
      </c>
      <c r="R18" s="2">
        <v>0.31900000000000001</v>
      </c>
      <c r="S18" s="2">
        <v>0</v>
      </c>
      <c r="T18" s="2">
        <v>83.009</v>
      </c>
      <c r="U18" s="2"/>
      <c r="V18" s="1"/>
      <c r="W18" s="2">
        <v>750</v>
      </c>
      <c r="X18" s="2">
        <v>7.9260000000000002</v>
      </c>
      <c r="Y18" s="2">
        <v>7.6429999999999998</v>
      </c>
      <c r="Z18" s="2">
        <v>0.30499999999999999</v>
      </c>
      <c r="AA18" s="2">
        <v>908.91</v>
      </c>
      <c r="AB18" s="2">
        <v>7.2060000000000004</v>
      </c>
      <c r="AC18" s="2">
        <v>0.317</v>
      </c>
      <c r="AD18" s="2">
        <v>0</v>
      </c>
      <c r="AE18">
        <v>83.009</v>
      </c>
      <c r="AG18" s="1"/>
      <c r="AH18" s="2">
        <v>750</v>
      </c>
      <c r="AI18" s="2">
        <v>7.5609999999999999</v>
      </c>
      <c r="AJ18" s="2">
        <v>7.7679999999999998</v>
      </c>
      <c r="AK18" s="2">
        <v>0.33900000000000002</v>
      </c>
      <c r="AL18" s="2">
        <v>995.41</v>
      </c>
      <c r="AM18" s="2">
        <v>6.6950000000000003</v>
      </c>
      <c r="AN18" s="2">
        <v>0.29899999999999999</v>
      </c>
      <c r="AO18" s="2">
        <v>0</v>
      </c>
      <c r="AP18" s="2">
        <v>83.009</v>
      </c>
      <c r="AQ18" s="2"/>
      <c r="AR18" s="1"/>
      <c r="AS18" s="2">
        <v>750</v>
      </c>
      <c r="AT18" s="2">
        <v>7.6790000000000003</v>
      </c>
      <c r="AU18" s="2">
        <v>7.7670000000000003</v>
      </c>
      <c r="AV18" s="2">
        <v>0.37</v>
      </c>
      <c r="AW18" s="2">
        <v>951.64</v>
      </c>
      <c r="AX18" s="2">
        <v>6.8680000000000003</v>
      </c>
      <c r="AY18" s="2">
        <v>0.30099999999999999</v>
      </c>
      <c r="AZ18" s="2">
        <v>0</v>
      </c>
      <c r="BA18" s="2">
        <v>4.9000000000000004</v>
      </c>
      <c r="BB18">
        <v>83.009</v>
      </c>
      <c r="BE18">
        <f t="shared" si="0"/>
        <v>278.39999999999998</v>
      </c>
    </row>
    <row r="19" spans="1:57" x14ac:dyDescent="0.25">
      <c r="A19" s="1"/>
      <c r="B19" s="2">
        <v>800</v>
      </c>
      <c r="C19" s="2">
        <v>7.5620000000000003</v>
      </c>
      <c r="D19" s="2">
        <v>9.1549999999999994</v>
      </c>
      <c r="E19" s="2">
        <v>0.29499999999999998</v>
      </c>
      <c r="F19" s="2">
        <v>1081.3599999999999</v>
      </c>
      <c r="G19" s="2">
        <v>6.5229999999999997</v>
      </c>
      <c r="H19" s="2">
        <v>0.29799999999999999</v>
      </c>
      <c r="I19" s="2">
        <v>0</v>
      </c>
      <c r="J19" s="2"/>
      <c r="K19" s="1"/>
      <c r="L19" s="2">
        <v>800</v>
      </c>
      <c r="M19" s="2">
        <v>8.0380000000000003</v>
      </c>
      <c r="N19" s="2">
        <v>8.4960000000000004</v>
      </c>
      <c r="O19" s="2">
        <v>0.26700000000000002</v>
      </c>
      <c r="P19" s="2">
        <v>961.02</v>
      </c>
      <c r="Q19" s="2">
        <v>6.8339999999999996</v>
      </c>
      <c r="R19" s="2">
        <v>0.311</v>
      </c>
      <c r="S19" s="2">
        <v>0</v>
      </c>
      <c r="T19" s="2">
        <v>89.173000000000002</v>
      </c>
      <c r="U19" s="2"/>
      <c r="V19" s="1"/>
      <c r="W19" s="2">
        <v>800</v>
      </c>
      <c r="X19" s="2">
        <v>7.9160000000000004</v>
      </c>
      <c r="Y19" s="2">
        <v>8.1029999999999998</v>
      </c>
      <c r="Z19" s="2">
        <v>0.29499999999999998</v>
      </c>
      <c r="AA19" s="2">
        <v>919.55</v>
      </c>
      <c r="AB19" s="2">
        <v>6.8879999999999999</v>
      </c>
      <c r="AC19" s="2">
        <v>0.31</v>
      </c>
      <c r="AD19" s="2">
        <v>0</v>
      </c>
      <c r="AE19">
        <v>89.173000000000002</v>
      </c>
      <c r="AG19" s="1"/>
      <c r="AH19" s="2">
        <v>800</v>
      </c>
      <c r="AI19" s="2">
        <v>7.5519999999999996</v>
      </c>
      <c r="AJ19" s="2">
        <v>8.2569999999999997</v>
      </c>
      <c r="AK19" s="2">
        <v>0.32800000000000001</v>
      </c>
      <c r="AL19" s="2">
        <v>967.51</v>
      </c>
      <c r="AM19" s="2">
        <v>6.4189999999999996</v>
      </c>
      <c r="AN19" s="2">
        <v>0.29099999999999998</v>
      </c>
      <c r="AO19" s="2">
        <v>0</v>
      </c>
      <c r="AP19" s="2">
        <v>89.173000000000002</v>
      </c>
      <c r="AQ19" s="2"/>
      <c r="AR19" s="1"/>
      <c r="AS19" s="2">
        <v>800</v>
      </c>
      <c r="AT19" s="2">
        <v>7.67</v>
      </c>
      <c r="AU19" s="2">
        <v>8.2449999999999992</v>
      </c>
      <c r="AV19" s="2">
        <v>0.35499999999999998</v>
      </c>
      <c r="AW19" s="2">
        <v>942.05</v>
      </c>
      <c r="AX19" s="2">
        <v>6.5730000000000004</v>
      </c>
      <c r="AY19" s="2">
        <v>0.29299999999999998</v>
      </c>
      <c r="AZ19" s="2">
        <v>0</v>
      </c>
      <c r="BA19" s="2">
        <v>5.4</v>
      </c>
      <c r="BB19">
        <v>89.173000000000002</v>
      </c>
      <c r="BE19">
        <f t="shared" si="0"/>
        <v>278.89999999999998</v>
      </c>
    </row>
    <row r="20" spans="1:57" x14ac:dyDescent="0.25">
      <c r="A20" s="1"/>
      <c r="B20" s="2">
        <v>850</v>
      </c>
      <c r="C20" s="2">
        <v>7.5529999999999999</v>
      </c>
      <c r="D20" s="2">
        <v>9.6769999999999996</v>
      </c>
      <c r="E20" s="2">
        <v>0.28299999999999997</v>
      </c>
      <c r="F20" s="2">
        <v>1013.02</v>
      </c>
      <c r="G20" s="2">
        <v>6.24</v>
      </c>
      <c r="H20" s="2">
        <v>0.29099999999999998</v>
      </c>
      <c r="I20" s="2">
        <v>0</v>
      </c>
      <c r="J20" s="2"/>
      <c r="K20" s="1"/>
      <c r="L20" s="2">
        <v>850</v>
      </c>
      <c r="M20" s="2">
        <v>8.0280000000000005</v>
      </c>
      <c r="N20" s="2">
        <v>8.9740000000000002</v>
      </c>
      <c r="O20" s="2">
        <v>0.26300000000000001</v>
      </c>
      <c r="P20" s="2">
        <v>943.22</v>
      </c>
      <c r="Q20" s="2">
        <v>6.5590000000000002</v>
      </c>
      <c r="R20" s="2">
        <v>0.30299999999999999</v>
      </c>
      <c r="S20" s="2">
        <v>0</v>
      </c>
      <c r="T20" s="2">
        <v>95.034999999999997</v>
      </c>
      <c r="U20" s="2"/>
      <c r="V20" s="1"/>
      <c r="W20" s="2">
        <v>850</v>
      </c>
      <c r="X20" s="2">
        <v>7.9059999999999997</v>
      </c>
      <c r="Y20" s="2">
        <v>8.5670000000000002</v>
      </c>
      <c r="Z20" s="2">
        <v>0.28599999999999998</v>
      </c>
      <c r="AA20" s="2">
        <v>929.9</v>
      </c>
      <c r="AB20" s="2">
        <v>6.6050000000000004</v>
      </c>
      <c r="AC20" s="2">
        <v>0.30199999999999999</v>
      </c>
      <c r="AD20" s="2">
        <v>0</v>
      </c>
      <c r="AE20">
        <v>95.034999999999997</v>
      </c>
      <c r="AG20" s="1"/>
      <c r="AH20" s="2">
        <v>850</v>
      </c>
      <c r="AI20" s="2">
        <v>7.5430000000000001</v>
      </c>
      <c r="AJ20" s="2">
        <v>8.7319999999999993</v>
      </c>
      <c r="AK20" s="2">
        <v>0.316</v>
      </c>
      <c r="AL20" s="2">
        <v>953.2</v>
      </c>
      <c r="AM20" s="2">
        <v>6.18</v>
      </c>
      <c r="AN20" s="2">
        <v>0.28499999999999998</v>
      </c>
      <c r="AO20" s="2">
        <v>0</v>
      </c>
      <c r="AP20" s="2">
        <v>95.034999999999997</v>
      </c>
      <c r="AQ20" s="2"/>
      <c r="AR20" s="1"/>
      <c r="AS20" s="2">
        <v>850</v>
      </c>
      <c r="AT20" s="2">
        <v>7.6609999999999996</v>
      </c>
      <c r="AU20" s="2">
        <v>8.7200000000000006</v>
      </c>
      <c r="AV20" s="2">
        <v>0.34200000000000003</v>
      </c>
      <c r="AW20" s="2">
        <v>949.95</v>
      </c>
      <c r="AX20" s="2">
        <v>6.3140000000000001</v>
      </c>
      <c r="AY20" s="2">
        <v>0.28599999999999998</v>
      </c>
      <c r="AZ20" s="2">
        <v>0</v>
      </c>
      <c r="BA20" s="2">
        <v>6.3</v>
      </c>
      <c r="BB20">
        <v>95.034999999999997</v>
      </c>
      <c r="BE20">
        <f t="shared" si="0"/>
        <v>279.8</v>
      </c>
    </row>
    <row r="21" spans="1:57" x14ac:dyDescent="0.25">
      <c r="A21" s="1"/>
      <c r="B21" s="2">
        <v>900</v>
      </c>
      <c r="C21" s="2">
        <v>7.5449999999999999</v>
      </c>
      <c r="D21" s="2">
        <v>10.180999999999999</v>
      </c>
      <c r="E21" s="2">
        <v>0.27100000000000002</v>
      </c>
      <c r="F21" s="2">
        <v>999.53</v>
      </c>
      <c r="G21" s="2">
        <v>5.9989999999999997</v>
      </c>
      <c r="H21" s="2">
        <v>0.28399999999999997</v>
      </c>
      <c r="I21" s="2">
        <v>0</v>
      </c>
      <c r="J21" s="2"/>
      <c r="K21" s="1"/>
      <c r="L21" s="2">
        <v>900</v>
      </c>
      <c r="M21" s="2">
        <v>8.0190000000000001</v>
      </c>
      <c r="N21" s="2">
        <v>9.4450000000000003</v>
      </c>
      <c r="O21" s="2">
        <v>0.25900000000000001</v>
      </c>
      <c r="P21" s="2">
        <v>939.15</v>
      </c>
      <c r="Q21" s="2">
        <v>6.319</v>
      </c>
      <c r="R21" s="2">
        <v>0.29699999999999999</v>
      </c>
      <c r="S21" s="2">
        <v>0</v>
      </c>
      <c r="T21" s="2">
        <v>100.05</v>
      </c>
      <c r="U21" s="2"/>
      <c r="V21" s="1"/>
      <c r="W21" s="2">
        <v>900</v>
      </c>
      <c r="X21" s="2">
        <v>7.8970000000000002</v>
      </c>
      <c r="Y21" s="2">
        <v>9.0350000000000001</v>
      </c>
      <c r="Z21" s="2">
        <v>0.27800000000000002</v>
      </c>
      <c r="AA21" s="2">
        <v>939.96</v>
      </c>
      <c r="AB21" s="2">
        <v>6.35</v>
      </c>
      <c r="AC21" s="2">
        <v>0.29499999999999998</v>
      </c>
      <c r="AD21" s="2">
        <v>0</v>
      </c>
      <c r="AE21">
        <v>100.05</v>
      </c>
      <c r="AG21" s="1"/>
      <c r="AH21" s="2">
        <v>900</v>
      </c>
      <c r="AI21" s="2">
        <v>7.5350000000000001</v>
      </c>
      <c r="AJ21" s="2">
        <v>9.2070000000000007</v>
      </c>
      <c r="AK21" s="2">
        <v>0.30499999999999999</v>
      </c>
      <c r="AL21" s="2">
        <v>961.96</v>
      </c>
      <c r="AM21" s="2">
        <v>5.968</v>
      </c>
      <c r="AN21" s="2">
        <v>0.27900000000000003</v>
      </c>
      <c r="AO21" s="2">
        <v>0</v>
      </c>
      <c r="AP21" s="2">
        <v>100.05</v>
      </c>
      <c r="AQ21" s="2"/>
      <c r="AR21" s="1"/>
      <c r="AS21" s="2">
        <v>900</v>
      </c>
      <c r="AT21" s="2">
        <v>7.6529999999999996</v>
      </c>
      <c r="AU21" s="2">
        <v>9.1989999999999998</v>
      </c>
      <c r="AV21" s="2">
        <v>0.33</v>
      </c>
      <c r="AW21" s="2">
        <v>959.59</v>
      </c>
      <c r="AX21" s="2">
        <v>6.0819999999999999</v>
      </c>
      <c r="AY21" s="2">
        <v>0.28000000000000003</v>
      </c>
      <c r="AZ21" s="2">
        <v>0</v>
      </c>
      <c r="BA21" s="2">
        <v>8.1999999999999993</v>
      </c>
      <c r="BB21">
        <v>100.05</v>
      </c>
      <c r="BE21">
        <f t="shared" si="0"/>
        <v>281.7</v>
      </c>
    </row>
    <row r="22" spans="1:57" x14ac:dyDescent="0.25">
      <c r="A22" s="1"/>
      <c r="B22" s="2">
        <v>950</v>
      </c>
      <c r="C22" s="2">
        <v>7.5369999999999999</v>
      </c>
      <c r="D22" s="2">
        <v>10.669</v>
      </c>
      <c r="E22" s="2">
        <v>0.26100000000000001</v>
      </c>
      <c r="F22" s="2">
        <v>965.52</v>
      </c>
      <c r="G22" s="2">
        <v>5.7859999999999996</v>
      </c>
      <c r="H22" s="2">
        <v>0.27800000000000002</v>
      </c>
      <c r="I22" s="2">
        <v>0</v>
      </c>
      <c r="J22" s="2"/>
      <c r="K22" s="1"/>
      <c r="L22" s="2">
        <v>950</v>
      </c>
      <c r="M22" s="2">
        <v>8.01</v>
      </c>
      <c r="N22" s="2">
        <v>9.9179999999999993</v>
      </c>
      <c r="O22" s="2">
        <v>0.25600000000000001</v>
      </c>
      <c r="P22" s="2">
        <v>948.6</v>
      </c>
      <c r="Q22" s="2">
        <v>6.1050000000000004</v>
      </c>
      <c r="R22" s="2">
        <v>0.28999999999999998</v>
      </c>
      <c r="S22" s="2">
        <v>0</v>
      </c>
      <c r="T22" s="2">
        <v>104.19</v>
      </c>
      <c r="U22" s="2"/>
      <c r="V22" s="1"/>
      <c r="W22" s="2">
        <v>950</v>
      </c>
      <c r="X22" s="2">
        <v>7.8879999999999999</v>
      </c>
      <c r="Y22" s="2">
        <v>9.5069999999999997</v>
      </c>
      <c r="Z22" s="2">
        <v>0.27200000000000002</v>
      </c>
      <c r="AA22" s="2">
        <v>949.81</v>
      </c>
      <c r="AB22" s="2">
        <v>6.1219999999999999</v>
      </c>
      <c r="AC22" s="2">
        <v>0.28799999999999998</v>
      </c>
      <c r="AD22" s="2">
        <v>0</v>
      </c>
      <c r="AE22">
        <v>104.19</v>
      </c>
      <c r="AG22" s="1"/>
      <c r="AH22" s="2">
        <v>950</v>
      </c>
      <c r="AI22" s="2">
        <v>7.5279999999999996</v>
      </c>
      <c r="AJ22" s="2">
        <v>9.6850000000000005</v>
      </c>
      <c r="AK22" s="2">
        <v>0.29199999999999998</v>
      </c>
      <c r="AL22" s="2">
        <v>970.28</v>
      </c>
      <c r="AM22" s="2">
        <v>5.7759999999999998</v>
      </c>
      <c r="AN22" s="2">
        <v>0.27300000000000002</v>
      </c>
      <c r="AO22" s="2">
        <v>0</v>
      </c>
      <c r="AP22" s="2">
        <v>104.19</v>
      </c>
      <c r="AQ22" s="2"/>
      <c r="AR22" s="1"/>
      <c r="AS22" s="2">
        <v>950</v>
      </c>
      <c r="AT22" s="2">
        <v>7.6449999999999996</v>
      </c>
      <c r="AU22" s="2">
        <v>9.6820000000000004</v>
      </c>
      <c r="AV22" s="2">
        <v>0.31900000000000001</v>
      </c>
      <c r="AW22" s="2">
        <v>968.87</v>
      </c>
      <c r="AX22" s="2">
        <v>5.8739999999999997</v>
      </c>
      <c r="AY22" s="2">
        <v>0.27300000000000002</v>
      </c>
      <c r="AZ22" s="2">
        <v>0</v>
      </c>
      <c r="BA22" s="2">
        <v>11</v>
      </c>
      <c r="BB22">
        <v>104.19</v>
      </c>
      <c r="BE22">
        <f t="shared" si="0"/>
        <v>284.5</v>
      </c>
    </row>
    <row r="23" spans="1:57" x14ac:dyDescent="0.25">
      <c r="A23" s="1"/>
      <c r="B23" s="2">
        <v>1000</v>
      </c>
      <c r="C23" s="2">
        <v>7.53</v>
      </c>
      <c r="D23" s="2">
        <v>11.153</v>
      </c>
      <c r="E23" s="2">
        <v>0.252</v>
      </c>
      <c r="F23" s="2">
        <v>974.29</v>
      </c>
      <c r="G23" s="2">
        <v>5.5990000000000002</v>
      </c>
      <c r="H23" s="2">
        <v>0.27200000000000002</v>
      </c>
      <c r="I23" s="2">
        <v>3.5599999999999998E-3</v>
      </c>
      <c r="J23" s="2"/>
      <c r="K23" s="1"/>
      <c r="L23" s="2">
        <v>1000</v>
      </c>
      <c r="M23" s="2">
        <v>8.0020000000000007</v>
      </c>
      <c r="N23" s="2">
        <v>10.395</v>
      </c>
      <c r="O23" s="2">
        <v>0.25700000000000001</v>
      </c>
      <c r="P23" s="2">
        <v>958.27</v>
      </c>
      <c r="Q23" s="2">
        <v>5.9119999999999999</v>
      </c>
      <c r="R23" s="2">
        <v>0.28299999999999997</v>
      </c>
      <c r="S23" s="2">
        <v>5.0499999999999998E-3</v>
      </c>
      <c r="T23" s="2">
        <v>107.16</v>
      </c>
      <c r="U23" s="2"/>
      <c r="V23" s="1"/>
      <c r="W23" s="2">
        <v>1000</v>
      </c>
      <c r="X23" s="2">
        <v>7.88</v>
      </c>
      <c r="Y23" s="2">
        <v>9.9830000000000005</v>
      </c>
      <c r="Z23" s="2">
        <v>0.26800000000000002</v>
      </c>
      <c r="AA23" s="2">
        <v>959.5</v>
      </c>
      <c r="AB23" s="2">
        <v>5.9160000000000004</v>
      </c>
      <c r="AC23" s="2">
        <v>0.28199999999999997</v>
      </c>
      <c r="AD23" s="2">
        <v>6.2199999999999998E-3</v>
      </c>
      <c r="AE23">
        <v>107.16</v>
      </c>
      <c r="AG23" s="1"/>
      <c r="AH23" s="2">
        <v>1000</v>
      </c>
      <c r="AI23" s="2">
        <v>7.5209999999999999</v>
      </c>
      <c r="AJ23" s="2">
        <v>10.167999999999999</v>
      </c>
      <c r="AK23" s="2">
        <v>0.27900000000000003</v>
      </c>
      <c r="AL23" s="2">
        <v>977.92</v>
      </c>
      <c r="AM23" s="2">
        <v>5.601</v>
      </c>
      <c r="AN23" s="2">
        <v>0.26800000000000002</v>
      </c>
      <c r="AO23" s="2">
        <v>7.7099999999999998E-3</v>
      </c>
      <c r="AP23" s="2">
        <v>107.16</v>
      </c>
      <c r="AQ23" s="2"/>
      <c r="AR23" s="1"/>
      <c r="AS23" s="2">
        <v>1000</v>
      </c>
      <c r="AT23" s="2">
        <v>7.6379999999999999</v>
      </c>
      <c r="AU23" s="2">
        <v>10.169</v>
      </c>
      <c r="AV23" s="2">
        <v>0.31</v>
      </c>
      <c r="AW23" s="2">
        <v>977.78</v>
      </c>
      <c r="AX23" s="2">
        <v>5.6859999999999999</v>
      </c>
      <c r="AY23" s="2">
        <v>0.26700000000000002</v>
      </c>
      <c r="AZ23" s="2">
        <v>8.1200000000000005E-3</v>
      </c>
      <c r="BA23" s="2">
        <v>15</v>
      </c>
      <c r="BB23">
        <v>107.16</v>
      </c>
      <c r="BE23">
        <f t="shared" si="0"/>
        <v>288.5</v>
      </c>
    </row>
    <row r="24" spans="1:57" x14ac:dyDescent="0.25">
      <c r="A24" s="1"/>
      <c r="B24" s="2">
        <v>1050</v>
      </c>
      <c r="C24" s="2">
        <v>7.3360000000000003</v>
      </c>
      <c r="D24" s="2">
        <v>11.662000000000001</v>
      </c>
      <c r="E24" s="2">
        <v>2.71</v>
      </c>
      <c r="F24" s="2">
        <v>644.9</v>
      </c>
      <c r="G24" s="2">
        <v>17.823</v>
      </c>
      <c r="H24" s="2">
        <v>0.54800000000000004</v>
      </c>
      <c r="I24" s="2">
        <v>3.7799999999999999E-3</v>
      </c>
      <c r="J24" s="2"/>
      <c r="K24" s="1"/>
      <c r="L24" s="2">
        <v>1050</v>
      </c>
      <c r="M24" s="2">
        <v>7.7850000000000001</v>
      </c>
      <c r="N24" s="2">
        <v>10.919</v>
      </c>
      <c r="O24" s="2">
        <v>2.7629999999999999</v>
      </c>
      <c r="P24" s="2">
        <v>632.39</v>
      </c>
      <c r="Q24" s="2">
        <v>19.28</v>
      </c>
      <c r="R24" s="2">
        <v>0.55500000000000005</v>
      </c>
      <c r="S24" s="2">
        <v>5.3200000000000001E-3</v>
      </c>
      <c r="T24" s="2">
        <v>110.69</v>
      </c>
      <c r="U24" s="2"/>
      <c r="V24" s="1"/>
      <c r="W24" s="2">
        <v>1050</v>
      </c>
      <c r="X24" s="2">
        <v>7.6619999999999999</v>
      </c>
      <c r="Y24" s="2">
        <v>10.528</v>
      </c>
      <c r="Z24" s="2">
        <v>2.8660000000000001</v>
      </c>
      <c r="AA24" s="2">
        <v>635.20000000000005</v>
      </c>
      <c r="AB24" s="2">
        <v>19.225000000000001</v>
      </c>
      <c r="AC24" s="2">
        <v>0.55200000000000005</v>
      </c>
      <c r="AD24" s="2">
        <v>6.5700000000000003E-3</v>
      </c>
      <c r="AE24">
        <v>110.7</v>
      </c>
      <c r="AG24" s="1"/>
      <c r="AH24" s="2">
        <v>1050</v>
      </c>
      <c r="AI24" s="2">
        <v>7.3230000000000004</v>
      </c>
      <c r="AJ24" s="2">
        <v>10.691000000000001</v>
      </c>
      <c r="AK24" s="2">
        <v>2.9569999999999999</v>
      </c>
      <c r="AL24" s="2">
        <v>652.07000000000005</v>
      </c>
      <c r="AM24" s="2">
        <v>17.791</v>
      </c>
      <c r="AN24" s="2">
        <v>0.54100000000000004</v>
      </c>
      <c r="AO24" s="2">
        <v>8.1300000000000001E-3</v>
      </c>
      <c r="AP24" s="2">
        <v>110.7</v>
      </c>
      <c r="AQ24" s="2"/>
      <c r="AR24" s="1"/>
      <c r="AS24" s="2">
        <v>1050</v>
      </c>
      <c r="AT24" s="2">
        <v>7.4279999999999999</v>
      </c>
      <c r="AU24" s="2">
        <v>10.712</v>
      </c>
      <c r="AV24" s="2">
        <v>3.238</v>
      </c>
      <c r="AW24" s="2">
        <v>657.51</v>
      </c>
      <c r="AX24" s="2">
        <v>18.131</v>
      </c>
      <c r="AY24" s="2">
        <v>0.53400000000000003</v>
      </c>
      <c r="AZ24" s="2">
        <v>8.6199999999999992E-3</v>
      </c>
      <c r="BA24" s="2">
        <v>18</v>
      </c>
      <c r="BB24">
        <v>110.7</v>
      </c>
      <c r="BE24">
        <f t="shared" si="0"/>
        <v>291.5</v>
      </c>
    </row>
    <row r="25" spans="1:57" x14ac:dyDescent="0.25">
      <c r="A25" s="1"/>
      <c r="B25" s="2">
        <v>1100</v>
      </c>
      <c r="C25" s="2">
        <v>7.1479999999999997</v>
      </c>
      <c r="D25" s="2">
        <v>12.164999999999999</v>
      </c>
      <c r="E25" s="2">
        <v>2.6840000000000002</v>
      </c>
      <c r="F25" s="2">
        <v>650.41999999999996</v>
      </c>
      <c r="G25" s="2">
        <v>17.248000000000001</v>
      </c>
      <c r="H25" s="2">
        <v>0.54600000000000004</v>
      </c>
      <c r="I25" s="2">
        <v>3.9399999999999999E-3</v>
      </c>
      <c r="J25" s="2"/>
      <c r="K25" s="1"/>
      <c r="L25" s="2">
        <v>1100</v>
      </c>
      <c r="M25" s="2">
        <v>7.5759999999999996</v>
      </c>
      <c r="N25" s="2">
        <v>11.436</v>
      </c>
      <c r="O25" s="2">
        <v>2.7370000000000001</v>
      </c>
      <c r="P25" s="2">
        <v>638.34</v>
      </c>
      <c r="Q25" s="2">
        <v>18.585999999999999</v>
      </c>
      <c r="R25" s="2">
        <v>0.55200000000000005</v>
      </c>
      <c r="S25" s="2">
        <v>5.5799999999999999E-3</v>
      </c>
      <c r="T25" s="2">
        <v>115.84</v>
      </c>
      <c r="U25" s="2"/>
      <c r="V25" s="1"/>
      <c r="W25" s="2">
        <v>1100</v>
      </c>
      <c r="X25" s="2">
        <v>7.452</v>
      </c>
      <c r="Y25" s="2">
        <v>11.063000000000001</v>
      </c>
      <c r="Z25" s="2">
        <v>2.8319999999999999</v>
      </c>
      <c r="AA25" s="2">
        <v>641.52</v>
      </c>
      <c r="AB25" s="2">
        <v>18.481000000000002</v>
      </c>
      <c r="AC25" s="2">
        <v>0.54900000000000004</v>
      </c>
      <c r="AD25" s="2">
        <v>6.9100000000000003E-3</v>
      </c>
      <c r="AE25">
        <v>115.84</v>
      </c>
      <c r="AG25" s="1"/>
      <c r="AH25" s="2">
        <v>1100</v>
      </c>
      <c r="AI25" s="2">
        <v>7.13</v>
      </c>
      <c r="AJ25" s="2">
        <v>11.208</v>
      </c>
      <c r="AK25" s="2">
        <v>2.92</v>
      </c>
      <c r="AL25" s="2">
        <v>657.85</v>
      </c>
      <c r="AM25" s="2">
        <v>17.196999999999999</v>
      </c>
      <c r="AN25" s="2">
        <v>0.53800000000000003</v>
      </c>
      <c r="AO25" s="2">
        <v>8.5199999999999998E-3</v>
      </c>
      <c r="AP25" s="2">
        <v>115.84</v>
      </c>
      <c r="AQ25" s="2"/>
      <c r="AR25" s="1"/>
      <c r="AS25" s="2">
        <v>1100</v>
      </c>
      <c r="AT25" s="2">
        <v>7.226</v>
      </c>
      <c r="AU25" s="2">
        <v>11.247999999999999</v>
      </c>
      <c r="AV25" s="2">
        <v>3.1909999999999998</v>
      </c>
      <c r="AW25" s="2">
        <v>663.94</v>
      </c>
      <c r="AX25" s="2">
        <v>17.466999999999999</v>
      </c>
      <c r="AY25" s="2">
        <v>0.53100000000000003</v>
      </c>
      <c r="AZ25" s="2">
        <v>9.0799999999999995E-3</v>
      </c>
      <c r="BA25" s="2">
        <v>18.7</v>
      </c>
      <c r="BB25">
        <v>115.84</v>
      </c>
      <c r="BE25">
        <f t="shared" si="0"/>
        <v>292.2</v>
      </c>
    </row>
    <row r="26" spans="1:57" x14ac:dyDescent="0.25">
      <c r="A26" s="1"/>
      <c r="B26" s="2">
        <v>1150</v>
      </c>
      <c r="C26" s="2">
        <v>6.968</v>
      </c>
      <c r="D26" s="2">
        <v>12.663</v>
      </c>
      <c r="E26" s="2">
        <v>2.66</v>
      </c>
      <c r="F26" s="2">
        <v>655.61</v>
      </c>
      <c r="G26" s="2">
        <v>16.739000000000001</v>
      </c>
      <c r="H26" s="2">
        <v>0.54300000000000004</v>
      </c>
      <c r="I26" s="2">
        <v>4.0899999999999999E-3</v>
      </c>
      <c r="J26" s="2"/>
      <c r="K26" s="1"/>
      <c r="L26" s="2">
        <v>1150</v>
      </c>
      <c r="M26" s="2">
        <v>7.3769999999999998</v>
      </c>
      <c r="N26" s="2">
        <v>11.946999999999999</v>
      </c>
      <c r="O26" s="2">
        <v>2.7130000000000001</v>
      </c>
      <c r="P26" s="2">
        <v>643.91</v>
      </c>
      <c r="Q26" s="2">
        <v>17.975999999999999</v>
      </c>
      <c r="R26" s="2">
        <v>0.54900000000000004</v>
      </c>
      <c r="S26" s="2">
        <v>5.8300000000000001E-3</v>
      </c>
      <c r="T26" s="2">
        <v>120.69</v>
      </c>
      <c r="U26" s="2"/>
      <c r="V26" s="1"/>
      <c r="W26" s="2">
        <v>1150</v>
      </c>
      <c r="X26" s="2">
        <v>7.2519999999999998</v>
      </c>
      <c r="Y26" s="2">
        <v>11.59</v>
      </c>
      <c r="Z26" s="2">
        <v>2.8</v>
      </c>
      <c r="AA26" s="2">
        <v>647.39</v>
      </c>
      <c r="AB26" s="2">
        <v>17.832999999999998</v>
      </c>
      <c r="AC26" s="2">
        <v>0.54600000000000004</v>
      </c>
      <c r="AD26" s="2">
        <v>7.2500000000000004E-3</v>
      </c>
      <c r="AE26">
        <v>120.69</v>
      </c>
      <c r="AG26" s="1"/>
      <c r="AH26" s="2">
        <v>1150</v>
      </c>
      <c r="AI26" s="2">
        <v>6.9470000000000001</v>
      </c>
      <c r="AJ26" s="2">
        <v>11.718</v>
      </c>
      <c r="AK26" s="2">
        <v>2.8860000000000001</v>
      </c>
      <c r="AL26" s="2">
        <v>663.22</v>
      </c>
      <c r="AM26" s="2">
        <v>16.675000000000001</v>
      </c>
      <c r="AN26" s="2">
        <v>0.53500000000000003</v>
      </c>
      <c r="AO26" s="2">
        <v>8.9099999999999995E-3</v>
      </c>
      <c r="AP26" s="2">
        <v>120.7</v>
      </c>
      <c r="AQ26" s="2"/>
      <c r="AR26" s="1"/>
      <c r="AS26" s="2">
        <v>1150</v>
      </c>
      <c r="AT26" s="2">
        <v>7.0330000000000004</v>
      </c>
      <c r="AU26" s="2">
        <v>11.776999999999999</v>
      </c>
      <c r="AV26" s="2">
        <v>3.1469999999999998</v>
      </c>
      <c r="AW26" s="2">
        <v>669.89</v>
      </c>
      <c r="AX26" s="2">
        <v>16.885000000000002</v>
      </c>
      <c r="AY26" s="2">
        <v>0.52800000000000002</v>
      </c>
      <c r="AZ26" s="2">
        <v>9.5300000000000003E-3</v>
      </c>
      <c r="BA26" s="2">
        <v>19.600000000000001</v>
      </c>
      <c r="BB26">
        <v>120.7</v>
      </c>
      <c r="BE26">
        <f t="shared" si="0"/>
        <v>293.10000000000002</v>
      </c>
    </row>
    <row r="27" spans="1:57" x14ac:dyDescent="0.25">
      <c r="A27" s="1"/>
      <c r="B27" s="2">
        <v>1200</v>
      </c>
      <c r="C27" s="2">
        <v>6.7949999999999999</v>
      </c>
      <c r="D27" s="2">
        <v>13.157</v>
      </c>
      <c r="E27" s="2">
        <v>2.637</v>
      </c>
      <c r="F27" s="2">
        <v>660.61</v>
      </c>
      <c r="G27" s="2">
        <v>16.283000000000001</v>
      </c>
      <c r="H27" s="2">
        <v>0.54100000000000004</v>
      </c>
      <c r="I27" s="2">
        <v>4.2500000000000003E-3</v>
      </c>
      <c r="J27" s="2"/>
      <c r="K27" s="1"/>
      <c r="L27" s="2">
        <v>1200</v>
      </c>
      <c r="M27" s="2">
        <v>7.1859999999999999</v>
      </c>
      <c r="N27" s="2">
        <v>12.452</v>
      </c>
      <c r="O27" s="2">
        <v>2.6890000000000001</v>
      </c>
      <c r="P27" s="2">
        <v>649.13</v>
      </c>
      <c r="Q27" s="2">
        <v>17.434999999999999</v>
      </c>
      <c r="R27" s="2">
        <v>0.54700000000000004</v>
      </c>
      <c r="S27" s="2">
        <v>6.0899999999999999E-3</v>
      </c>
      <c r="T27" s="2">
        <v>125.48</v>
      </c>
      <c r="U27" s="2"/>
      <c r="V27" s="1"/>
      <c r="W27" s="2">
        <v>1200</v>
      </c>
      <c r="X27" s="2">
        <v>7.0620000000000003</v>
      </c>
      <c r="Y27" s="2">
        <v>12.11</v>
      </c>
      <c r="Z27" s="2">
        <v>2.7690000000000001</v>
      </c>
      <c r="AA27" s="2">
        <v>652.86</v>
      </c>
      <c r="AB27" s="2">
        <v>17.263000000000002</v>
      </c>
      <c r="AC27" s="2">
        <v>0.54300000000000004</v>
      </c>
      <c r="AD27" s="2">
        <v>7.5900000000000004E-3</v>
      </c>
      <c r="AE27">
        <v>125.49</v>
      </c>
      <c r="AG27" s="1"/>
      <c r="AH27" s="2">
        <v>1200</v>
      </c>
      <c r="AI27" s="2">
        <v>6.77</v>
      </c>
      <c r="AJ27" s="2">
        <v>12.223000000000001</v>
      </c>
      <c r="AK27" s="2">
        <v>2.8530000000000002</v>
      </c>
      <c r="AL27" s="2">
        <v>668.33</v>
      </c>
      <c r="AM27" s="2">
        <v>16.210999999999999</v>
      </c>
      <c r="AN27" s="2">
        <v>0.53200000000000003</v>
      </c>
      <c r="AO27" s="2">
        <v>9.2899999999999996E-3</v>
      </c>
      <c r="AP27" s="2">
        <v>125.49</v>
      </c>
      <c r="AQ27" s="2"/>
      <c r="AR27" s="1"/>
      <c r="AS27" s="2">
        <v>1200</v>
      </c>
      <c r="AT27" s="2">
        <v>6.8479999999999999</v>
      </c>
      <c r="AU27" s="2">
        <v>12.301</v>
      </c>
      <c r="AV27" s="2">
        <v>3.105</v>
      </c>
      <c r="AW27" s="2">
        <v>675.39</v>
      </c>
      <c r="AX27" s="2">
        <v>16.370999999999999</v>
      </c>
      <c r="AY27" s="2">
        <v>0.52500000000000002</v>
      </c>
      <c r="AZ27" s="2">
        <v>9.9699999999999997E-3</v>
      </c>
      <c r="BA27" s="2">
        <v>20.399999999999999</v>
      </c>
      <c r="BB27">
        <v>125.5</v>
      </c>
      <c r="BE27">
        <f t="shared" si="0"/>
        <v>293.89999999999998</v>
      </c>
    </row>
    <row r="28" spans="1:57" x14ac:dyDescent="0.25">
      <c r="A28" s="1"/>
      <c r="B28" s="2">
        <v>1250</v>
      </c>
      <c r="C28" s="2">
        <v>6.6280000000000001</v>
      </c>
      <c r="D28" s="2">
        <v>13.648</v>
      </c>
      <c r="E28" s="2">
        <v>2.617</v>
      </c>
      <c r="F28" s="2">
        <v>665.2</v>
      </c>
      <c r="G28" s="2">
        <v>15.874000000000001</v>
      </c>
      <c r="H28" s="2">
        <v>0.53800000000000003</v>
      </c>
      <c r="I28" s="2">
        <v>4.4000000000000003E-3</v>
      </c>
      <c r="J28" s="2"/>
      <c r="K28" s="1"/>
      <c r="L28" s="2">
        <v>1250</v>
      </c>
      <c r="M28" s="2">
        <v>7.0030000000000001</v>
      </c>
      <c r="N28" s="2">
        <v>12.952</v>
      </c>
      <c r="O28" s="2">
        <v>2.6669999999999998</v>
      </c>
      <c r="P28" s="2">
        <v>654.16</v>
      </c>
      <c r="Q28" s="2">
        <v>16.952000000000002</v>
      </c>
      <c r="R28" s="2">
        <v>0.54400000000000004</v>
      </c>
      <c r="S28" s="2">
        <v>6.3400000000000001E-3</v>
      </c>
      <c r="T28" s="2">
        <v>130.04</v>
      </c>
      <c r="U28" s="2"/>
      <c r="V28" s="1"/>
      <c r="W28" s="2">
        <v>1250</v>
      </c>
      <c r="X28" s="2">
        <v>6.88</v>
      </c>
      <c r="Y28" s="2">
        <v>12.624000000000001</v>
      </c>
      <c r="Z28" s="2">
        <v>2.74</v>
      </c>
      <c r="AA28" s="2">
        <v>658.08</v>
      </c>
      <c r="AB28" s="2">
        <v>16.759</v>
      </c>
      <c r="AC28" s="2">
        <v>0.54</v>
      </c>
      <c r="AD28" s="2">
        <v>7.9299999999999995E-3</v>
      </c>
      <c r="AE28">
        <v>130.05000000000001</v>
      </c>
      <c r="AG28" s="1"/>
      <c r="AH28" s="2">
        <v>1250</v>
      </c>
      <c r="AI28" s="2">
        <v>6.6</v>
      </c>
      <c r="AJ28" s="2">
        <v>12.724</v>
      </c>
      <c r="AK28" s="2">
        <v>2.823</v>
      </c>
      <c r="AL28" s="2">
        <v>672.97</v>
      </c>
      <c r="AM28" s="2">
        <v>15.797000000000001</v>
      </c>
      <c r="AN28" s="2">
        <v>0.53</v>
      </c>
      <c r="AO28" s="2">
        <v>9.6699999999999998E-3</v>
      </c>
      <c r="AP28" s="2">
        <v>130.05000000000001</v>
      </c>
      <c r="AQ28" s="2"/>
      <c r="AR28" s="1"/>
      <c r="AS28" s="2">
        <v>1250</v>
      </c>
      <c r="AT28" s="2">
        <v>6.6710000000000003</v>
      </c>
      <c r="AU28" s="2">
        <v>12.82</v>
      </c>
      <c r="AV28" s="2">
        <v>3.0640000000000001</v>
      </c>
      <c r="AW28" s="2">
        <v>680.61</v>
      </c>
      <c r="AX28" s="2">
        <v>15.914</v>
      </c>
      <c r="AY28" s="2">
        <v>0.52200000000000002</v>
      </c>
      <c r="AZ28" s="2">
        <v>1.042E-2</v>
      </c>
      <c r="BA28" s="2">
        <v>21.3</v>
      </c>
      <c r="BB28">
        <v>130.05000000000001</v>
      </c>
      <c r="BE28">
        <f t="shared" si="0"/>
        <v>294.8</v>
      </c>
    </row>
    <row r="29" spans="1:57" x14ac:dyDescent="0.25">
      <c r="A29" s="1"/>
      <c r="B29" s="2">
        <v>1300</v>
      </c>
      <c r="C29" s="2">
        <v>6.4669999999999996</v>
      </c>
      <c r="D29" s="2">
        <v>14.135</v>
      </c>
      <c r="E29" s="2">
        <v>2.597</v>
      </c>
      <c r="F29" s="2">
        <v>669.53</v>
      </c>
      <c r="G29" s="2">
        <v>15.505000000000001</v>
      </c>
      <c r="H29" s="2">
        <v>0.53600000000000003</v>
      </c>
      <c r="I29" s="2">
        <v>4.5500000000000002E-3</v>
      </c>
      <c r="J29" s="2"/>
      <c r="K29" s="1"/>
      <c r="L29" s="2">
        <v>1300</v>
      </c>
      <c r="M29" s="2">
        <v>6.8259999999999996</v>
      </c>
      <c r="N29" s="2">
        <v>13.446999999999999</v>
      </c>
      <c r="O29" s="2">
        <v>2.645</v>
      </c>
      <c r="P29" s="2">
        <v>658.75</v>
      </c>
      <c r="Q29" s="2">
        <v>16.518999999999998</v>
      </c>
      <c r="R29" s="2">
        <v>0.54200000000000004</v>
      </c>
      <c r="S29" s="2">
        <v>6.5900000000000004E-3</v>
      </c>
      <c r="T29" s="2">
        <v>134.54</v>
      </c>
      <c r="U29" s="2"/>
      <c r="V29" s="1"/>
      <c r="W29" s="2">
        <v>1300</v>
      </c>
      <c r="X29" s="2">
        <v>6.7060000000000004</v>
      </c>
      <c r="Y29" s="2">
        <v>13.132</v>
      </c>
      <c r="Z29" s="2">
        <v>2.7130000000000001</v>
      </c>
      <c r="AA29" s="2">
        <v>662.83</v>
      </c>
      <c r="AB29" s="2">
        <v>16.309000000000001</v>
      </c>
      <c r="AC29" s="2">
        <v>0.53800000000000003</v>
      </c>
      <c r="AD29" s="2">
        <v>8.26E-3</v>
      </c>
      <c r="AE29">
        <v>134.54</v>
      </c>
      <c r="AG29" s="1"/>
      <c r="AH29" s="2">
        <v>1300</v>
      </c>
      <c r="AI29" s="2">
        <v>6.4359999999999999</v>
      </c>
      <c r="AJ29" s="2">
        <v>13.221</v>
      </c>
      <c r="AK29" s="2">
        <v>2.7930000000000001</v>
      </c>
      <c r="AL29" s="2">
        <v>677.29</v>
      </c>
      <c r="AM29" s="2">
        <v>15.423</v>
      </c>
      <c r="AN29" s="2">
        <v>0.52800000000000002</v>
      </c>
      <c r="AO29" s="2">
        <v>1.005E-2</v>
      </c>
      <c r="AP29" s="2">
        <v>134.55000000000001</v>
      </c>
      <c r="AQ29" s="2"/>
      <c r="AR29" s="1"/>
      <c r="AS29" s="2">
        <v>1300</v>
      </c>
      <c r="AT29" s="2">
        <v>6.5</v>
      </c>
      <c r="AU29" s="2">
        <v>13.335000000000001</v>
      </c>
      <c r="AV29" s="2">
        <v>3.0259999999999998</v>
      </c>
      <c r="AW29" s="2">
        <v>685.31</v>
      </c>
      <c r="AX29" s="2">
        <v>15.506</v>
      </c>
      <c r="AY29" s="2">
        <v>0.52</v>
      </c>
      <c r="AZ29" s="2">
        <v>1.086E-2</v>
      </c>
      <c r="BA29" s="2">
        <v>22.1</v>
      </c>
      <c r="BB29">
        <v>134.56</v>
      </c>
      <c r="BE29">
        <f t="shared" si="0"/>
        <v>295.60000000000002</v>
      </c>
    </row>
    <row r="30" spans="1:57" x14ac:dyDescent="0.25">
      <c r="A30" s="1"/>
      <c r="B30" s="2">
        <v>1350</v>
      </c>
      <c r="C30" s="2">
        <v>6.31</v>
      </c>
      <c r="D30" s="2">
        <v>14.619</v>
      </c>
      <c r="E30" s="2">
        <v>2.5779999999999998</v>
      </c>
      <c r="F30" s="2">
        <v>673.61</v>
      </c>
      <c r="G30" s="2">
        <v>15.170999999999999</v>
      </c>
      <c r="H30" s="2">
        <v>0.53400000000000003</v>
      </c>
      <c r="I30" s="2">
        <v>4.7000000000000002E-3</v>
      </c>
      <c r="J30" s="2"/>
      <c r="K30" s="1"/>
      <c r="L30" s="2">
        <v>1350</v>
      </c>
      <c r="M30" s="2">
        <v>6.6559999999999997</v>
      </c>
      <c r="N30" s="2">
        <v>13.94</v>
      </c>
      <c r="O30" s="2">
        <v>2.625</v>
      </c>
      <c r="P30" s="2">
        <v>663.08</v>
      </c>
      <c r="Q30" s="2">
        <v>16.128</v>
      </c>
      <c r="R30" s="2">
        <v>0.54</v>
      </c>
      <c r="S30" s="2">
        <v>6.8399999999999997E-3</v>
      </c>
      <c r="T30" s="2">
        <v>138.75</v>
      </c>
      <c r="U30" s="2"/>
      <c r="V30" s="1"/>
      <c r="W30" s="2">
        <v>1350</v>
      </c>
      <c r="X30" s="2">
        <v>6.5369999999999999</v>
      </c>
      <c r="Y30" s="2">
        <v>13.635999999999999</v>
      </c>
      <c r="Z30" s="2">
        <v>2.6869999999999998</v>
      </c>
      <c r="AA30" s="2">
        <v>667.27</v>
      </c>
      <c r="AB30" s="2">
        <v>15.906000000000001</v>
      </c>
      <c r="AC30" s="2">
        <v>0.53600000000000003</v>
      </c>
      <c r="AD30" s="2">
        <v>8.5900000000000004E-3</v>
      </c>
      <c r="AE30">
        <v>138.75</v>
      </c>
      <c r="AG30" s="1"/>
      <c r="AH30" s="2">
        <v>1350</v>
      </c>
      <c r="AI30" s="2">
        <v>6.2770000000000001</v>
      </c>
      <c r="AJ30" s="2">
        <v>13.714</v>
      </c>
      <c r="AK30" s="2">
        <v>2.7650000000000001</v>
      </c>
      <c r="AL30" s="2">
        <v>681.33</v>
      </c>
      <c r="AM30" s="2">
        <v>15.085000000000001</v>
      </c>
      <c r="AN30" s="2">
        <v>0.52600000000000002</v>
      </c>
      <c r="AO30" s="2">
        <v>1.043E-2</v>
      </c>
      <c r="AP30" s="2">
        <v>138.76</v>
      </c>
      <c r="AQ30" s="2"/>
      <c r="AR30" s="1"/>
      <c r="AS30" s="2">
        <v>1350</v>
      </c>
      <c r="AT30" s="2">
        <v>6.335</v>
      </c>
      <c r="AU30" s="2">
        <v>13.845000000000001</v>
      </c>
      <c r="AV30" s="2">
        <v>2.9889999999999999</v>
      </c>
      <c r="AW30" s="2">
        <v>689.67</v>
      </c>
      <c r="AX30" s="2">
        <v>15.138999999999999</v>
      </c>
      <c r="AY30" s="2">
        <v>0.51800000000000002</v>
      </c>
      <c r="AZ30" s="2">
        <v>1.1299999999999999E-2</v>
      </c>
      <c r="BA30" s="2">
        <v>23.05</v>
      </c>
      <c r="BB30">
        <v>138.77000000000001</v>
      </c>
      <c r="BE30">
        <f t="shared" si="0"/>
        <v>296.55</v>
      </c>
    </row>
    <row r="31" spans="1:57" x14ac:dyDescent="0.25">
      <c r="A31" s="1"/>
      <c r="B31" s="2">
        <v>1400</v>
      </c>
      <c r="C31" s="2">
        <v>6.1580000000000004</v>
      </c>
      <c r="D31" s="2">
        <v>15.102</v>
      </c>
      <c r="E31" s="2">
        <v>2.5609999999999999</v>
      </c>
      <c r="F31" s="2">
        <v>677.47</v>
      </c>
      <c r="G31" s="2">
        <v>14.866</v>
      </c>
      <c r="H31" s="2">
        <v>0.53200000000000003</v>
      </c>
      <c r="I31" s="2">
        <v>4.8500000000000001E-3</v>
      </c>
      <c r="J31" s="2"/>
      <c r="K31" s="1"/>
      <c r="L31" s="2">
        <v>1400</v>
      </c>
      <c r="M31" s="2">
        <v>6.4909999999999997</v>
      </c>
      <c r="N31" s="2">
        <v>14.429</v>
      </c>
      <c r="O31" s="2">
        <v>2.605</v>
      </c>
      <c r="P31" s="2">
        <v>667.15</v>
      </c>
      <c r="Q31" s="2">
        <v>15.773</v>
      </c>
      <c r="R31" s="2">
        <v>0.53800000000000003</v>
      </c>
      <c r="S31" s="2">
        <v>7.0899999999999999E-3</v>
      </c>
      <c r="T31" s="2">
        <v>142.80000000000001</v>
      </c>
      <c r="U31" s="2"/>
      <c r="V31" s="1"/>
      <c r="W31" s="2">
        <v>1400</v>
      </c>
      <c r="X31" s="2">
        <v>6.3739999999999997</v>
      </c>
      <c r="Y31" s="2">
        <v>14.135999999999999</v>
      </c>
      <c r="Z31" s="2">
        <v>2.6619999999999999</v>
      </c>
      <c r="AA31" s="2">
        <v>671.42</v>
      </c>
      <c r="AB31" s="2">
        <v>15.542</v>
      </c>
      <c r="AC31" s="2">
        <v>0.53400000000000003</v>
      </c>
      <c r="AD31" s="2">
        <v>8.9200000000000008E-3</v>
      </c>
      <c r="AE31">
        <v>142.80000000000001</v>
      </c>
      <c r="AG31" s="1"/>
      <c r="AH31" s="2">
        <v>1400</v>
      </c>
      <c r="AI31" s="2">
        <v>6.1219999999999999</v>
      </c>
      <c r="AJ31" s="2">
        <v>14.205</v>
      </c>
      <c r="AK31" s="2">
        <v>2.738</v>
      </c>
      <c r="AL31" s="2">
        <v>685.1</v>
      </c>
      <c r="AM31" s="2">
        <v>14.778</v>
      </c>
      <c r="AN31" s="2">
        <v>0.52400000000000002</v>
      </c>
      <c r="AO31" s="2">
        <v>1.081E-2</v>
      </c>
      <c r="AP31" s="2">
        <v>142.81</v>
      </c>
      <c r="AQ31" s="2"/>
      <c r="AR31" s="1"/>
      <c r="AS31" s="2">
        <v>1400</v>
      </c>
      <c r="AT31" s="2">
        <v>6.1760000000000002</v>
      </c>
      <c r="AU31" s="2">
        <v>14.353</v>
      </c>
      <c r="AV31" s="2">
        <v>2.9540000000000002</v>
      </c>
      <c r="AW31" s="2">
        <v>693.72</v>
      </c>
      <c r="AX31" s="2">
        <v>14.807</v>
      </c>
      <c r="AY31" s="2">
        <v>0.51600000000000001</v>
      </c>
      <c r="AZ31" s="2">
        <v>1.174E-2</v>
      </c>
      <c r="BA31" s="2">
        <v>24</v>
      </c>
      <c r="BB31">
        <v>142.82</v>
      </c>
      <c r="BE31">
        <f t="shared" si="0"/>
        <v>297.5</v>
      </c>
    </row>
    <row r="32" spans="1:57" x14ac:dyDescent="0.25">
      <c r="A32" s="1"/>
      <c r="B32" s="2">
        <v>1450</v>
      </c>
      <c r="C32" s="2">
        <v>6.01</v>
      </c>
      <c r="D32" s="2">
        <v>15.582000000000001</v>
      </c>
      <c r="E32" s="2">
        <v>2.544</v>
      </c>
      <c r="F32" s="2">
        <v>681.12</v>
      </c>
      <c r="G32" s="2">
        <v>14.587</v>
      </c>
      <c r="H32" s="2">
        <v>0.53</v>
      </c>
      <c r="I32" s="2">
        <v>5.0000000000000001E-3</v>
      </c>
      <c r="J32" s="2"/>
      <c r="K32" s="1"/>
      <c r="L32" s="2">
        <v>1450</v>
      </c>
      <c r="M32" s="2">
        <v>6.3310000000000004</v>
      </c>
      <c r="N32" s="2">
        <v>14.916</v>
      </c>
      <c r="O32" s="2">
        <v>2.5859999999999999</v>
      </c>
      <c r="P32" s="2">
        <v>670.99</v>
      </c>
      <c r="Q32" s="2">
        <v>15.449</v>
      </c>
      <c r="R32" s="2">
        <v>0.53600000000000003</v>
      </c>
      <c r="S32" s="2">
        <v>7.3400000000000002E-3</v>
      </c>
      <c r="T32" s="2">
        <v>146.69999999999999</v>
      </c>
      <c r="U32" s="2"/>
      <c r="V32" s="1"/>
      <c r="W32" s="2">
        <v>1450</v>
      </c>
      <c r="X32" s="2">
        <v>6.2160000000000002</v>
      </c>
      <c r="Y32" s="2">
        <v>14.632999999999999</v>
      </c>
      <c r="Z32" s="2">
        <v>2.6379999999999999</v>
      </c>
      <c r="AA32" s="2">
        <v>675.32</v>
      </c>
      <c r="AB32" s="2">
        <v>15.212999999999999</v>
      </c>
      <c r="AC32" s="2">
        <v>0.53200000000000003</v>
      </c>
      <c r="AD32" s="2">
        <v>9.2499999999999995E-3</v>
      </c>
      <c r="AE32">
        <v>146.71</v>
      </c>
      <c r="AG32" s="1"/>
      <c r="AH32" s="2">
        <v>1450</v>
      </c>
      <c r="AI32" s="2">
        <v>5.9720000000000004</v>
      </c>
      <c r="AJ32" s="2">
        <v>14.693</v>
      </c>
      <c r="AK32" s="2">
        <v>2.7120000000000002</v>
      </c>
      <c r="AL32" s="2">
        <v>688.63</v>
      </c>
      <c r="AM32" s="2">
        <v>14.497999999999999</v>
      </c>
      <c r="AN32" s="2">
        <v>0.52300000000000002</v>
      </c>
      <c r="AO32" s="2">
        <v>1.119E-2</v>
      </c>
      <c r="AP32" s="2">
        <v>146.72</v>
      </c>
      <c r="AQ32" s="2"/>
      <c r="AR32" s="1"/>
      <c r="AS32" s="2">
        <v>1450</v>
      </c>
      <c r="AT32" s="2">
        <v>6.0209999999999999</v>
      </c>
      <c r="AU32" s="2">
        <v>14.858000000000001</v>
      </c>
      <c r="AV32" s="2">
        <v>2.9209999999999998</v>
      </c>
      <c r="AW32" s="2">
        <v>697.48</v>
      </c>
      <c r="AX32" s="2">
        <v>14.506</v>
      </c>
      <c r="AY32" s="2">
        <v>0.51400000000000001</v>
      </c>
      <c r="AZ32" s="2">
        <v>1.218E-2</v>
      </c>
      <c r="BA32" s="2">
        <v>24.95</v>
      </c>
      <c r="BB32">
        <v>146.72</v>
      </c>
      <c r="BE32">
        <f t="shared" si="0"/>
        <v>298.45</v>
      </c>
    </row>
    <row r="33" spans="1:57" x14ac:dyDescent="0.25">
      <c r="A33" s="1"/>
      <c r="B33" s="2">
        <v>1500</v>
      </c>
      <c r="C33" s="2">
        <v>5.8659999999999997</v>
      </c>
      <c r="D33" s="2">
        <v>16.059999999999999</v>
      </c>
      <c r="E33" s="2">
        <v>2.528</v>
      </c>
      <c r="F33" s="2">
        <v>684.57</v>
      </c>
      <c r="G33" s="2">
        <v>14.331</v>
      </c>
      <c r="H33" s="2">
        <v>0.52800000000000002</v>
      </c>
      <c r="I33" s="2">
        <v>5.1500000000000001E-3</v>
      </c>
      <c r="J33" s="2"/>
      <c r="K33" s="1"/>
      <c r="L33" s="2">
        <v>1500</v>
      </c>
      <c r="M33" s="2">
        <v>6.1749999999999998</v>
      </c>
      <c r="N33" s="2">
        <v>15.4</v>
      </c>
      <c r="O33" s="2">
        <v>2.5680000000000001</v>
      </c>
      <c r="P33" s="2">
        <v>674.62</v>
      </c>
      <c r="Q33" s="2">
        <v>15.154</v>
      </c>
      <c r="R33" s="2">
        <v>0.53400000000000003</v>
      </c>
      <c r="S33" s="2">
        <v>7.5799999999999999E-3</v>
      </c>
      <c r="T33" s="2">
        <v>150.44999999999999</v>
      </c>
      <c r="U33" s="2"/>
      <c r="V33" s="1"/>
      <c r="W33" s="2">
        <v>1500</v>
      </c>
      <c r="X33" s="2">
        <v>6.0620000000000003</v>
      </c>
      <c r="Y33" s="2">
        <v>15.127000000000001</v>
      </c>
      <c r="Z33" s="2">
        <v>2.6160000000000001</v>
      </c>
      <c r="AA33" s="2">
        <v>678.97</v>
      </c>
      <c r="AB33" s="2">
        <v>14.913</v>
      </c>
      <c r="AC33" s="2">
        <v>0.53</v>
      </c>
      <c r="AD33" s="2">
        <v>9.5700000000000004E-3</v>
      </c>
      <c r="AE33">
        <v>150.46</v>
      </c>
      <c r="AG33" s="1"/>
      <c r="AH33" s="2">
        <v>1500</v>
      </c>
      <c r="AI33" s="2">
        <v>5.8259999999999996</v>
      </c>
      <c r="AJ33" s="2">
        <v>15.178000000000001</v>
      </c>
      <c r="AK33" s="2">
        <v>2.6869999999999998</v>
      </c>
      <c r="AL33" s="2">
        <v>691.94</v>
      </c>
      <c r="AM33" s="2">
        <v>14.241</v>
      </c>
      <c r="AN33" s="2">
        <v>0.52100000000000002</v>
      </c>
      <c r="AO33" s="2">
        <v>1.157E-2</v>
      </c>
      <c r="AP33" s="2">
        <v>150.47</v>
      </c>
      <c r="AQ33" s="2"/>
      <c r="AR33" s="1"/>
      <c r="AS33" s="2">
        <v>1500</v>
      </c>
      <c r="AT33" s="2">
        <v>5.87</v>
      </c>
      <c r="AU33" s="2">
        <v>15.36</v>
      </c>
      <c r="AV33" s="2">
        <v>2.8889999999999998</v>
      </c>
      <c r="AW33" s="2">
        <v>700.96</v>
      </c>
      <c r="AX33" s="2">
        <v>14.231999999999999</v>
      </c>
      <c r="AY33" s="2">
        <v>0.51200000000000001</v>
      </c>
      <c r="AZ33" s="2">
        <v>1.2619999999999999E-2</v>
      </c>
      <c r="BA33" s="2">
        <v>25.9</v>
      </c>
      <c r="BB33">
        <v>150.47999999999999</v>
      </c>
      <c r="BE33">
        <f t="shared" si="0"/>
        <v>299.39999999999998</v>
      </c>
    </row>
    <row r="34" spans="1:57" x14ac:dyDescent="0.25">
      <c r="A34" s="1"/>
      <c r="B34" s="2">
        <v>1550</v>
      </c>
      <c r="C34" s="2">
        <v>5.7249999999999996</v>
      </c>
      <c r="D34" s="2">
        <v>16.536999999999999</v>
      </c>
      <c r="E34" s="2">
        <v>2.5129999999999999</v>
      </c>
      <c r="F34" s="2">
        <v>687.84</v>
      </c>
      <c r="G34" s="2">
        <v>14.096</v>
      </c>
      <c r="H34" s="2">
        <v>0.52700000000000002</v>
      </c>
      <c r="I34" s="2">
        <v>5.3E-3</v>
      </c>
      <c r="J34" s="2"/>
      <c r="K34" s="1"/>
      <c r="L34" s="2">
        <v>1550</v>
      </c>
      <c r="M34" s="2">
        <v>6.0229999999999997</v>
      </c>
      <c r="N34" s="2">
        <v>15.882</v>
      </c>
      <c r="O34" s="2">
        <v>2.5510000000000002</v>
      </c>
      <c r="P34" s="2">
        <v>678.04</v>
      </c>
      <c r="Q34" s="2">
        <v>14.882</v>
      </c>
      <c r="R34" s="2">
        <v>0.53300000000000003</v>
      </c>
      <c r="S34" s="2">
        <v>7.8300000000000002E-3</v>
      </c>
      <c r="T34" s="2">
        <v>154.1</v>
      </c>
      <c r="U34" s="2"/>
      <c r="V34" s="1"/>
      <c r="W34" s="2">
        <v>1550</v>
      </c>
      <c r="X34" s="2">
        <v>5.9119999999999999</v>
      </c>
      <c r="Y34" s="2">
        <v>15.618</v>
      </c>
      <c r="Z34" s="2">
        <v>2.5939999999999999</v>
      </c>
      <c r="AA34" s="2">
        <v>682.41</v>
      </c>
      <c r="AB34" s="2">
        <v>14.638999999999999</v>
      </c>
      <c r="AC34" s="2">
        <v>0.52900000000000003</v>
      </c>
      <c r="AD34" s="2">
        <v>9.9000000000000008E-3</v>
      </c>
      <c r="AE34">
        <v>154.11000000000001</v>
      </c>
      <c r="AG34" s="1"/>
      <c r="AH34" s="2">
        <v>1550</v>
      </c>
      <c r="AI34" s="2">
        <v>5.6829999999999998</v>
      </c>
      <c r="AJ34" s="2">
        <v>15.662000000000001</v>
      </c>
      <c r="AK34" s="2">
        <v>2.6629999999999998</v>
      </c>
      <c r="AL34" s="2">
        <v>695.05</v>
      </c>
      <c r="AM34" s="2">
        <v>14.004</v>
      </c>
      <c r="AN34" s="2">
        <v>0.52</v>
      </c>
      <c r="AO34" s="2">
        <v>1.1939999999999999E-2</v>
      </c>
      <c r="AP34" s="2">
        <v>154.13</v>
      </c>
      <c r="AQ34" s="2"/>
      <c r="AR34" s="1"/>
      <c r="AS34" s="2">
        <v>1550</v>
      </c>
      <c r="AT34" s="2">
        <v>5.7229999999999999</v>
      </c>
      <c r="AU34" s="2">
        <v>15.859</v>
      </c>
      <c r="AV34" s="2">
        <v>2.8580000000000001</v>
      </c>
      <c r="AW34" s="2">
        <v>704.21</v>
      </c>
      <c r="AX34" s="2">
        <v>13.98</v>
      </c>
      <c r="AY34" s="2">
        <v>0.51100000000000001</v>
      </c>
      <c r="AZ34" s="2">
        <v>1.3050000000000001E-2</v>
      </c>
      <c r="BA34" s="2">
        <v>26.8</v>
      </c>
      <c r="BB34">
        <v>154.13</v>
      </c>
      <c r="BE34">
        <f t="shared" si="0"/>
        <v>300.3</v>
      </c>
    </row>
    <row r="35" spans="1:57" x14ac:dyDescent="0.25">
      <c r="A35" s="1"/>
      <c r="B35" s="2">
        <v>1600</v>
      </c>
      <c r="C35" s="2">
        <v>5.5869999999999997</v>
      </c>
      <c r="D35" s="2">
        <v>17.012</v>
      </c>
      <c r="E35" s="2">
        <v>2.4980000000000002</v>
      </c>
      <c r="F35" s="2">
        <v>690.94</v>
      </c>
      <c r="G35" s="2">
        <v>13.878</v>
      </c>
      <c r="H35" s="2">
        <v>0.52500000000000002</v>
      </c>
      <c r="I35" s="2">
        <v>5.45E-3</v>
      </c>
      <c r="J35" s="2"/>
      <c r="K35" s="1"/>
      <c r="L35" s="2">
        <v>1600</v>
      </c>
      <c r="M35" s="2">
        <v>5.8739999999999997</v>
      </c>
      <c r="N35" s="2">
        <v>16.361999999999998</v>
      </c>
      <c r="O35" s="2">
        <v>2.5339999999999998</v>
      </c>
      <c r="P35" s="2">
        <v>681.28</v>
      </c>
      <c r="Q35" s="2">
        <v>14.632</v>
      </c>
      <c r="R35" s="2">
        <v>0.53100000000000003</v>
      </c>
      <c r="S35" s="2">
        <v>8.0800000000000004E-3</v>
      </c>
      <c r="T35" s="2">
        <v>157.62</v>
      </c>
      <c r="U35" s="2"/>
      <c r="V35" s="1"/>
      <c r="W35" s="2">
        <v>1600</v>
      </c>
      <c r="X35" s="2">
        <v>5.766</v>
      </c>
      <c r="Y35" s="2">
        <v>16.106999999999999</v>
      </c>
      <c r="Z35" s="2">
        <v>2.5739999999999998</v>
      </c>
      <c r="AA35" s="2">
        <v>685.64</v>
      </c>
      <c r="AB35" s="2">
        <v>14.388</v>
      </c>
      <c r="AC35" s="2">
        <v>0.52700000000000002</v>
      </c>
      <c r="AD35" s="2">
        <v>1.022E-2</v>
      </c>
      <c r="AE35">
        <v>157.63</v>
      </c>
      <c r="AG35" s="1"/>
      <c r="AH35" s="2">
        <v>1600</v>
      </c>
      <c r="AI35" s="2">
        <v>5.5430000000000001</v>
      </c>
      <c r="AJ35" s="2">
        <v>16.143999999999998</v>
      </c>
      <c r="AK35" s="2">
        <v>2.64</v>
      </c>
      <c r="AL35" s="2">
        <v>697.96</v>
      </c>
      <c r="AM35" s="2">
        <v>13.785</v>
      </c>
      <c r="AN35" s="2">
        <v>0.51800000000000002</v>
      </c>
      <c r="AO35" s="2">
        <v>1.2319999999999999E-2</v>
      </c>
      <c r="AP35" s="2">
        <v>157.63999999999999</v>
      </c>
      <c r="AQ35" s="2"/>
      <c r="AR35" s="1"/>
      <c r="AS35" s="2">
        <v>1600</v>
      </c>
      <c r="AT35" s="2">
        <v>5.58</v>
      </c>
      <c r="AU35" s="2">
        <v>16.356000000000002</v>
      </c>
      <c r="AV35" s="2">
        <v>2.8279999999999998</v>
      </c>
      <c r="AW35" s="2">
        <v>707.22</v>
      </c>
      <c r="AX35" s="2">
        <v>13.75</v>
      </c>
      <c r="AY35" s="2">
        <v>0.50900000000000001</v>
      </c>
      <c r="AZ35" s="2">
        <v>1.349E-2</v>
      </c>
      <c r="BA35" s="2">
        <v>27.7</v>
      </c>
      <c r="BB35">
        <v>157.65</v>
      </c>
      <c r="BE35">
        <f t="shared" si="0"/>
        <v>301.2</v>
      </c>
    </row>
    <row r="36" spans="1:57" x14ac:dyDescent="0.25">
      <c r="A36" s="1"/>
      <c r="B36" s="2">
        <v>1650</v>
      </c>
      <c r="C36" s="2">
        <v>5.452</v>
      </c>
      <c r="D36" s="2">
        <v>17.486000000000001</v>
      </c>
      <c r="E36" s="2">
        <v>2.484</v>
      </c>
      <c r="F36" s="2">
        <v>693.88</v>
      </c>
      <c r="G36" s="2">
        <v>13.676</v>
      </c>
      <c r="H36" s="2">
        <v>0.52400000000000002</v>
      </c>
      <c r="I36" s="2">
        <v>5.5999999999999999E-3</v>
      </c>
      <c r="J36" s="2"/>
      <c r="K36" s="1"/>
      <c r="L36" s="2">
        <v>1650</v>
      </c>
      <c r="M36" s="2">
        <v>5.7290000000000001</v>
      </c>
      <c r="N36" s="2">
        <v>16.841000000000001</v>
      </c>
      <c r="O36" s="2">
        <v>2.5179999999999998</v>
      </c>
      <c r="P36" s="2">
        <v>684.35</v>
      </c>
      <c r="Q36" s="2">
        <v>14.401</v>
      </c>
      <c r="R36" s="2">
        <v>0.53</v>
      </c>
      <c r="S36" s="2">
        <v>8.3300000000000006E-3</v>
      </c>
      <c r="T36" s="2">
        <v>161</v>
      </c>
      <c r="U36" s="2"/>
      <c r="V36" s="1"/>
      <c r="W36" s="2">
        <v>1650</v>
      </c>
      <c r="X36" s="2">
        <v>5.6239999999999997</v>
      </c>
      <c r="Y36" s="2">
        <v>16.593</v>
      </c>
      <c r="Z36" s="2">
        <v>2.5539999999999998</v>
      </c>
      <c r="AA36" s="2">
        <v>688.69</v>
      </c>
      <c r="AB36" s="2">
        <v>14.157</v>
      </c>
      <c r="AC36" s="2">
        <v>0.52600000000000002</v>
      </c>
      <c r="AD36" s="2">
        <v>1.055E-2</v>
      </c>
      <c r="AE36">
        <v>161.01</v>
      </c>
      <c r="AG36" s="1"/>
      <c r="AH36" s="2">
        <v>1650</v>
      </c>
      <c r="AI36" s="2">
        <v>5.407</v>
      </c>
      <c r="AJ36" s="2">
        <v>16.623999999999999</v>
      </c>
      <c r="AK36" s="2">
        <v>2.6179999999999999</v>
      </c>
      <c r="AL36" s="2">
        <v>700.71</v>
      </c>
      <c r="AM36" s="2">
        <v>13.583</v>
      </c>
      <c r="AN36" s="2">
        <v>0.51700000000000002</v>
      </c>
      <c r="AO36" s="2">
        <v>1.269E-2</v>
      </c>
      <c r="AP36" s="2">
        <v>161.02000000000001</v>
      </c>
      <c r="AQ36" s="2"/>
      <c r="AR36" s="1"/>
      <c r="AS36" s="2">
        <v>1650</v>
      </c>
      <c r="AT36" s="2">
        <v>5.44</v>
      </c>
      <c r="AU36" s="2">
        <v>16.850999999999999</v>
      </c>
      <c r="AV36" s="2">
        <v>2.8</v>
      </c>
      <c r="AW36" s="2">
        <v>710.03</v>
      </c>
      <c r="AX36" s="2">
        <v>13.537000000000001</v>
      </c>
      <c r="AY36" s="2">
        <v>0.50800000000000001</v>
      </c>
      <c r="AZ36" s="2">
        <v>1.393E-2</v>
      </c>
      <c r="BA36" s="2">
        <v>28.6</v>
      </c>
      <c r="BB36">
        <v>161.03</v>
      </c>
      <c r="BE36">
        <f t="shared" si="0"/>
        <v>302.10000000000002</v>
      </c>
    </row>
    <row r="37" spans="1:57" x14ac:dyDescent="0.25">
      <c r="A37" s="1"/>
      <c r="B37" s="2">
        <v>1700</v>
      </c>
      <c r="C37" s="2">
        <v>5.319</v>
      </c>
      <c r="D37" s="2">
        <v>17.959</v>
      </c>
      <c r="E37" s="2">
        <v>2.4700000000000002</v>
      </c>
      <c r="F37" s="2">
        <v>696.68</v>
      </c>
      <c r="G37" s="2">
        <v>13.488</v>
      </c>
      <c r="H37" s="2">
        <v>0.52200000000000002</v>
      </c>
      <c r="I37" s="2">
        <v>5.7499999999999999E-3</v>
      </c>
      <c r="J37" s="2"/>
      <c r="K37" s="1"/>
      <c r="L37" s="2">
        <v>1700</v>
      </c>
      <c r="M37" s="2">
        <v>5.5869999999999997</v>
      </c>
      <c r="N37" s="2">
        <v>17.318000000000001</v>
      </c>
      <c r="O37" s="2">
        <v>2.5030000000000001</v>
      </c>
      <c r="P37" s="2">
        <v>687.26</v>
      </c>
      <c r="Q37" s="2">
        <v>14.186999999999999</v>
      </c>
      <c r="R37" s="2">
        <v>0.52800000000000002</v>
      </c>
      <c r="S37" s="2">
        <v>8.5699999999999995E-3</v>
      </c>
      <c r="T37" s="2">
        <v>164.25</v>
      </c>
      <c r="U37" s="2"/>
      <c r="V37" s="1"/>
      <c r="W37" s="2">
        <v>1700</v>
      </c>
      <c r="X37" s="2">
        <v>5.484</v>
      </c>
      <c r="Y37" s="2">
        <v>17.077999999999999</v>
      </c>
      <c r="Z37" s="2">
        <v>2.5350000000000001</v>
      </c>
      <c r="AA37" s="2">
        <v>691.56</v>
      </c>
      <c r="AB37" s="2">
        <v>13.943</v>
      </c>
      <c r="AC37" s="2">
        <v>0.52400000000000002</v>
      </c>
      <c r="AD37" s="2">
        <v>1.0869999999999999E-2</v>
      </c>
      <c r="AE37">
        <v>164.26</v>
      </c>
      <c r="AG37" s="1"/>
      <c r="AH37" s="2">
        <v>1700</v>
      </c>
      <c r="AI37" s="2">
        <v>5.2729999999999997</v>
      </c>
      <c r="AJ37" s="2">
        <v>17.102</v>
      </c>
      <c r="AK37" s="2">
        <v>2.597</v>
      </c>
      <c r="AL37" s="2">
        <v>703.29</v>
      </c>
      <c r="AM37" s="2">
        <v>13.395</v>
      </c>
      <c r="AN37" s="2">
        <v>0.51600000000000001</v>
      </c>
      <c r="AO37" s="2">
        <v>1.307E-2</v>
      </c>
      <c r="AP37" s="2">
        <v>164.27</v>
      </c>
      <c r="AQ37" s="2"/>
      <c r="AR37" s="1"/>
      <c r="AS37" s="2">
        <v>1700</v>
      </c>
      <c r="AT37" s="2">
        <v>5.3029999999999999</v>
      </c>
      <c r="AU37" s="2">
        <v>17.344999999999999</v>
      </c>
      <c r="AV37" s="2">
        <v>2.7719999999999998</v>
      </c>
      <c r="AW37" s="2">
        <v>712.64</v>
      </c>
      <c r="AX37" s="2">
        <v>13.340999999999999</v>
      </c>
      <c r="AY37" s="2">
        <v>0.50700000000000001</v>
      </c>
      <c r="AZ37" s="2">
        <v>1.436E-2</v>
      </c>
      <c r="BA37" s="2">
        <v>29.5</v>
      </c>
      <c r="BB37">
        <v>164.28</v>
      </c>
      <c r="BE37">
        <f t="shared" si="0"/>
        <v>303</v>
      </c>
    </row>
    <row r="38" spans="1:57" x14ac:dyDescent="0.25">
      <c r="A38" s="1"/>
      <c r="B38" s="2">
        <v>1750</v>
      </c>
      <c r="C38" s="2">
        <v>5.1890000000000001</v>
      </c>
      <c r="D38" s="2">
        <v>18.431000000000001</v>
      </c>
      <c r="E38" s="2">
        <v>2.4569999999999999</v>
      </c>
      <c r="F38" s="2">
        <v>699.33</v>
      </c>
      <c r="G38" s="2">
        <v>13.313000000000001</v>
      </c>
      <c r="H38" s="2">
        <v>0.52100000000000002</v>
      </c>
      <c r="I38" s="2">
        <v>5.8999999999999999E-3</v>
      </c>
      <c r="J38" s="2"/>
      <c r="K38" s="1"/>
      <c r="L38" s="2">
        <v>1750</v>
      </c>
      <c r="M38" s="2">
        <v>5.4480000000000004</v>
      </c>
      <c r="N38" s="2">
        <v>17.794</v>
      </c>
      <c r="O38" s="2">
        <v>2.488</v>
      </c>
      <c r="P38" s="2">
        <v>690.02</v>
      </c>
      <c r="Q38" s="2">
        <v>13.987</v>
      </c>
      <c r="R38" s="2">
        <v>0.52700000000000002</v>
      </c>
      <c r="S38" s="2">
        <v>8.8199999999999997E-3</v>
      </c>
      <c r="T38" s="2">
        <v>167.37</v>
      </c>
      <c r="U38" s="2"/>
      <c r="V38" s="1"/>
      <c r="W38" s="2">
        <v>1750</v>
      </c>
      <c r="X38" s="2">
        <v>5.3470000000000004</v>
      </c>
      <c r="Y38" s="2">
        <v>17.561</v>
      </c>
      <c r="Z38" s="2">
        <v>2.5169999999999999</v>
      </c>
      <c r="AA38" s="2">
        <v>694.27</v>
      </c>
      <c r="AB38" s="2">
        <v>13.744999999999999</v>
      </c>
      <c r="AC38" s="2">
        <v>0.52300000000000002</v>
      </c>
      <c r="AD38" s="2">
        <v>1.119E-2</v>
      </c>
      <c r="AE38">
        <v>167.39</v>
      </c>
      <c r="AG38" s="1"/>
      <c r="AH38" s="2">
        <v>1750</v>
      </c>
      <c r="AI38" s="2">
        <v>5.141</v>
      </c>
      <c r="AJ38" s="2">
        <v>17.579000000000001</v>
      </c>
      <c r="AK38" s="2">
        <v>2.5760000000000001</v>
      </c>
      <c r="AL38" s="2">
        <v>705.73</v>
      </c>
      <c r="AM38" s="2">
        <v>13.218999999999999</v>
      </c>
      <c r="AN38" s="2">
        <v>0.51500000000000001</v>
      </c>
      <c r="AO38" s="2">
        <v>1.3440000000000001E-2</v>
      </c>
      <c r="AP38" s="2">
        <v>167.4</v>
      </c>
      <c r="AQ38" s="2"/>
      <c r="AR38" s="1"/>
      <c r="AS38" s="2">
        <v>1750</v>
      </c>
      <c r="AT38" s="2">
        <v>5.1689999999999996</v>
      </c>
      <c r="AU38" s="2">
        <v>17.835999999999999</v>
      </c>
      <c r="AV38" s="2">
        <v>2.746</v>
      </c>
      <c r="AW38" s="2">
        <v>715.08</v>
      </c>
      <c r="AX38" s="2">
        <v>13.159000000000001</v>
      </c>
      <c r="AY38" s="2">
        <v>0.50600000000000001</v>
      </c>
      <c r="AZ38" s="2">
        <v>1.4800000000000001E-2</v>
      </c>
      <c r="BA38" s="2">
        <v>30.4</v>
      </c>
      <c r="BB38">
        <v>167.41</v>
      </c>
      <c r="BE38">
        <f t="shared" si="0"/>
        <v>303.89999999999998</v>
      </c>
    </row>
    <row r="39" spans="1:57" x14ac:dyDescent="0.25">
      <c r="A39" s="1"/>
      <c r="B39" s="2">
        <v>1800</v>
      </c>
      <c r="C39" s="2">
        <v>5.0609999999999999</v>
      </c>
      <c r="D39" s="2">
        <v>18.902000000000001</v>
      </c>
      <c r="E39" s="2">
        <v>2.4449999999999998</v>
      </c>
      <c r="F39" s="2">
        <v>701.85</v>
      </c>
      <c r="G39" s="2">
        <v>13.15</v>
      </c>
      <c r="H39" s="2">
        <v>0.52</v>
      </c>
      <c r="I39" s="2">
        <v>6.0600000000000003E-3</v>
      </c>
      <c r="J39" s="2"/>
      <c r="K39" s="1"/>
      <c r="L39" s="2">
        <v>1800</v>
      </c>
      <c r="M39" s="2">
        <v>5.3109999999999999</v>
      </c>
      <c r="N39" s="2">
        <v>18.268999999999998</v>
      </c>
      <c r="O39" s="2">
        <v>2.4729999999999999</v>
      </c>
      <c r="P39" s="2">
        <v>692.64</v>
      </c>
      <c r="Q39" s="2">
        <v>13.802</v>
      </c>
      <c r="R39" s="2">
        <v>0.52600000000000002</v>
      </c>
      <c r="S39" s="2">
        <v>9.0699999999999999E-3</v>
      </c>
      <c r="T39" s="2">
        <v>170.28</v>
      </c>
      <c r="U39" s="2"/>
      <c r="V39" s="1"/>
      <c r="W39" s="2">
        <v>1800</v>
      </c>
      <c r="X39" s="2">
        <v>5.2130000000000001</v>
      </c>
      <c r="Y39" s="2">
        <v>18.042000000000002</v>
      </c>
      <c r="Z39" s="2">
        <v>2.4990000000000001</v>
      </c>
      <c r="AA39" s="2">
        <v>696.84</v>
      </c>
      <c r="AB39" s="2">
        <v>13.561</v>
      </c>
      <c r="AC39" s="2">
        <v>0.52200000000000002</v>
      </c>
      <c r="AD39" s="2">
        <v>1.1520000000000001E-2</v>
      </c>
      <c r="AE39">
        <v>170.29</v>
      </c>
      <c r="AG39" s="1"/>
      <c r="AH39" s="2">
        <v>1800</v>
      </c>
      <c r="AI39" s="2">
        <v>5.0119999999999996</v>
      </c>
      <c r="AJ39" s="2">
        <v>18.055</v>
      </c>
      <c r="AK39" s="2">
        <v>2.556</v>
      </c>
      <c r="AL39" s="2">
        <v>708.04</v>
      </c>
      <c r="AM39" s="2">
        <v>13.055</v>
      </c>
      <c r="AN39" s="2">
        <v>0.51400000000000001</v>
      </c>
      <c r="AO39" s="2">
        <v>1.3820000000000001E-2</v>
      </c>
      <c r="AP39" s="2">
        <v>170.31</v>
      </c>
      <c r="AQ39" s="2"/>
      <c r="AR39" s="1"/>
      <c r="AS39" s="2">
        <v>1800</v>
      </c>
      <c r="AT39" s="2">
        <v>5.0369999999999999</v>
      </c>
      <c r="AU39" s="2">
        <v>18.326000000000001</v>
      </c>
      <c r="AV39" s="2">
        <v>2.72</v>
      </c>
      <c r="AW39" s="2">
        <v>717.36</v>
      </c>
      <c r="AX39" s="2">
        <v>12.99</v>
      </c>
      <c r="AY39" s="2">
        <v>0.505</v>
      </c>
      <c r="AZ39" s="2">
        <v>1.523E-2</v>
      </c>
      <c r="BA39" s="2">
        <v>31.4</v>
      </c>
      <c r="BB39">
        <v>170.32</v>
      </c>
      <c r="BE39">
        <f t="shared" si="0"/>
        <v>304.89999999999998</v>
      </c>
    </row>
    <row r="40" spans="1:57" x14ac:dyDescent="0.25">
      <c r="A40" s="1"/>
      <c r="B40" s="2">
        <v>1850</v>
      </c>
      <c r="C40" s="2">
        <v>4.9349999999999996</v>
      </c>
      <c r="D40" s="2">
        <v>19.372</v>
      </c>
      <c r="E40" s="2">
        <v>2.4329999999999998</v>
      </c>
      <c r="F40" s="2">
        <v>704.25</v>
      </c>
      <c r="G40" s="2">
        <v>12.997</v>
      </c>
      <c r="H40" s="2">
        <v>0.51900000000000002</v>
      </c>
      <c r="I40" s="2">
        <v>6.2100000000000002E-3</v>
      </c>
      <c r="J40" s="2"/>
      <c r="K40" s="1"/>
      <c r="L40" s="2">
        <v>1850</v>
      </c>
      <c r="M40" s="2">
        <v>5.1769999999999996</v>
      </c>
      <c r="N40" s="2">
        <v>18.742999999999999</v>
      </c>
      <c r="O40" s="2">
        <v>2.4590000000000001</v>
      </c>
      <c r="P40" s="2">
        <v>695.14</v>
      </c>
      <c r="Q40" s="2">
        <v>13.628</v>
      </c>
      <c r="R40" s="2">
        <v>0.52400000000000002</v>
      </c>
      <c r="S40" s="2">
        <v>9.3100000000000006E-3</v>
      </c>
      <c r="T40" s="2">
        <v>173.08</v>
      </c>
      <c r="U40" s="2"/>
      <c r="V40" s="1"/>
      <c r="W40" s="2">
        <v>1850</v>
      </c>
      <c r="X40" s="2">
        <v>5.0819999999999999</v>
      </c>
      <c r="Y40" s="2">
        <v>18.521000000000001</v>
      </c>
      <c r="Z40" s="2">
        <v>2.4830000000000001</v>
      </c>
      <c r="AA40" s="2">
        <v>699.27</v>
      </c>
      <c r="AB40" s="2">
        <v>13.39</v>
      </c>
      <c r="AC40" s="2">
        <v>0.52100000000000002</v>
      </c>
      <c r="AD40" s="2">
        <v>1.184E-2</v>
      </c>
      <c r="AE40">
        <v>173.1</v>
      </c>
      <c r="AG40" s="1"/>
      <c r="AH40" s="2">
        <v>1850</v>
      </c>
      <c r="AI40" s="2">
        <v>4.8849999999999998</v>
      </c>
      <c r="AJ40" s="2">
        <v>18.53</v>
      </c>
      <c r="AK40" s="2">
        <v>2.5369999999999999</v>
      </c>
      <c r="AL40" s="2">
        <v>710.21</v>
      </c>
      <c r="AM40" s="2">
        <v>12.901999999999999</v>
      </c>
      <c r="AN40" s="2">
        <v>0.51300000000000001</v>
      </c>
      <c r="AO40" s="2">
        <v>1.4200000000000001E-2</v>
      </c>
      <c r="AP40" s="2">
        <v>173.11</v>
      </c>
      <c r="AQ40" s="2"/>
      <c r="AR40" s="1"/>
      <c r="AS40" s="2">
        <v>1850</v>
      </c>
      <c r="AT40" s="2">
        <v>4.9080000000000004</v>
      </c>
      <c r="AU40" s="2">
        <v>18.815000000000001</v>
      </c>
      <c r="AV40" s="2">
        <v>2.6949999999999998</v>
      </c>
      <c r="AW40" s="2">
        <v>719.48</v>
      </c>
      <c r="AX40" s="2">
        <v>12.832000000000001</v>
      </c>
      <c r="AY40" s="2">
        <v>0.504</v>
      </c>
      <c r="AZ40" s="2">
        <v>1.567E-2</v>
      </c>
      <c r="BA40" s="2">
        <v>32.4</v>
      </c>
      <c r="BB40">
        <v>173.12</v>
      </c>
      <c r="BE40">
        <f t="shared" si="0"/>
        <v>305.89999999999998</v>
      </c>
    </row>
    <row r="41" spans="1:57" x14ac:dyDescent="0.25">
      <c r="A41" s="1"/>
      <c r="B41" s="2">
        <v>1900</v>
      </c>
      <c r="C41" s="2">
        <v>4.8109999999999999</v>
      </c>
      <c r="D41" s="2">
        <v>19.841999999999999</v>
      </c>
      <c r="E41" s="2">
        <v>2.4209999999999998</v>
      </c>
      <c r="F41" s="2">
        <v>706.54</v>
      </c>
      <c r="G41" s="2">
        <v>12.853999999999999</v>
      </c>
      <c r="H41" s="2">
        <v>0.51800000000000002</v>
      </c>
      <c r="I41" s="2">
        <v>6.3600000000000002E-3</v>
      </c>
      <c r="J41" s="2"/>
      <c r="K41" s="1"/>
      <c r="L41" s="2">
        <v>1900</v>
      </c>
      <c r="M41" s="2">
        <v>5.0449999999999999</v>
      </c>
      <c r="N41" s="2">
        <v>19.215</v>
      </c>
      <c r="O41" s="2">
        <v>2.4460000000000002</v>
      </c>
      <c r="P41" s="2">
        <v>697.51</v>
      </c>
      <c r="Q41" s="2">
        <v>13.465999999999999</v>
      </c>
      <c r="R41" s="2">
        <v>0.52300000000000002</v>
      </c>
      <c r="S41" s="2">
        <v>9.5600000000000008E-3</v>
      </c>
      <c r="T41" s="2">
        <v>175.77</v>
      </c>
      <c r="U41" s="2"/>
      <c r="V41" s="1"/>
      <c r="W41" s="2">
        <v>1900</v>
      </c>
      <c r="X41" s="2">
        <v>4.952</v>
      </c>
      <c r="Y41" s="2">
        <v>19</v>
      </c>
      <c r="Z41" s="2">
        <v>2.4660000000000002</v>
      </c>
      <c r="AA41" s="2">
        <v>701.58</v>
      </c>
      <c r="AB41" s="2">
        <v>13.23</v>
      </c>
      <c r="AC41" s="2">
        <v>0.52</v>
      </c>
      <c r="AD41" s="2">
        <v>1.2160000000000001E-2</v>
      </c>
      <c r="AE41">
        <v>175.79</v>
      </c>
      <c r="AG41" s="1"/>
      <c r="AH41" s="2">
        <v>1900</v>
      </c>
      <c r="AI41" s="2">
        <v>4.7610000000000001</v>
      </c>
      <c r="AJ41" s="2">
        <v>19.003</v>
      </c>
      <c r="AK41" s="2">
        <v>2.5179999999999998</v>
      </c>
      <c r="AL41" s="2">
        <v>712.28</v>
      </c>
      <c r="AM41" s="2">
        <v>12.757999999999999</v>
      </c>
      <c r="AN41" s="2">
        <v>0.51200000000000001</v>
      </c>
      <c r="AO41" s="2">
        <v>1.457E-2</v>
      </c>
      <c r="AP41" s="2">
        <v>175.8</v>
      </c>
      <c r="AQ41" s="2"/>
      <c r="AR41" s="1"/>
      <c r="AS41" s="2">
        <v>1900</v>
      </c>
      <c r="AT41" s="2">
        <v>4.7809999999999997</v>
      </c>
      <c r="AU41" s="2">
        <v>19.300999999999998</v>
      </c>
      <c r="AV41" s="2">
        <v>2.6709999999999998</v>
      </c>
      <c r="AW41" s="2">
        <v>721.47</v>
      </c>
      <c r="AX41" s="2">
        <v>12.685</v>
      </c>
      <c r="AY41" s="2">
        <v>0.503</v>
      </c>
      <c r="AZ41" s="2">
        <v>1.61E-2</v>
      </c>
      <c r="BA41" s="2">
        <v>33.4</v>
      </c>
      <c r="BB41">
        <v>175.81</v>
      </c>
      <c r="BE41">
        <f t="shared" si="0"/>
        <v>306.89999999999998</v>
      </c>
    </row>
    <row r="42" spans="1:57" x14ac:dyDescent="0.25">
      <c r="A42" s="1"/>
      <c r="B42" s="2">
        <v>1950</v>
      </c>
      <c r="C42" s="2">
        <v>4.6879999999999997</v>
      </c>
      <c r="D42" s="2">
        <v>20.309999999999999</v>
      </c>
      <c r="E42" s="2">
        <v>2.4089999999999998</v>
      </c>
      <c r="F42" s="2">
        <v>708.71</v>
      </c>
      <c r="G42" s="2">
        <v>12.718999999999999</v>
      </c>
      <c r="H42" s="2">
        <v>0.51700000000000002</v>
      </c>
      <c r="I42" s="2">
        <v>6.5100000000000002E-3</v>
      </c>
      <c r="J42" s="2"/>
      <c r="K42" s="1"/>
      <c r="L42" s="2">
        <v>1950</v>
      </c>
      <c r="M42" s="2">
        <v>4.915</v>
      </c>
      <c r="N42" s="2">
        <v>19.687000000000001</v>
      </c>
      <c r="O42" s="2">
        <v>2.4329999999999998</v>
      </c>
      <c r="P42" s="2">
        <v>699.77</v>
      </c>
      <c r="Q42" s="2">
        <v>13.313000000000001</v>
      </c>
      <c r="R42" s="2">
        <v>0.52200000000000002</v>
      </c>
      <c r="S42" s="2">
        <v>9.8099999999999993E-3</v>
      </c>
      <c r="T42" s="2">
        <v>178.36</v>
      </c>
      <c r="U42" s="2"/>
      <c r="V42" s="1"/>
      <c r="W42" s="2">
        <v>1950</v>
      </c>
      <c r="X42" s="2">
        <v>4.8250000000000002</v>
      </c>
      <c r="Y42" s="2">
        <v>19.477</v>
      </c>
      <c r="Z42" s="2">
        <v>2.4510000000000001</v>
      </c>
      <c r="AA42" s="2">
        <v>703.76</v>
      </c>
      <c r="AB42" s="2">
        <v>13.081</v>
      </c>
      <c r="AC42" s="2">
        <v>0.51900000000000002</v>
      </c>
      <c r="AD42" s="2">
        <v>1.2489999999999999E-2</v>
      </c>
      <c r="AE42">
        <v>178.37</v>
      </c>
      <c r="AG42" s="1"/>
      <c r="AH42" s="2">
        <v>1950</v>
      </c>
      <c r="AI42" s="2">
        <v>4.6379999999999999</v>
      </c>
      <c r="AJ42" s="2">
        <v>19.475999999999999</v>
      </c>
      <c r="AK42" s="2">
        <v>2.5</v>
      </c>
      <c r="AL42" s="2">
        <v>714.23</v>
      </c>
      <c r="AM42" s="2">
        <v>12.622</v>
      </c>
      <c r="AN42" s="2">
        <v>0.51100000000000001</v>
      </c>
      <c r="AO42" s="2">
        <v>1.495E-2</v>
      </c>
      <c r="AP42" s="2">
        <v>178.39</v>
      </c>
      <c r="AQ42" s="2"/>
      <c r="AR42" s="1"/>
      <c r="AS42" s="2">
        <v>1950</v>
      </c>
      <c r="AT42" s="2">
        <v>4.6559999999999997</v>
      </c>
      <c r="AU42" s="2">
        <v>19.780999999999999</v>
      </c>
      <c r="AV42" s="2">
        <v>2.6480000000000001</v>
      </c>
      <c r="AW42" s="2">
        <v>723.27</v>
      </c>
      <c r="AX42" s="2">
        <v>12.548999999999999</v>
      </c>
      <c r="AY42" s="2">
        <v>0.503</v>
      </c>
      <c r="AZ42" s="2">
        <v>1.653E-2</v>
      </c>
      <c r="BA42" s="2">
        <v>34.4</v>
      </c>
      <c r="BB42">
        <v>178.4</v>
      </c>
      <c r="BE42">
        <f t="shared" si="0"/>
        <v>307.89999999999998</v>
      </c>
    </row>
    <row r="43" spans="1:57" x14ac:dyDescent="0.25">
      <c r="A43" s="1"/>
      <c r="B43" s="2">
        <v>2000</v>
      </c>
      <c r="C43" s="2">
        <v>4.5679999999999996</v>
      </c>
      <c r="D43" s="2">
        <v>20.779</v>
      </c>
      <c r="E43" s="2">
        <v>2.3980000000000001</v>
      </c>
      <c r="F43" s="2">
        <v>710.78</v>
      </c>
      <c r="G43" s="2">
        <v>12.592000000000001</v>
      </c>
      <c r="H43" s="2">
        <v>0.51600000000000001</v>
      </c>
      <c r="I43" s="2">
        <v>6.6600000000000001E-3</v>
      </c>
      <c r="J43" s="2"/>
      <c r="K43" s="1"/>
      <c r="L43" s="2">
        <v>2000</v>
      </c>
      <c r="M43" s="2">
        <v>4.7869999999999999</v>
      </c>
      <c r="N43" s="2">
        <v>20.158000000000001</v>
      </c>
      <c r="O43" s="2">
        <v>2.42</v>
      </c>
      <c r="P43" s="2">
        <v>701.93</v>
      </c>
      <c r="Q43" s="2">
        <v>13.17</v>
      </c>
      <c r="R43" s="2">
        <v>0.52100000000000002</v>
      </c>
      <c r="S43" s="2">
        <v>1.005E-2</v>
      </c>
      <c r="T43" s="2">
        <v>180.85</v>
      </c>
      <c r="U43" s="2"/>
      <c r="V43" s="1"/>
      <c r="W43" s="2">
        <v>2000</v>
      </c>
      <c r="X43" s="2">
        <v>4.6989999999999998</v>
      </c>
      <c r="Y43" s="2">
        <v>19.952999999999999</v>
      </c>
      <c r="Z43" s="2">
        <v>2.4359999999999999</v>
      </c>
      <c r="AA43" s="2">
        <v>705.84</v>
      </c>
      <c r="AB43" s="2">
        <v>12.94</v>
      </c>
      <c r="AC43" s="2">
        <v>0.51800000000000002</v>
      </c>
      <c r="AD43" s="2">
        <v>1.281E-2</v>
      </c>
      <c r="AE43">
        <v>180.87</v>
      </c>
      <c r="AG43" s="1"/>
      <c r="AH43" s="2">
        <v>2000</v>
      </c>
      <c r="AI43" s="2">
        <v>4.5170000000000003</v>
      </c>
      <c r="AJ43" s="2">
        <v>19.948</v>
      </c>
      <c r="AK43" s="2">
        <v>2.4830000000000001</v>
      </c>
      <c r="AL43" s="2">
        <v>716.09</v>
      </c>
      <c r="AM43" s="2">
        <v>12.494</v>
      </c>
      <c r="AN43" s="2">
        <v>0.51</v>
      </c>
      <c r="AO43" s="2">
        <v>1.533E-2</v>
      </c>
      <c r="AP43" s="2">
        <v>180.88</v>
      </c>
      <c r="AQ43" s="2"/>
      <c r="AR43" s="1"/>
      <c r="AS43" s="2">
        <v>2000</v>
      </c>
      <c r="AT43" s="2">
        <v>4.5330000000000004</v>
      </c>
      <c r="AU43" s="2">
        <v>20.259</v>
      </c>
      <c r="AV43" s="2">
        <v>2.625</v>
      </c>
      <c r="AW43" s="2">
        <v>724.96</v>
      </c>
      <c r="AX43" s="2">
        <v>12.422000000000001</v>
      </c>
      <c r="AY43" s="2">
        <v>0.502</v>
      </c>
      <c r="AZ43" s="2">
        <v>1.6959999999999999E-2</v>
      </c>
      <c r="BA43" s="2">
        <v>35.4</v>
      </c>
      <c r="BB43">
        <v>180.89</v>
      </c>
      <c r="BE43">
        <f t="shared" si="0"/>
        <v>308.89999999999998</v>
      </c>
    </row>
    <row r="44" spans="1:57" x14ac:dyDescent="0.25">
      <c r="A44" s="1"/>
      <c r="B44" s="2">
        <v>2050</v>
      </c>
      <c r="C44" s="2">
        <v>4.4489999999999998</v>
      </c>
      <c r="D44" s="2">
        <v>21.245999999999999</v>
      </c>
      <c r="E44" s="2">
        <v>2.387</v>
      </c>
      <c r="F44" s="2">
        <v>712.76</v>
      </c>
      <c r="G44" s="2">
        <v>12.472</v>
      </c>
      <c r="H44" s="2">
        <v>0.51500000000000001</v>
      </c>
      <c r="I44" s="2">
        <v>6.8100000000000001E-3</v>
      </c>
      <c r="J44" s="2"/>
      <c r="K44" s="1"/>
      <c r="L44" s="2">
        <v>2050</v>
      </c>
      <c r="M44" s="2">
        <v>4.6609999999999996</v>
      </c>
      <c r="N44" s="2">
        <v>20.628</v>
      </c>
      <c r="O44" s="2">
        <v>2.4079999999999999</v>
      </c>
      <c r="P44" s="2">
        <v>703.99</v>
      </c>
      <c r="Q44" s="2">
        <v>13.035</v>
      </c>
      <c r="R44" s="2">
        <v>0.52</v>
      </c>
      <c r="S44" s="2">
        <v>1.03E-2</v>
      </c>
      <c r="T44" s="2">
        <v>183.25</v>
      </c>
      <c r="U44" s="2"/>
      <c r="V44" s="1"/>
      <c r="W44" s="2">
        <v>2050</v>
      </c>
      <c r="X44" s="2">
        <v>4.5759999999999996</v>
      </c>
      <c r="Y44" s="2">
        <v>20.428000000000001</v>
      </c>
      <c r="Z44" s="2">
        <v>2.4220000000000002</v>
      </c>
      <c r="AA44" s="2">
        <v>707.82</v>
      </c>
      <c r="AB44" s="2">
        <v>12.808</v>
      </c>
      <c r="AC44" s="2">
        <v>0.51700000000000002</v>
      </c>
      <c r="AD44" s="2">
        <v>1.3140000000000001E-2</v>
      </c>
      <c r="AE44">
        <v>183.27</v>
      </c>
      <c r="AG44" s="1"/>
      <c r="AH44" s="2">
        <v>2050</v>
      </c>
      <c r="AI44" s="2">
        <v>4.3970000000000002</v>
      </c>
      <c r="AJ44" s="2">
        <v>20.417999999999999</v>
      </c>
      <c r="AK44" s="2">
        <v>2.4660000000000002</v>
      </c>
      <c r="AL44" s="2">
        <v>717.85</v>
      </c>
      <c r="AM44" s="2">
        <v>12.372999999999999</v>
      </c>
      <c r="AN44" s="2">
        <v>0.51</v>
      </c>
      <c r="AO44" s="2">
        <v>1.5699999999999999E-2</v>
      </c>
      <c r="AP44" s="2">
        <v>183.28</v>
      </c>
      <c r="AQ44" s="2"/>
      <c r="AR44" s="1"/>
      <c r="AS44" s="2">
        <v>2050</v>
      </c>
      <c r="AT44" s="2">
        <v>4.4109999999999996</v>
      </c>
      <c r="AU44" s="2">
        <v>20.734999999999999</v>
      </c>
      <c r="AV44" s="2">
        <v>2.6030000000000002</v>
      </c>
      <c r="AW44" s="2">
        <v>726.54</v>
      </c>
      <c r="AX44" s="2">
        <v>12.302</v>
      </c>
      <c r="AY44" s="2">
        <v>0.502</v>
      </c>
      <c r="AZ44" s="2">
        <v>1.7389999999999999E-2</v>
      </c>
      <c r="BA44" s="2">
        <v>36.4</v>
      </c>
      <c r="BB44">
        <v>183.29</v>
      </c>
      <c r="BE44">
        <f t="shared" si="0"/>
        <v>309.89999999999998</v>
      </c>
    </row>
    <row r="45" spans="1:57" x14ac:dyDescent="0.25">
      <c r="A45" s="1"/>
      <c r="B45" s="2">
        <v>2100</v>
      </c>
      <c r="C45" s="2">
        <v>4.3319999999999999</v>
      </c>
      <c r="D45" s="2">
        <v>21.713000000000001</v>
      </c>
      <c r="E45" s="2">
        <v>2.3759999999999999</v>
      </c>
      <c r="F45" s="2">
        <v>714.64</v>
      </c>
      <c r="G45" s="2">
        <v>12.358000000000001</v>
      </c>
      <c r="H45" s="2">
        <v>0.51400000000000001</v>
      </c>
      <c r="I45" s="2">
        <v>6.96E-3</v>
      </c>
      <c r="J45" s="2"/>
      <c r="K45" s="1"/>
      <c r="L45" s="2">
        <v>2100</v>
      </c>
      <c r="M45" s="2">
        <v>4.5369999999999999</v>
      </c>
      <c r="N45" s="2">
        <v>21.097000000000001</v>
      </c>
      <c r="O45" s="2">
        <v>2.3959999999999999</v>
      </c>
      <c r="P45" s="2">
        <v>705.96</v>
      </c>
      <c r="Q45" s="2">
        <v>12.907</v>
      </c>
      <c r="R45" s="2">
        <v>0.51900000000000002</v>
      </c>
      <c r="S45" s="2">
        <v>1.055E-2</v>
      </c>
      <c r="T45" s="2">
        <v>185.66</v>
      </c>
      <c r="U45" s="2"/>
      <c r="V45" s="1"/>
      <c r="W45" s="2">
        <v>2100</v>
      </c>
      <c r="X45" s="2">
        <v>4.4539999999999997</v>
      </c>
      <c r="Y45" s="2">
        <v>20.902000000000001</v>
      </c>
      <c r="Z45" s="2">
        <v>2.4079999999999999</v>
      </c>
      <c r="AA45" s="2">
        <v>709.71</v>
      </c>
      <c r="AB45" s="2">
        <v>12.683999999999999</v>
      </c>
      <c r="AC45" s="2">
        <v>0.51600000000000001</v>
      </c>
      <c r="AD45" s="2">
        <v>1.346E-2</v>
      </c>
      <c r="AE45">
        <v>185.68</v>
      </c>
      <c r="AG45" s="1"/>
      <c r="AH45" s="2">
        <v>2100</v>
      </c>
      <c r="AI45" s="2">
        <v>4.28</v>
      </c>
      <c r="AJ45" s="2">
        <v>20.888000000000002</v>
      </c>
      <c r="AK45" s="2">
        <v>2.4489999999999998</v>
      </c>
      <c r="AL45" s="2">
        <v>719.52</v>
      </c>
      <c r="AM45" s="2">
        <v>12.259</v>
      </c>
      <c r="AN45" s="2">
        <v>0.50900000000000001</v>
      </c>
      <c r="AO45" s="2">
        <v>1.6080000000000001E-2</v>
      </c>
      <c r="AP45" s="2">
        <v>185.69</v>
      </c>
      <c r="AQ45" s="2"/>
      <c r="AR45" s="1"/>
      <c r="AS45" s="2">
        <v>2100</v>
      </c>
      <c r="AT45" s="2">
        <v>4.2919999999999998</v>
      </c>
      <c r="AU45" s="2">
        <v>21.210999999999999</v>
      </c>
      <c r="AV45" s="2">
        <v>2.5819999999999999</v>
      </c>
      <c r="AW45" s="2">
        <v>728.02</v>
      </c>
      <c r="AX45" s="2">
        <v>12.188000000000001</v>
      </c>
      <c r="AY45" s="2">
        <v>0.501</v>
      </c>
      <c r="AZ45" s="2">
        <v>1.7809999999999999E-2</v>
      </c>
      <c r="BA45" s="2">
        <v>37.299999999999997</v>
      </c>
      <c r="BB45">
        <v>185.7</v>
      </c>
      <c r="BE45">
        <f t="shared" si="0"/>
        <v>310.8</v>
      </c>
    </row>
    <row r="46" spans="1:57" x14ac:dyDescent="0.25">
      <c r="A46" s="1"/>
      <c r="B46" s="2">
        <v>2150</v>
      </c>
      <c r="C46" s="2">
        <v>4.2160000000000002</v>
      </c>
      <c r="D46" s="2">
        <v>22.18</v>
      </c>
      <c r="E46" s="2">
        <v>2.3650000000000002</v>
      </c>
      <c r="F46" s="2">
        <v>716.43</v>
      </c>
      <c r="G46" s="2">
        <v>12.250999999999999</v>
      </c>
      <c r="H46" s="2">
        <v>0.51300000000000001</v>
      </c>
      <c r="I46" s="2">
        <v>7.11E-3</v>
      </c>
      <c r="J46" s="2"/>
      <c r="K46" s="1"/>
      <c r="L46" s="2">
        <v>2150</v>
      </c>
      <c r="M46" s="2">
        <v>4.4139999999999997</v>
      </c>
      <c r="N46" s="2">
        <v>21.565999999999999</v>
      </c>
      <c r="O46" s="2">
        <v>2.3849999999999998</v>
      </c>
      <c r="P46" s="2">
        <v>707.84</v>
      </c>
      <c r="Q46" s="2">
        <v>12.787000000000001</v>
      </c>
      <c r="R46" s="2">
        <v>0.51900000000000002</v>
      </c>
      <c r="S46" s="2">
        <v>1.0800000000000001E-2</v>
      </c>
      <c r="T46" s="2">
        <v>187.99</v>
      </c>
      <c r="U46" s="2"/>
      <c r="V46" s="1"/>
      <c r="W46" s="2">
        <v>2150</v>
      </c>
      <c r="X46" s="2">
        <v>4.3339999999999996</v>
      </c>
      <c r="Y46" s="2">
        <v>21.373999999999999</v>
      </c>
      <c r="Z46" s="2">
        <v>2.395</v>
      </c>
      <c r="AA46" s="2">
        <v>711.51</v>
      </c>
      <c r="AB46" s="2">
        <v>12.567</v>
      </c>
      <c r="AC46" s="2">
        <v>0.51600000000000001</v>
      </c>
      <c r="AD46" s="2">
        <v>1.3780000000000001E-2</v>
      </c>
      <c r="AE46">
        <v>188</v>
      </c>
      <c r="AG46" s="1"/>
      <c r="AH46" s="2">
        <v>2150</v>
      </c>
      <c r="AI46" s="2">
        <v>4.1639999999999997</v>
      </c>
      <c r="AJ46" s="2">
        <v>21.358000000000001</v>
      </c>
      <c r="AK46" s="2">
        <v>2.4340000000000002</v>
      </c>
      <c r="AL46" s="2">
        <v>721.12</v>
      </c>
      <c r="AM46" s="2">
        <v>12.15</v>
      </c>
      <c r="AN46" s="2">
        <v>0.50800000000000001</v>
      </c>
      <c r="AO46" s="2">
        <v>1.6459999999999999E-2</v>
      </c>
      <c r="AP46" s="2">
        <v>188.02</v>
      </c>
      <c r="AQ46" s="2"/>
      <c r="AR46" s="1"/>
      <c r="AS46" s="2">
        <v>2150</v>
      </c>
      <c r="AT46" s="2">
        <v>4.1740000000000004</v>
      </c>
      <c r="AU46" s="2">
        <v>21.686</v>
      </c>
      <c r="AV46" s="2">
        <v>2.5609999999999999</v>
      </c>
      <c r="AW46" s="2">
        <v>729.41</v>
      </c>
      <c r="AX46" s="2">
        <v>12.081</v>
      </c>
      <c r="AY46" s="2">
        <v>0.501</v>
      </c>
      <c r="AZ46" s="2">
        <v>1.8239999999999999E-2</v>
      </c>
      <c r="BA46" s="2">
        <v>38.200000000000003</v>
      </c>
      <c r="BB46">
        <v>188.03</v>
      </c>
      <c r="BE46">
        <f t="shared" si="0"/>
        <v>311.7</v>
      </c>
    </row>
    <row r="47" spans="1:57" x14ac:dyDescent="0.25">
      <c r="A47" s="1"/>
      <c r="B47" s="2">
        <v>2200</v>
      </c>
      <c r="C47" s="2">
        <v>4.101</v>
      </c>
      <c r="D47" s="2">
        <v>22.646000000000001</v>
      </c>
      <c r="E47" s="2">
        <v>2.355</v>
      </c>
      <c r="F47" s="2">
        <v>718.15</v>
      </c>
      <c r="G47" s="2">
        <v>12.148999999999999</v>
      </c>
      <c r="H47" s="2">
        <v>0.51200000000000001</v>
      </c>
      <c r="I47" s="2">
        <v>7.26E-3</v>
      </c>
      <c r="J47" s="2"/>
      <c r="K47" s="1"/>
      <c r="L47" s="2">
        <v>2200</v>
      </c>
      <c r="M47" s="2">
        <v>4.2930000000000001</v>
      </c>
      <c r="N47" s="2">
        <v>22.033999999999999</v>
      </c>
      <c r="O47" s="2">
        <v>2.3740000000000001</v>
      </c>
      <c r="P47" s="2">
        <v>709.64</v>
      </c>
      <c r="Q47" s="2">
        <v>12.673</v>
      </c>
      <c r="R47" s="2">
        <v>0.51800000000000002</v>
      </c>
      <c r="S47" s="2">
        <v>1.1050000000000001E-2</v>
      </c>
      <c r="T47" s="2">
        <v>190.23</v>
      </c>
      <c r="U47" s="2"/>
      <c r="V47" s="1"/>
      <c r="W47" s="2">
        <v>2200</v>
      </c>
      <c r="X47" s="2">
        <v>4.2149999999999999</v>
      </c>
      <c r="Y47" s="2">
        <v>21.847000000000001</v>
      </c>
      <c r="Z47" s="2">
        <v>2.3820000000000001</v>
      </c>
      <c r="AA47" s="2">
        <v>713.22</v>
      </c>
      <c r="AB47" s="2">
        <v>12.456</v>
      </c>
      <c r="AC47" s="2">
        <v>0.51500000000000001</v>
      </c>
      <c r="AD47" s="2">
        <v>1.4109999999999999E-2</v>
      </c>
      <c r="AE47">
        <v>190.24</v>
      </c>
      <c r="AG47" s="1"/>
      <c r="AH47" s="2">
        <v>2200</v>
      </c>
      <c r="AI47" s="2">
        <v>4.0490000000000004</v>
      </c>
      <c r="AJ47" s="2">
        <v>21.826000000000001</v>
      </c>
      <c r="AK47" s="2">
        <v>2.4180000000000001</v>
      </c>
      <c r="AL47" s="2">
        <v>722.64</v>
      </c>
      <c r="AM47" s="2">
        <v>12.047000000000001</v>
      </c>
      <c r="AN47" s="2">
        <v>0.50800000000000001</v>
      </c>
      <c r="AO47" s="2">
        <v>1.6840000000000001E-2</v>
      </c>
      <c r="AP47" s="2">
        <v>190.26</v>
      </c>
      <c r="AQ47" s="2"/>
      <c r="AR47" s="1"/>
      <c r="AS47" s="2">
        <v>2200</v>
      </c>
      <c r="AT47" s="2">
        <v>4.0579999999999998</v>
      </c>
      <c r="AU47" s="2">
        <v>22.16</v>
      </c>
      <c r="AV47" s="2">
        <v>2.5409999999999999</v>
      </c>
      <c r="AW47" s="2">
        <v>730.72</v>
      </c>
      <c r="AX47" s="2">
        <v>11.978</v>
      </c>
      <c r="AY47" s="2">
        <v>0.5</v>
      </c>
      <c r="AZ47" s="2">
        <v>1.8669999999999999E-2</v>
      </c>
      <c r="BA47" s="2">
        <v>39.1</v>
      </c>
      <c r="BB47">
        <v>190.27</v>
      </c>
      <c r="BE47">
        <f t="shared" si="0"/>
        <v>312.60000000000002</v>
      </c>
    </row>
    <row r="48" spans="1:57" x14ac:dyDescent="0.25">
      <c r="A48" s="1"/>
      <c r="B48" s="2">
        <v>2250</v>
      </c>
      <c r="C48" s="2">
        <v>3.9870000000000001</v>
      </c>
      <c r="D48" s="2">
        <v>23.111000000000001</v>
      </c>
      <c r="E48" s="2">
        <v>2.3450000000000002</v>
      </c>
      <c r="F48" s="2">
        <v>719.78</v>
      </c>
      <c r="G48" s="2">
        <v>12.052</v>
      </c>
      <c r="H48" s="2">
        <v>0.51100000000000001</v>
      </c>
      <c r="I48" s="2">
        <v>7.4099999999999999E-3</v>
      </c>
      <c r="J48" s="2"/>
      <c r="K48" s="1"/>
      <c r="L48" s="2">
        <v>2250</v>
      </c>
      <c r="M48" s="2">
        <v>4.173</v>
      </c>
      <c r="N48" s="2">
        <v>22.501999999999999</v>
      </c>
      <c r="O48" s="2">
        <v>2.363</v>
      </c>
      <c r="P48" s="2">
        <v>711.36</v>
      </c>
      <c r="Q48" s="2">
        <v>12.564</v>
      </c>
      <c r="R48" s="2">
        <v>0.51700000000000002</v>
      </c>
      <c r="S48" s="2">
        <v>1.1299999999999999E-2</v>
      </c>
      <c r="T48" s="2">
        <v>192.31</v>
      </c>
      <c r="U48" s="2"/>
      <c r="V48" s="1"/>
      <c r="W48" s="2">
        <v>2250</v>
      </c>
      <c r="X48" s="2">
        <v>4.0979999999999999</v>
      </c>
      <c r="Y48" s="2">
        <v>22.318000000000001</v>
      </c>
      <c r="Z48" s="2">
        <v>2.3690000000000002</v>
      </c>
      <c r="AA48" s="2">
        <v>714.87</v>
      </c>
      <c r="AB48" s="2">
        <v>12.351000000000001</v>
      </c>
      <c r="AC48" s="2">
        <v>0.51400000000000001</v>
      </c>
      <c r="AD48" s="2">
        <v>1.443E-2</v>
      </c>
      <c r="AE48">
        <v>192.32</v>
      </c>
      <c r="AG48" s="1"/>
      <c r="AH48" s="2">
        <v>2250</v>
      </c>
      <c r="AI48" s="2">
        <v>3.9359999999999999</v>
      </c>
      <c r="AJ48" s="2">
        <v>22.294</v>
      </c>
      <c r="AK48" s="2">
        <v>2.403</v>
      </c>
      <c r="AL48" s="2">
        <v>724.09</v>
      </c>
      <c r="AM48" s="2">
        <v>11.949</v>
      </c>
      <c r="AN48" s="2">
        <v>0.50700000000000001</v>
      </c>
      <c r="AO48" s="2">
        <v>1.7219999999999999E-2</v>
      </c>
      <c r="AP48" s="2">
        <v>192.33</v>
      </c>
      <c r="AQ48" s="2"/>
      <c r="AR48" s="1"/>
      <c r="AS48" s="2">
        <v>2250</v>
      </c>
      <c r="AT48" s="2">
        <v>3.9430000000000001</v>
      </c>
      <c r="AU48" s="2">
        <v>22.632999999999999</v>
      </c>
      <c r="AV48" s="2">
        <v>2.5209999999999999</v>
      </c>
      <c r="AW48" s="2">
        <v>731.96</v>
      </c>
      <c r="AX48" s="2">
        <v>11.881</v>
      </c>
      <c r="AY48" s="2">
        <v>0.5</v>
      </c>
      <c r="AZ48" s="2">
        <v>1.9099999999999999E-2</v>
      </c>
      <c r="BA48" s="2">
        <v>40.1</v>
      </c>
      <c r="BB48">
        <v>192.35</v>
      </c>
      <c r="BE48">
        <f t="shared" si="0"/>
        <v>313.60000000000002</v>
      </c>
    </row>
    <row r="49" spans="1:57" x14ac:dyDescent="0.25">
      <c r="A49" s="1"/>
      <c r="B49" s="2">
        <v>2300</v>
      </c>
      <c r="C49" s="2">
        <v>3.875</v>
      </c>
      <c r="D49" s="2">
        <v>23.577000000000002</v>
      </c>
      <c r="E49" s="2">
        <v>2.335</v>
      </c>
      <c r="F49" s="2">
        <v>721.34</v>
      </c>
      <c r="G49" s="2">
        <v>11.96</v>
      </c>
      <c r="H49" s="2">
        <v>0.51100000000000001</v>
      </c>
      <c r="I49" s="2">
        <v>7.5700000000000003E-3</v>
      </c>
      <c r="J49" s="2"/>
      <c r="K49" s="1"/>
      <c r="L49" s="2">
        <v>2300</v>
      </c>
      <c r="M49" s="2">
        <v>4.0549999999999997</v>
      </c>
      <c r="N49" s="2">
        <v>22.969000000000001</v>
      </c>
      <c r="O49" s="2">
        <v>2.3519999999999999</v>
      </c>
      <c r="P49" s="2">
        <v>713.01</v>
      </c>
      <c r="Q49" s="2">
        <v>12.461</v>
      </c>
      <c r="R49" s="2">
        <v>0.51600000000000001</v>
      </c>
      <c r="S49" s="2">
        <v>1.155E-2</v>
      </c>
      <c r="T49" s="2">
        <v>194.41</v>
      </c>
      <c r="U49" s="2"/>
      <c r="V49" s="1"/>
      <c r="W49" s="2">
        <v>2300</v>
      </c>
      <c r="X49" s="2">
        <v>3.9820000000000002</v>
      </c>
      <c r="Y49" s="2">
        <v>22.788</v>
      </c>
      <c r="Z49" s="2">
        <v>2.3570000000000002</v>
      </c>
      <c r="AA49" s="2">
        <v>716.44</v>
      </c>
      <c r="AB49" s="2">
        <v>12.252000000000001</v>
      </c>
      <c r="AC49" s="2">
        <v>0.51300000000000001</v>
      </c>
      <c r="AD49" s="2">
        <v>1.4760000000000001E-2</v>
      </c>
      <c r="AE49">
        <v>194.42</v>
      </c>
      <c r="AG49" s="1"/>
      <c r="AH49" s="2">
        <v>2300</v>
      </c>
      <c r="AI49" s="2">
        <v>3.8239999999999998</v>
      </c>
      <c r="AJ49" s="2">
        <v>22.760999999999999</v>
      </c>
      <c r="AK49" s="2">
        <v>2.3889999999999998</v>
      </c>
      <c r="AL49" s="2">
        <v>725.47</v>
      </c>
      <c r="AM49" s="2">
        <v>11.856</v>
      </c>
      <c r="AN49" s="2">
        <v>0.50700000000000001</v>
      </c>
      <c r="AO49" s="2">
        <v>1.7600000000000001E-2</v>
      </c>
      <c r="AP49" s="2">
        <v>194.43</v>
      </c>
      <c r="AQ49" s="2"/>
      <c r="AR49" s="1"/>
      <c r="AS49" s="2">
        <v>2300</v>
      </c>
      <c r="AT49" s="2">
        <v>3.8290000000000002</v>
      </c>
      <c r="AU49" s="2">
        <v>23.106000000000002</v>
      </c>
      <c r="AV49" s="2">
        <v>2.5009999999999999</v>
      </c>
      <c r="AW49" s="2">
        <v>733.12</v>
      </c>
      <c r="AX49" s="2">
        <v>11.788</v>
      </c>
      <c r="AY49" s="2">
        <v>0.5</v>
      </c>
      <c r="AZ49" s="2">
        <v>1.9529999999999999E-2</v>
      </c>
      <c r="BA49" s="2">
        <v>41</v>
      </c>
      <c r="BB49">
        <v>194.45</v>
      </c>
      <c r="BE49">
        <f t="shared" si="0"/>
        <v>314.5</v>
      </c>
    </row>
    <row r="50" spans="1:57" x14ac:dyDescent="0.25">
      <c r="A50" s="1"/>
      <c r="B50" s="2">
        <v>2350</v>
      </c>
      <c r="C50" s="2">
        <v>3.7639999999999998</v>
      </c>
      <c r="D50" s="2">
        <v>24.041</v>
      </c>
      <c r="E50" s="2">
        <v>2.3250000000000002</v>
      </c>
      <c r="F50" s="2">
        <v>722.84</v>
      </c>
      <c r="G50" s="2">
        <v>11.872999999999999</v>
      </c>
      <c r="H50" s="2">
        <v>0.51</v>
      </c>
      <c r="I50" s="2">
        <v>7.7200000000000003E-3</v>
      </c>
      <c r="J50" s="2"/>
      <c r="K50" s="1"/>
      <c r="L50" s="2">
        <v>2350</v>
      </c>
      <c r="M50" s="2">
        <v>3.9380000000000002</v>
      </c>
      <c r="N50" s="2">
        <v>23.434999999999999</v>
      </c>
      <c r="O50" s="2">
        <v>2.3420000000000001</v>
      </c>
      <c r="P50" s="2">
        <v>714.59</v>
      </c>
      <c r="Q50" s="2">
        <v>12.363</v>
      </c>
      <c r="R50" s="2">
        <v>0.51600000000000001</v>
      </c>
      <c r="S50" s="2">
        <v>1.18E-2</v>
      </c>
      <c r="T50" s="2">
        <v>196.53</v>
      </c>
      <c r="U50" s="2"/>
      <c r="V50" s="1"/>
      <c r="W50" s="2">
        <v>2350</v>
      </c>
      <c r="X50" s="2">
        <v>3.867</v>
      </c>
      <c r="Y50" s="2">
        <v>23.257999999999999</v>
      </c>
      <c r="Z50" s="2">
        <v>2.3460000000000001</v>
      </c>
      <c r="AA50" s="2">
        <v>717.94</v>
      </c>
      <c r="AB50" s="2">
        <v>12.157999999999999</v>
      </c>
      <c r="AC50" s="2">
        <v>0.51300000000000001</v>
      </c>
      <c r="AD50" s="2">
        <v>1.508E-2</v>
      </c>
      <c r="AE50">
        <v>196.54</v>
      </c>
      <c r="AG50" s="1"/>
      <c r="AH50" s="2">
        <v>2350</v>
      </c>
      <c r="AI50" s="2">
        <v>3.7130000000000001</v>
      </c>
      <c r="AJ50" s="2">
        <v>23.228000000000002</v>
      </c>
      <c r="AK50" s="2">
        <v>2.3740000000000001</v>
      </c>
      <c r="AL50" s="2">
        <v>726.8</v>
      </c>
      <c r="AM50" s="2">
        <v>11.766999999999999</v>
      </c>
      <c r="AN50" s="2">
        <v>0.50600000000000001</v>
      </c>
      <c r="AO50" s="2">
        <v>1.7979999999999999E-2</v>
      </c>
      <c r="AP50" s="2">
        <v>196.55</v>
      </c>
      <c r="AQ50" s="2"/>
      <c r="AR50" s="1"/>
      <c r="AS50" s="2">
        <v>2350</v>
      </c>
      <c r="AT50" s="2">
        <v>3.7170000000000001</v>
      </c>
      <c r="AU50" s="2">
        <v>23.577000000000002</v>
      </c>
      <c r="AV50" s="2">
        <v>2.4820000000000002</v>
      </c>
      <c r="AW50" s="2">
        <v>734.22</v>
      </c>
      <c r="AX50" s="2">
        <v>11.7</v>
      </c>
      <c r="AY50" s="2">
        <v>0.499</v>
      </c>
      <c r="AZ50" s="2">
        <v>1.9959999999999999E-2</v>
      </c>
      <c r="BA50" s="2">
        <v>41.8</v>
      </c>
      <c r="BB50">
        <v>196.57</v>
      </c>
      <c r="BE50">
        <f t="shared" si="0"/>
        <v>315.3</v>
      </c>
    </row>
    <row r="51" spans="1:57" x14ac:dyDescent="0.25">
      <c r="A51" s="1"/>
      <c r="B51" s="2">
        <v>2400</v>
      </c>
      <c r="C51" s="2">
        <v>3.6539999999999999</v>
      </c>
      <c r="D51" s="2">
        <v>24.506</v>
      </c>
      <c r="E51" s="2">
        <v>2.3149999999999999</v>
      </c>
      <c r="F51" s="2">
        <v>724.27</v>
      </c>
      <c r="G51" s="2">
        <v>11.789</v>
      </c>
      <c r="H51" s="2">
        <v>0.50900000000000001</v>
      </c>
      <c r="I51" s="2">
        <v>7.8700000000000003E-3</v>
      </c>
      <c r="J51" s="2"/>
      <c r="K51" s="1"/>
      <c r="L51" s="2">
        <v>2400</v>
      </c>
      <c r="M51" s="2">
        <v>3.8220000000000001</v>
      </c>
      <c r="N51" s="2">
        <v>23.901</v>
      </c>
      <c r="O51" s="2">
        <v>2.3319999999999999</v>
      </c>
      <c r="P51" s="2">
        <v>716.11</v>
      </c>
      <c r="Q51" s="2">
        <v>12.27</v>
      </c>
      <c r="R51" s="2">
        <v>0.51500000000000001</v>
      </c>
      <c r="S51" s="2">
        <v>1.205E-2</v>
      </c>
      <c r="T51" s="2">
        <v>198.49</v>
      </c>
      <c r="U51" s="2"/>
      <c r="V51" s="1"/>
      <c r="W51" s="2">
        <v>2400</v>
      </c>
      <c r="X51" s="2">
        <v>3.754</v>
      </c>
      <c r="Y51" s="2">
        <v>23.727</v>
      </c>
      <c r="Z51" s="2">
        <v>2.3340000000000001</v>
      </c>
      <c r="AA51" s="2">
        <v>719.39</v>
      </c>
      <c r="AB51" s="2">
        <v>12.068</v>
      </c>
      <c r="AC51" s="2">
        <v>0.51200000000000001</v>
      </c>
      <c r="AD51" s="2">
        <v>1.541E-2</v>
      </c>
      <c r="AE51">
        <v>198.51</v>
      </c>
      <c r="AG51" s="1"/>
      <c r="AH51" s="2">
        <v>2400</v>
      </c>
      <c r="AI51" s="2">
        <v>3.6040000000000001</v>
      </c>
      <c r="AJ51" s="2">
        <v>23.693999999999999</v>
      </c>
      <c r="AK51" s="2">
        <v>2.3610000000000002</v>
      </c>
      <c r="AL51" s="2">
        <v>728.06</v>
      </c>
      <c r="AM51" s="2">
        <v>11.682</v>
      </c>
      <c r="AN51" s="2">
        <v>0.50600000000000001</v>
      </c>
      <c r="AO51" s="2">
        <v>1.8360000000000001E-2</v>
      </c>
      <c r="AP51" s="2">
        <v>198.52</v>
      </c>
      <c r="AQ51" s="2"/>
      <c r="AR51" s="1"/>
      <c r="AS51" s="2">
        <v>2400</v>
      </c>
      <c r="AT51" s="2">
        <v>3.6059999999999999</v>
      </c>
      <c r="AU51" s="2">
        <v>24.047999999999998</v>
      </c>
      <c r="AV51" s="2">
        <v>2.464</v>
      </c>
      <c r="AW51" s="2">
        <v>735.25</v>
      </c>
      <c r="AX51" s="2">
        <v>11.616</v>
      </c>
      <c r="AY51" s="2">
        <v>0.499</v>
      </c>
      <c r="AZ51" s="2">
        <v>2.0400000000000001E-2</v>
      </c>
      <c r="BA51" s="2">
        <v>42.7</v>
      </c>
      <c r="BB51">
        <v>198.54</v>
      </c>
      <c r="BE51">
        <f t="shared" si="0"/>
        <v>316.2</v>
      </c>
    </row>
    <row r="52" spans="1:57" x14ac:dyDescent="0.25">
      <c r="A52" s="1"/>
      <c r="B52" s="2">
        <v>2450</v>
      </c>
      <c r="C52" s="2">
        <v>3.5459999999999998</v>
      </c>
      <c r="D52" s="2">
        <v>24.97</v>
      </c>
      <c r="E52" s="2">
        <v>2.306</v>
      </c>
      <c r="F52" s="2">
        <v>725.64</v>
      </c>
      <c r="G52" s="2">
        <v>11.709</v>
      </c>
      <c r="H52" s="2">
        <v>0.50900000000000001</v>
      </c>
      <c r="I52" s="2">
        <v>8.0300000000000007E-3</v>
      </c>
      <c r="J52" s="2"/>
      <c r="K52" s="1"/>
      <c r="L52" s="2">
        <v>2450</v>
      </c>
      <c r="M52" s="2">
        <v>3.7080000000000002</v>
      </c>
      <c r="N52" s="2">
        <v>24.367000000000001</v>
      </c>
      <c r="O52" s="2">
        <v>2.3220000000000001</v>
      </c>
      <c r="P52" s="2">
        <v>717.57</v>
      </c>
      <c r="Q52" s="2">
        <v>12.180999999999999</v>
      </c>
      <c r="R52" s="2">
        <v>0.51400000000000001</v>
      </c>
      <c r="S52" s="2">
        <v>1.23E-2</v>
      </c>
      <c r="T52" s="2">
        <v>200.3</v>
      </c>
      <c r="U52" s="2"/>
      <c r="V52" s="1"/>
      <c r="W52" s="2">
        <v>2450</v>
      </c>
      <c r="X52" s="2">
        <v>3.6419999999999999</v>
      </c>
      <c r="Y52" s="2">
        <v>24.196000000000002</v>
      </c>
      <c r="Z52" s="2">
        <v>2.3239999999999998</v>
      </c>
      <c r="AA52" s="2">
        <v>720.77</v>
      </c>
      <c r="AB52" s="2">
        <v>11.981999999999999</v>
      </c>
      <c r="AC52" s="2">
        <v>0.51200000000000001</v>
      </c>
      <c r="AD52" s="2">
        <v>1.5740000000000001E-2</v>
      </c>
      <c r="AE52">
        <v>200.32</v>
      </c>
      <c r="AG52" s="1"/>
      <c r="AH52" s="2">
        <v>2450</v>
      </c>
      <c r="AI52" s="2">
        <v>3.4950000000000001</v>
      </c>
      <c r="AJ52" s="2">
        <v>24.158999999999999</v>
      </c>
      <c r="AK52" s="2">
        <v>2.347</v>
      </c>
      <c r="AL52" s="2">
        <v>729.28</v>
      </c>
      <c r="AM52" s="2">
        <v>11.6</v>
      </c>
      <c r="AN52" s="2">
        <v>0.505</v>
      </c>
      <c r="AO52" s="2">
        <v>1.874E-2</v>
      </c>
      <c r="AP52" s="2">
        <v>200.33</v>
      </c>
      <c r="AQ52" s="2"/>
      <c r="AR52" s="1"/>
      <c r="AS52" s="2">
        <v>2450</v>
      </c>
      <c r="AT52" s="2">
        <v>3.4969999999999999</v>
      </c>
      <c r="AU52" s="2">
        <v>24.518000000000001</v>
      </c>
      <c r="AV52" s="2">
        <v>2.4460000000000002</v>
      </c>
      <c r="AW52" s="2">
        <v>736.23</v>
      </c>
      <c r="AX52" s="2">
        <v>11.535</v>
      </c>
      <c r="AY52" s="2">
        <v>0.499</v>
      </c>
      <c r="AZ52" s="2">
        <v>2.0830000000000001E-2</v>
      </c>
      <c r="BA52" s="2">
        <v>43.7</v>
      </c>
      <c r="BB52">
        <v>200.35</v>
      </c>
      <c r="BE52">
        <f t="shared" si="0"/>
        <v>317.2</v>
      </c>
    </row>
    <row r="53" spans="1:57" x14ac:dyDescent="0.25">
      <c r="A53" s="1"/>
      <c r="B53" s="2">
        <v>2500</v>
      </c>
      <c r="C53" s="2">
        <v>3.4380000000000002</v>
      </c>
      <c r="D53" s="2">
        <v>25.433</v>
      </c>
      <c r="E53" s="2">
        <v>2.2970000000000002</v>
      </c>
      <c r="F53" s="2">
        <v>726.95</v>
      </c>
      <c r="G53" s="2">
        <v>11.632</v>
      </c>
      <c r="H53" s="2">
        <v>0.50800000000000001</v>
      </c>
      <c r="I53" s="2">
        <v>8.1799999999999998E-3</v>
      </c>
      <c r="J53" s="2"/>
      <c r="K53" s="1"/>
      <c r="L53" s="2">
        <v>2500</v>
      </c>
      <c r="M53" s="2">
        <v>3.5939999999999999</v>
      </c>
      <c r="N53" s="2">
        <v>24.832000000000001</v>
      </c>
      <c r="O53" s="2">
        <v>2.3130000000000002</v>
      </c>
      <c r="P53" s="2">
        <v>718.97</v>
      </c>
      <c r="Q53" s="2">
        <v>12.096</v>
      </c>
      <c r="R53" s="2">
        <v>0.51400000000000001</v>
      </c>
      <c r="S53" s="2">
        <v>1.255E-2</v>
      </c>
      <c r="T53" s="2">
        <v>202.15</v>
      </c>
      <c r="U53" s="2"/>
      <c r="V53" s="1"/>
      <c r="W53" s="2">
        <v>2500</v>
      </c>
      <c r="X53" s="2">
        <v>3.5310000000000001</v>
      </c>
      <c r="Y53" s="2">
        <v>24.661999999999999</v>
      </c>
      <c r="Z53" s="2">
        <v>2.3130000000000002</v>
      </c>
      <c r="AA53" s="2">
        <v>722.09</v>
      </c>
      <c r="AB53" s="2">
        <v>11.901</v>
      </c>
      <c r="AC53" s="2">
        <v>0.51100000000000001</v>
      </c>
      <c r="AD53" s="2">
        <v>1.6060000000000001E-2</v>
      </c>
      <c r="AE53">
        <v>202.17</v>
      </c>
      <c r="AG53" s="1"/>
      <c r="AH53" s="2">
        <v>2500</v>
      </c>
      <c r="AI53" s="2">
        <v>3.3879999999999999</v>
      </c>
      <c r="AJ53" s="2">
        <v>24.623999999999999</v>
      </c>
      <c r="AK53" s="2">
        <v>2.3340000000000001</v>
      </c>
      <c r="AL53" s="2">
        <v>730.44</v>
      </c>
      <c r="AM53" s="2">
        <v>11.522</v>
      </c>
      <c r="AN53" s="2">
        <v>0.505</v>
      </c>
      <c r="AO53" s="2">
        <v>1.9120000000000002E-2</v>
      </c>
      <c r="AP53" s="2">
        <v>202.18</v>
      </c>
      <c r="AQ53" s="2"/>
      <c r="AR53" s="1"/>
      <c r="AS53" s="2">
        <v>2500</v>
      </c>
      <c r="AT53" s="2">
        <v>3.3889999999999998</v>
      </c>
      <c r="AU53" s="2">
        <v>24.988</v>
      </c>
      <c r="AV53" s="2">
        <v>2.4279999999999999</v>
      </c>
      <c r="AW53" s="2">
        <v>737.16</v>
      </c>
      <c r="AX53" s="2">
        <v>11.458</v>
      </c>
      <c r="AY53" s="2">
        <v>0.499</v>
      </c>
      <c r="AZ53" s="2">
        <v>2.1260000000000001E-2</v>
      </c>
      <c r="BA53" s="2">
        <v>44.6</v>
      </c>
      <c r="BB53">
        <v>202.19</v>
      </c>
      <c r="BE53">
        <f t="shared" si="0"/>
        <v>318.10000000000002</v>
      </c>
    </row>
    <row r="54" spans="1:57" x14ac:dyDescent="0.25">
      <c r="A54" s="1"/>
      <c r="B54" s="2">
        <v>2550</v>
      </c>
      <c r="C54" s="2">
        <v>3.331</v>
      </c>
      <c r="D54" s="2">
        <v>25.896999999999998</v>
      </c>
      <c r="E54" s="2">
        <v>2.2869999999999999</v>
      </c>
      <c r="F54" s="2">
        <v>728.21</v>
      </c>
      <c r="G54" s="2">
        <v>11.558999999999999</v>
      </c>
      <c r="H54" s="2">
        <v>0.50800000000000001</v>
      </c>
      <c r="I54" s="2">
        <v>8.3300000000000006E-3</v>
      </c>
      <c r="J54" s="2"/>
      <c r="K54" s="1"/>
      <c r="L54" s="2">
        <v>2550</v>
      </c>
      <c r="M54" s="2">
        <v>3.4820000000000002</v>
      </c>
      <c r="N54" s="2">
        <v>25.297000000000001</v>
      </c>
      <c r="O54" s="2">
        <v>2.3029999999999999</v>
      </c>
      <c r="P54" s="2">
        <v>720.32</v>
      </c>
      <c r="Q54" s="2">
        <v>12.013999999999999</v>
      </c>
      <c r="R54" s="2">
        <v>0.51300000000000001</v>
      </c>
      <c r="S54" s="2">
        <v>1.2800000000000001E-2</v>
      </c>
      <c r="T54" s="2">
        <v>204.02</v>
      </c>
      <c r="U54" s="2"/>
      <c r="V54" s="1"/>
      <c r="W54" s="2">
        <v>2550</v>
      </c>
      <c r="X54" s="2">
        <v>3.4209999999999998</v>
      </c>
      <c r="Y54" s="2">
        <v>25.126999999999999</v>
      </c>
      <c r="Z54" s="2">
        <v>2.3029999999999999</v>
      </c>
      <c r="AA54" s="2">
        <v>723.36</v>
      </c>
      <c r="AB54" s="2">
        <v>11.824</v>
      </c>
      <c r="AC54" s="2">
        <v>0.51100000000000001</v>
      </c>
      <c r="AD54" s="2">
        <v>1.6389999999999998E-2</v>
      </c>
      <c r="AE54">
        <v>204.04</v>
      </c>
      <c r="AG54" s="1"/>
      <c r="AH54" s="2">
        <v>2550</v>
      </c>
      <c r="AI54" s="2">
        <v>3.282</v>
      </c>
      <c r="AJ54" s="2">
        <v>25.088000000000001</v>
      </c>
      <c r="AK54" s="2">
        <v>2.3220000000000001</v>
      </c>
      <c r="AL54" s="2">
        <v>731.55</v>
      </c>
      <c r="AM54" s="2">
        <v>11.448</v>
      </c>
      <c r="AN54" s="2">
        <v>0.504</v>
      </c>
      <c r="AO54" s="2">
        <v>1.95E-2</v>
      </c>
      <c r="AP54" s="2">
        <v>204.05</v>
      </c>
      <c r="AQ54" s="2"/>
      <c r="AR54" s="1"/>
      <c r="AS54" s="2">
        <v>2550</v>
      </c>
      <c r="AT54" s="2">
        <v>3.2810000000000001</v>
      </c>
      <c r="AU54" s="2">
        <v>25.456</v>
      </c>
      <c r="AV54" s="2">
        <v>2.411</v>
      </c>
      <c r="AW54" s="2">
        <v>738.03</v>
      </c>
      <c r="AX54" s="2">
        <v>11.385</v>
      </c>
      <c r="AY54" s="2">
        <v>0.498</v>
      </c>
      <c r="AZ54" s="2">
        <v>2.1690000000000001E-2</v>
      </c>
      <c r="BA54" s="2">
        <v>45.4</v>
      </c>
      <c r="BB54">
        <v>204.07</v>
      </c>
      <c r="BE54">
        <f t="shared" si="0"/>
        <v>318.89999999999998</v>
      </c>
    </row>
    <row r="55" spans="1:57" x14ac:dyDescent="0.25">
      <c r="A55" s="1"/>
      <c r="B55" s="2">
        <v>2600</v>
      </c>
      <c r="C55" s="2">
        <v>3.2250000000000001</v>
      </c>
      <c r="D55" s="2">
        <v>26.36</v>
      </c>
      <c r="E55" s="2">
        <v>2.278</v>
      </c>
      <c r="F55" s="2">
        <v>729.42</v>
      </c>
      <c r="G55" s="2">
        <v>11.488</v>
      </c>
      <c r="H55" s="2">
        <v>0.50700000000000001</v>
      </c>
      <c r="I55" s="2">
        <v>8.4899999999999993E-3</v>
      </c>
      <c r="J55" s="2"/>
      <c r="K55" s="1"/>
      <c r="L55" s="2">
        <v>2600</v>
      </c>
      <c r="M55" s="2">
        <v>3.371</v>
      </c>
      <c r="N55" s="2">
        <v>25.760999999999999</v>
      </c>
      <c r="O55" s="2">
        <v>2.294</v>
      </c>
      <c r="P55" s="2">
        <v>721.62</v>
      </c>
      <c r="Q55" s="2">
        <v>11.936999999999999</v>
      </c>
      <c r="R55" s="2">
        <v>0.51300000000000001</v>
      </c>
      <c r="S55" s="2">
        <v>1.306E-2</v>
      </c>
      <c r="T55" s="2">
        <v>205.84</v>
      </c>
      <c r="U55" s="2"/>
      <c r="V55" s="1"/>
      <c r="W55" s="2">
        <v>2600</v>
      </c>
      <c r="X55" s="2">
        <v>3.3109999999999999</v>
      </c>
      <c r="Y55" s="2">
        <v>25.59</v>
      </c>
      <c r="Z55" s="2">
        <v>2.2930000000000001</v>
      </c>
      <c r="AA55" s="2">
        <v>724.57</v>
      </c>
      <c r="AB55" s="2">
        <v>11.750999999999999</v>
      </c>
      <c r="AC55" s="2">
        <v>0.51</v>
      </c>
      <c r="AD55" s="2">
        <v>1.6709999999999999E-2</v>
      </c>
      <c r="AE55">
        <v>205.86</v>
      </c>
      <c r="AG55" s="1"/>
      <c r="AH55" s="2">
        <v>2600</v>
      </c>
      <c r="AI55" s="2">
        <v>3.177</v>
      </c>
      <c r="AJ55" s="2">
        <v>25.552</v>
      </c>
      <c r="AK55" s="2">
        <v>2.3090000000000002</v>
      </c>
      <c r="AL55" s="2">
        <v>732.62</v>
      </c>
      <c r="AM55" s="2">
        <v>11.375999999999999</v>
      </c>
      <c r="AN55" s="2">
        <v>0.504</v>
      </c>
      <c r="AO55" s="2">
        <v>1.9890000000000001E-2</v>
      </c>
      <c r="AP55" s="2">
        <v>205.88</v>
      </c>
      <c r="AQ55" s="2"/>
      <c r="AR55" s="1"/>
      <c r="AS55" s="2">
        <v>2600</v>
      </c>
      <c r="AT55" s="2">
        <v>3.1749999999999998</v>
      </c>
      <c r="AU55" s="2">
        <v>25.923999999999999</v>
      </c>
      <c r="AV55" s="2">
        <v>2.3940000000000001</v>
      </c>
      <c r="AW55" s="2">
        <v>738.86</v>
      </c>
      <c r="AX55" s="2">
        <v>11.314</v>
      </c>
      <c r="AY55" s="2">
        <v>0.498</v>
      </c>
      <c r="AZ55" s="2">
        <v>2.2120000000000001E-2</v>
      </c>
      <c r="BA55" s="2">
        <v>46.2</v>
      </c>
      <c r="BB55">
        <v>205.89</v>
      </c>
      <c r="BE55">
        <f t="shared" si="0"/>
        <v>319.7</v>
      </c>
    </row>
    <row r="56" spans="1:57" x14ac:dyDescent="0.25">
      <c r="A56" s="1"/>
      <c r="B56" s="2">
        <v>2650</v>
      </c>
      <c r="C56" s="2">
        <v>3.12</v>
      </c>
      <c r="D56" s="2">
        <v>26.821999999999999</v>
      </c>
      <c r="E56" s="2">
        <v>2.27</v>
      </c>
      <c r="F56" s="2">
        <v>730.59</v>
      </c>
      <c r="G56" s="2">
        <v>11.420999999999999</v>
      </c>
      <c r="H56" s="2">
        <v>0.50700000000000001</v>
      </c>
      <c r="I56" s="2">
        <v>8.6400000000000001E-3</v>
      </c>
      <c r="J56" s="2"/>
      <c r="K56" s="1"/>
      <c r="L56" s="2">
        <v>2650</v>
      </c>
      <c r="M56" s="2">
        <v>3.26</v>
      </c>
      <c r="N56" s="2">
        <v>26.225000000000001</v>
      </c>
      <c r="O56" s="2">
        <v>2.2850000000000001</v>
      </c>
      <c r="P56" s="2">
        <v>722.87</v>
      </c>
      <c r="Q56" s="2">
        <v>11.862</v>
      </c>
      <c r="R56" s="2">
        <v>0.51200000000000001</v>
      </c>
      <c r="S56" s="2">
        <v>1.3310000000000001E-2</v>
      </c>
      <c r="T56" s="2">
        <v>207.61</v>
      </c>
      <c r="U56" s="2"/>
      <c r="V56" s="1"/>
      <c r="W56" s="2">
        <v>2650</v>
      </c>
      <c r="X56" s="2">
        <v>3.2029999999999998</v>
      </c>
      <c r="Y56" s="2">
        <v>26.053999999999998</v>
      </c>
      <c r="Z56" s="2">
        <v>2.2839999999999998</v>
      </c>
      <c r="AA56" s="2">
        <v>725.74</v>
      </c>
      <c r="AB56" s="2">
        <v>11.68</v>
      </c>
      <c r="AC56" s="2">
        <v>0.51</v>
      </c>
      <c r="AD56" s="2">
        <v>1.704E-2</v>
      </c>
      <c r="AE56">
        <v>207.63</v>
      </c>
      <c r="AG56" s="1"/>
      <c r="AH56" s="2">
        <v>2650</v>
      </c>
      <c r="AI56" s="2">
        <v>3.0720000000000001</v>
      </c>
      <c r="AJ56" s="2">
        <v>26.015999999999998</v>
      </c>
      <c r="AK56" s="2">
        <v>2.2970000000000002</v>
      </c>
      <c r="AL56" s="2">
        <v>733.65</v>
      </c>
      <c r="AM56" s="2">
        <v>11.307</v>
      </c>
      <c r="AN56" s="2">
        <v>0.504</v>
      </c>
      <c r="AO56" s="2">
        <v>2.027E-2</v>
      </c>
      <c r="AP56" s="2">
        <v>207.65</v>
      </c>
      <c r="AQ56" s="2"/>
      <c r="AR56" s="1"/>
      <c r="AS56" s="2">
        <v>2650</v>
      </c>
      <c r="AT56" s="2">
        <v>3.07</v>
      </c>
      <c r="AU56" s="2">
        <v>26.391999999999999</v>
      </c>
      <c r="AV56" s="2">
        <v>2.3780000000000001</v>
      </c>
      <c r="AW56" s="2">
        <v>739.66</v>
      </c>
      <c r="AX56" s="2">
        <v>11.246</v>
      </c>
      <c r="AY56" s="2">
        <v>0.498</v>
      </c>
      <c r="AZ56" s="2">
        <v>2.256E-2</v>
      </c>
      <c r="BA56" s="2">
        <v>47</v>
      </c>
      <c r="BB56">
        <v>207.66</v>
      </c>
      <c r="BE56">
        <f t="shared" si="0"/>
        <v>320.5</v>
      </c>
    </row>
    <row r="57" spans="1:57" x14ac:dyDescent="0.25">
      <c r="A57" s="1"/>
      <c r="B57" s="2">
        <v>2700</v>
      </c>
      <c r="C57" s="2">
        <v>3.016</v>
      </c>
      <c r="D57" s="2">
        <v>27.285</v>
      </c>
      <c r="E57" s="2">
        <v>2.2610000000000001</v>
      </c>
      <c r="F57" s="2">
        <v>731.71</v>
      </c>
      <c r="G57" s="2">
        <v>11.356</v>
      </c>
      <c r="H57" s="2">
        <v>0.50600000000000001</v>
      </c>
      <c r="I57" s="2">
        <v>8.8000000000000005E-3</v>
      </c>
      <c r="J57" s="2"/>
      <c r="K57" s="1"/>
      <c r="L57" s="2">
        <v>2700</v>
      </c>
      <c r="M57" s="2">
        <v>3.1509999999999998</v>
      </c>
      <c r="N57" s="2">
        <v>26.689</v>
      </c>
      <c r="O57" s="2">
        <v>2.2770000000000001</v>
      </c>
      <c r="P57" s="2">
        <v>724.07</v>
      </c>
      <c r="Q57" s="2">
        <v>11.79</v>
      </c>
      <c r="R57" s="2">
        <v>0.51200000000000001</v>
      </c>
      <c r="S57" s="2">
        <v>1.3559999999999999E-2</v>
      </c>
      <c r="T57" s="2">
        <v>209.33</v>
      </c>
      <c r="U57" s="2"/>
      <c r="V57" s="1"/>
      <c r="W57" s="2">
        <v>2700</v>
      </c>
      <c r="X57" s="2">
        <v>3.0960000000000001</v>
      </c>
      <c r="Y57" s="2">
        <v>26.516999999999999</v>
      </c>
      <c r="Z57" s="2">
        <v>2.2749999999999999</v>
      </c>
      <c r="AA57" s="2">
        <v>726.87</v>
      </c>
      <c r="AB57" s="2">
        <v>11.612</v>
      </c>
      <c r="AC57" s="2">
        <v>0.50900000000000001</v>
      </c>
      <c r="AD57" s="2">
        <v>1.737E-2</v>
      </c>
      <c r="AE57">
        <v>209.35</v>
      </c>
      <c r="AG57" s="1"/>
      <c r="AH57" s="2">
        <v>2700</v>
      </c>
      <c r="AI57" s="2">
        <v>2.9689999999999999</v>
      </c>
      <c r="AJ57" s="2">
        <v>26.478999999999999</v>
      </c>
      <c r="AK57" s="2">
        <v>2.286</v>
      </c>
      <c r="AL57" s="2">
        <v>734.64</v>
      </c>
      <c r="AM57" s="2">
        <v>11.241</v>
      </c>
      <c r="AN57" s="2">
        <v>0.503</v>
      </c>
      <c r="AO57" s="2">
        <v>2.0650000000000002E-2</v>
      </c>
      <c r="AP57" s="2">
        <v>209.36</v>
      </c>
      <c r="AQ57" s="2"/>
      <c r="AR57" s="1"/>
      <c r="AS57" s="2">
        <v>2700</v>
      </c>
      <c r="AT57" s="2">
        <v>2.9660000000000002</v>
      </c>
      <c r="AU57" s="2">
        <v>26.858000000000001</v>
      </c>
      <c r="AV57" s="2">
        <v>2.3620000000000001</v>
      </c>
      <c r="AW57" s="2">
        <v>740.41</v>
      </c>
      <c r="AX57" s="2">
        <v>11.18</v>
      </c>
      <c r="AY57" s="2">
        <v>0.498</v>
      </c>
      <c r="AZ57" s="2">
        <v>2.299E-2</v>
      </c>
      <c r="BA57" s="2">
        <v>47.8</v>
      </c>
      <c r="BB57">
        <v>209.38</v>
      </c>
      <c r="BE57">
        <f t="shared" si="0"/>
        <v>321.3</v>
      </c>
    </row>
    <row r="58" spans="1:57" x14ac:dyDescent="0.25">
      <c r="A58" s="1"/>
      <c r="B58" s="2">
        <v>2750</v>
      </c>
      <c r="C58" s="2">
        <v>2.9119999999999999</v>
      </c>
      <c r="D58" s="2">
        <v>27.747</v>
      </c>
      <c r="E58" s="2">
        <v>2.2530000000000001</v>
      </c>
      <c r="F58" s="2">
        <v>732.79</v>
      </c>
      <c r="G58" s="2">
        <v>11.294</v>
      </c>
      <c r="H58" s="2">
        <v>0.50600000000000001</v>
      </c>
      <c r="I58" s="2">
        <v>8.9599999999999992E-3</v>
      </c>
      <c r="J58" s="2"/>
      <c r="K58" s="1"/>
      <c r="L58" s="2">
        <v>2750</v>
      </c>
      <c r="M58" s="2">
        <v>3.0430000000000001</v>
      </c>
      <c r="N58" s="2">
        <v>27.152999999999999</v>
      </c>
      <c r="O58" s="2">
        <v>2.2679999999999998</v>
      </c>
      <c r="P58" s="2">
        <v>725.23</v>
      </c>
      <c r="Q58" s="2">
        <v>11.722</v>
      </c>
      <c r="R58" s="2">
        <v>0.51100000000000001</v>
      </c>
      <c r="S58" s="2">
        <v>1.3820000000000001E-2</v>
      </c>
      <c r="T58" s="2">
        <v>211.01</v>
      </c>
      <c r="U58" s="2"/>
      <c r="V58" s="1"/>
      <c r="W58" s="2">
        <v>2750</v>
      </c>
      <c r="X58" s="2">
        <v>2.99</v>
      </c>
      <c r="Y58" s="2">
        <v>26.98</v>
      </c>
      <c r="Z58" s="2">
        <v>2.266</v>
      </c>
      <c r="AA58" s="2">
        <v>727.97</v>
      </c>
      <c r="AB58" s="2">
        <v>11.547000000000001</v>
      </c>
      <c r="AC58" s="2">
        <v>0.50900000000000001</v>
      </c>
      <c r="AD58" s="2">
        <v>1.7690000000000001E-2</v>
      </c>
      <c r="AE58">
        <v>211.02</v>
      </c>
      <c r="AG58" s="1"/>
      <c r="AH58" s="2">
        <v>2750</v>
      </c>
      <c r="AI58" s="2">
        <v>2.867</v>
      </c>
      <c r="AJ58" s="2">
        <v>26.940999999999999</v>
      </c>
      <c r="AK58" s="2">
        <v>2.274</v>
      </c>
      <c r="AL58" s="2">
        <v>735.6</v>
      </c>
      <c r="AM58" s="2">
        <v>11.177</v>
      </c>
      <c r="AN58" s="2">
        <v>0.503</v>
      </c>
      <c r="AO58" s="2">
        <v>2.104E-2</v>
      </c>
      <c r="AP58" s="2">
        <v>211.04</v>
      </c>
      <c r="AQ58" s="2"/>
      <c r="AR58" s="1"/>
      <c r="AS58" s="2">
        <v>2750</v>
      </c>
      <c r="AT58" s="2">
        <v>2.863</v>
      </c>
      <c r="AU58" s="2">
        <v>27.324000000000002</v>
      </c>
      <c r="AV58" s="2">
        <v>2.3460000000000001</v>
      </c>
      <c r="AW58" s="2">
        <v>741.12</v>
      </c>
      <c r="AX58" s="2">
        <v>11.118</v>
      </c>
      <c r="AY58" s="2">
        <v>0.498</v>
      </c>
      <c r="AZ58" s="2">
        <v>2.3429999999999999E-2</v>
      </c>
      <c r="BA58" s="2">
        <v>48.6</v>
      </c>
      <c r="BB58">
        <v>211.05</v>
      </c>
      <c r="BE58">
        <f t="shared" si="0"/>
        <v>322.10000000000002</v>
      </c>
    </row>
    <row r="59" spans="1:57" x14ac:dyDescent="0.25">
      <c r="A59" s="1"/>
      <c r="B59" s="2">
        <v>2800</v>
      </c>
      <c r="C59" s="2">
        <v>2.81</v>
      </c>
      <c r="D59" s="2">
        <v>28.209</v>
      </c>
      <c r="E59" s="2">
        <v>2.2450000000000001</v>
      </c>
      <c r="F59" s="2">
        <v>733.84</v>
      </c>
      <c r="G59" s="2">
        <v>11.234</v>
      </c>
      <c r="H59" s="2">
        <v>0.505</v>
      </c>
      <c r="I59" s="2">
        <v>9.11E-3</v>
      </c>
      <c r="J59" s="2"/>
      <c r="K59" s="1"/>
      <c r="L59" s="2">
        <v>2800</v>
      </c>
      <c r="M59" s="2">
        <v>2.9350000000000001</v>
      </c>
      <c r="N59" s="2">
        <v>27.616</v>
      </c>
      <c r="O59" s="2">
        <v>2.2599999999999998</v>
      </c>
      <c r="P59" s="2">
        <v>726.36</v>
      </c>
      <c r="Q59" s="2">
        <v>11.656000000000001</v>
      </c>
      <c r="R59" s="2">
        <v>0.51100000000000001</v>
      </c>
      <c r="S59" s="2">
        <v>1.4069999999999999E-2</v>
      </c>
      <c r="T59" s="2">
        <v>212.63</v>
      </c>
      <c r="U59" s="2"/>
      <c r="V59" s="1"/>
      <c r="W59" s="2">
        <v>2800</v>
      </c>
      <c r="X59" s="2">
        <v>2.8839999999999999</v>
      </c>
      <c r="Y59" s="2">
        <v>27.442</v>
      </c>
      <c r="Z59" s="2">
        <v>2.2570000000000001</v>
      </c>
      <c r="AA59" s="2">
        <v>729.03</v>
      </c>
      <c r="AB59" s="2">
        <v>11.484</v>
      </c>
      <c r="AC59" s="2">
        <v>0.50800000000000001</v>
      </c>
      <c r="AD59" s="2">
        <v>1.8020000000000001E-2</v>
      </c>
      <c r="AE59">
        <v>212.65</v>
      </c>
      <c r="AG59" s="1"/>
      <c r="AH59" s="2">
        <v>2800</v>
      </c>
      <c r="AI59" s="2">
        <v>2.7650000000000001</v>
      </c>
      <c r="AJ59" s="2">
        <v>27.404</v>
      </c>
      <c r="AK59" s="2">
        <v>2.2629999999999999</v>
      </c>
      <c r="AL59" s="2">
        <v>736.52</v>
      </c>
      <c r="AM59" s="2">
        <v>11.116</v>
      </c>
      <c r="AN59" s="2">
        <v>0.503</v>
      </c>
      <c r="AO59" s="2">
        <v>2.1420000000000002E-2</v>
      </c>
      <c r="AP59" s="2">
        <v>212.66</v>
      </c>
      <c r="AQ59" s="2"/>
      <c r="AR59" s="1"/>
      <c r="AS59" s="2">
        <v>2800</v>
      </c>
      <c r="AT59" s="2">
        <v>2.7610000000000001</v>
      </c>
      <c r="AU59" s="2">
        <v>27.79</v>
      </c>
      <c r="AV59" s="2">
        <v>2.331</v>
      </c>
      <c r="AW59" s="2">
        <v>741.81</v>
      </c>
      <c r="AX59" s="2">
        <v>11.057</v>
      </c>
      <c r="AY59" s="2">
        <v>0.498</v>
      </c>
      <c r="AZ59" s="2">
        <v>2.3859999999999999E-2</v>
      </c>
      <c r="BA59" s="2">
        <v>49.4</v>
      </c>
      <c r="BB59">
        <v>212.68</v>
      </c>
      <c r="BE59">
        <f t="shared" si="0"/>
        <v>322.89999999999998</v>
      </c>
    </row>
    <row r="60" spans="1:57" x14ac:dyDescent="0.25">
      <c r="A60" s="1"/>
      <c r="B60" s="2">
        <v>2850</v>
      </c>
      <c r="C60" s="2">
        <v>2.7080000000000002</v>
      </c>
      <c r="D60" s="2">
        <v>28.67</v>
      </c>
      <c r="E60" s="2">
        <v>2.2370000000000001</v>
      </c>
      <c r="F60" s="2">
        <v>734.86</v>
      </c>
      <c r="G60" s="2">
        <v>11.176</v>
      </c>
      <c r="H60" s="2">
        <v>0.505</v>
      </c>
      <c r="I60" s="2">
        <v>9.2700000000000005E-3</v>
      </c>
      <c r="J60" s="2"/>
      <c r="K60" s="1"/>
      <c r="L60" s="2">
        <v>2850</v>
      </c>
      <c r="M60" s="2">
        <v>2.8279999999999998</v>
      </c>
      <c r="N60" s="2">
        <v>28.079000000000001</v>
      </c>
      <c r="O60" s="2">
        <v>2.2519999999999998</v>
      </c>
      <c r="P60" s="2">
        <v>727.44</v>
      </c>
      <c r="Q60" s="2">
        <v>11.592000000000001</v>
      </c>
      <c r="R60" s="2">
        <v>0.51</v>
      </c>
      <c r="S60" s="2">
        <v>1.4330000000000001E-2</v>
      </c>
      <c r="T60" s="2">
        <v>214.21</v>
      </c>
      <c r="U60" s="2"/>
      <c r="V60" s="1"/>
      <c r="W60" s="2">
        <v>2850</v>
      </c>
      <c r="X60" s="2">
        <v>2.7789999999999999</v>
      </c>
      <c r="Y60" s="2">
        <v>27.904</v>
      </c>
      <c r="Z60" s="2">
        <v>2.2480000000000002</v>
      </c>
      <c r="AA60" s="2">
        <v>730.05</v>
      </c>
      <c r="AB60" s="2">
        <v>11.423999999999999</v>
      </c>
      <c r="AC60" s="2">
        <v>0.50800000000000001</v>
      </c>
      <c r="AD60" s="2">
        <v>1.8350000000000002E-2</v>
      </c>
      <c r="AE60">
        <v>214.23</v>
      </c>
      <c r="AG60" s="1"/>
      <c r="AH60" s="2">
        <v>2850</v>
      </c>
      <c r="AI60" s="2">
        <v>2.6640000000000001</v>
      </c>
      <c r="AJ60" s="2">
        <v>27.864999999999998</v>
      </c>
      <c r="AK60" s="2">
        <v>2.2519999999999998</v>
      </c>
      <c r="AL60" s="2">
        <v>737.41</v>
      </c>
      <c r="AM60" s="2">
        <v>11.057</v>
      </c>
      <c r="AN60" s="2">
        <v>0.502</v>
      </c>
      <c r="AO60" s="2">
        <v>2.181E-2</v>
      </c>
      <c r="AP60" s="2">
        <v>214.25</v>
      </c>
      <c r="AQ60" s="2"/>
      <c r="AR60" s="1"/>
      <c r="AS60" s="2">
        <v>2850</v>
      </c>
      <c r="AT60" s="2">
        <v>2.6589999999999998</v>
      </c>
      <c r="AU60" s="2">
        <v>28.254999999999999</v>
      </c>
      <c r="AV60" s="2">
        <v>2.3159999999999998</v>
      </c>
      <c r="AW60" s="2">
        <v>742.46</v>
      </c>
      <c r="AX60" s="2">
        <v>10.999000000000001</v>
      </c>
      <c r="AY60" s="2">
        <v>0.498</v>
      </c>
      <c r="AZ60" s="2">
        <v>2.4299999999999999E-2</v>
      </c>
      <c r="BA60" s="2">
        <v>50.2</v>
      </c>
      <c r="BB60">
        <v>214.26</v>
      </c>
      <c r="BE60">
        <f t="shared" si="0"/>
        <v>323.7</v>
      </c>
    </row>
    <row r="61" spans="1:57" x14ac:dyDescent="0.25">
      <c r="A61" s="1"/>
      <c r="B61" s="2">
        <v>2900</v>
      </c>
      <c r="C61" s="2">
        <v>2.6070000000000002</v>
      </c>
      <c r="D61" s="2">
        <v>29.132000000000001</v>
      </c>
      <c r="E61" s="2">
        <v>2.2290000000000001</v>
      </c>
      <c r="F61" s="2">
        <v>735.84</v>
      </c>
      <c r="G61" s="2">
        <v>11.12</v>
      </c>
      <c r="H61" s="2">
        <v>0.505</v>
      </c>
      <c r="I61" s="2">
        <v>9.4299999999999991E-3</v>
      </c>
      <c r="J61" s="2"/>
      <c r="K61" s="1"/>
      <c r="L61" s="2">
        <v>2900</v>
      </c>
      <c r="M61" s="2">
        <v>2.722</v>
      </c>
      <c r="N61" s="2">
        <v>28.541</v>
      </c>
      <c r="O61" s="2">
        <v>2.2440000000000002</v>
      </c>
      <c r="P61" s="2">
        <v>728.49</v>
      </c>
      <c r="Q61" s="2">
        <v>11.531000000000001</v>
      </c>
      <c r="R61" s="2">
        <v>0.51</v>
      </c>
      <c r="S61" s="2">
        <v>1.4590000000000001E-2</v>
      </c>
      <c r="T61" s="2">
        <v>215.84</v>
      </c>
      <c r="U61" s="2"/>
      <c r="V61" s="1"/>
      <c r="W61" s="2">
        <v>2900</v>
      </c>
      <c r="X61" s="2">
        <v>2.6760000000000002</v>
      </c>
      <c r="Y61" s="2">
        <v>28.366</v>
      </c>
      <c r="Z61" s="2">
        <v>2.2400000000000002</v>
      </c>
      <c r="AA61" s="2">
        <v>731.04</v>
      </c>
      <c r="AB61" s="2">
        <v>11.365</v>
      </c>
      <c r="AC61" s="2">
        <v>0.50800000000000001</v>
      </c>
      <c r="AD61" s="2">
        <v>1.8679999999999999E-2</v>
      </c>
      <c r="AE61">
        <v>215.86</v>
      </c>
      <c r="AG61" s="1"/>
      <c r="AH61" s="2">
        <v>2900</v>
      </c>
      <c r="AI61" s="2">
        <v>2.5640000000000001</v>
      </c>
      <c r="AJ61" s="2">
        <v>28.327000000000002</v>
      </c>
      <c r="AK61" s="2">
        <v>2.242</v>
      </c>
      <c r="AL61" s="2">
        <v>738.28</v>
      </c>
      <c r="AM61" s="2">
        <v>11</v>
      </c>
      <c r="AN61" s="2">
        <v>0.502</v>
      </c>
      <c r="AO61" s="2">
        <v>2.2200000000000001E-2</v>
      </c>
      <c r="AP61" s="2">
        <v>215.87</v>
      </c>
      <c r="AQ61" s="2"/>
      <c r="AR61" s="1"/>
      <c r="AS61" s="2">
        <v>2900</v>
      </c>
      <c r="AT61" s="2">
        <v>2.5590000000000002</v>
      </c>
      <c r="AU61" s="2">
        <v>28.719000000000001</v>
      </c>
      <c r="AV61" s="2">
        <v>2.302</v>
      </c>
      <c r="AW61" s="2">
        <v>743.09</v>
      </c>
      <c r="AX61" s="2">
        <v>10.942</v>
      </c>
      <c r="AY61" s="2">
        <v>0.498</v>
      </c>
      <c r="AZ61" s="2">
        <v>2.4729999999999999E-2</v>
      </c>
      <c r="BA61" s="2">
        <v>50.9</v>
      </c>
      <c r="BB61">
        <v>215.88</v>
      </c>
      <c r="BC61" s="1"/>
      <c r="BD61">
        <f t="shared" ref="BD61:BD82" si="1">BC61*BB61</f>
        <v>0</v>
      </c>
      <c r="BE61">
        <f t="shared" si="0"/>
        <v>324.39999999999998</v>
      </c>
    </row>
    <row r="62" spans="1:57" x14ac:dyDescent="0.25">
      <c r="A62" s="1"/>
      <c r="B62" s="2">
        <v>2950</v>
      </c>
      <c r="C62" s="2">
        <v>2.5070000000000001</v>
      </c>
      <c r="D62" s="2">
        <v>29.593</v>
      </c>
      <c r="E62" s="2">
        <v>2.2210000000000001</v>
      </c>
      <c r="F62" s="2">
        <v>736.79</v>
      </c>
      <c r="G62" s="2">
        <v>11.066000000000001</v>
      </c>
      <c r="H62" s="2">
        <v>0.504</v>
      </c>
      <c r="I62" s="2">
        <v>9.5899999999999996E-3</v>
      </c>
      <c r="J62" s="2"/>
      <c r="K62" s="1"/>
      <c r="L62" s="2">
        <v>2950</v>
      </c>
      <c r="M62" s="2">
        <v>2.617</v>
      </c>
      <c r="N62" s="2">
        <v>29.004000000000001</v>
      </c>
      <c r="O62" s="2">
        <v>2.2370000000000001</v>
      </c>
      <c r="P62" s="2">
        <v>729.5</v>
      </c>
      <c r="Q62" s="2">
        <v>11.472</v>
      </c>
      <c r="R62" s="2">
        <v>0.50900000000000001</v>
      </c>
      <c r="S62" s="2">
        <v>1.4840000000000001E-2</v>
      </c>
      <c r="T62" s="2">
        <v>217.34</v>
      </c>
      <c r="U62" s="2"/>
      <c r="V62" s="1"/>
      <c r="W62" s="2">
        <v>2950</v>
      </c>
      <c r="X62" s="2">
        <v>2.5720000000000001</v>
      </c>
      <c r="Y62" s="2">
        <v>28.827999999999999</v>
      </c>
      <c r="Z62" s="2">
        <v>2.2320000000000002</v>
      </c>
      <c r="AA62" s="2">
        <v>732.01</v>
      </c>
      <c r="AB62" s="2">
        <v>11.308999999999999</v>
      </c>
      <c r="AC62" s="2">
        <v>0.50700000000000001</v>
      </c>
      <c r="AD62" s="2">
        <v>1.9009999999999999E-2</v>
      </c>
      <c r="AE62">
        <v>217.36</v>
      </c>
      <c r="AG62" s="1"/>
      <c r="AH62" s="2">
        <v>2950</v>
      </c>
      <c r="AI62" s="2">
        <v>2.4649999999999999</v>
      </c>
      <c r="AJ62" s="2">
        <v>28.788</v>
      </c>
      <c r="AK62" s="2">
        <v>2.2320000000000002</v>
      </c>
      <c r="AL62" s="2">
        <v>739.12</v>
      </c>
      <c r="AM62" s="2">
        <v>10.945</v>
      </c>
      <c r="AN62" s="2">
        <v>0.502</v>
      </c>
      <c r="AO62" s="2">
        <v>2.2589999999999999E-2</v>
      </c>
      <c r="AP62" s="2">
        <v>217.37</v>
      </c>
      <c r="AQ62" s="2"/>
      <c r="AR62" s="1"/>
      <c r="AS62" s="2">
        <v>2950</v>
      </c>
      <c r="AT62" s="2">
        <v>2.4590000000000001</v>
      </c>
      <c r="AU62" s="2">
        <v>29.183</v>
      </c>
      <c r="AV62" s="2">
        <v>2.2879999999999998</v>
      </c>
      <c r="AW62" s="2">
        <v>743.7</v>
      </c>
      <c r="AX62" s="2">
        <v>10.888</v>
      </c>
      <c r="AY62" s="2">
        <v>0.498</v>
      </c>
      <c r="AZ62" s="2">
        <v>2.5170000000000001E-2</v>
      </c>
      <c r="BA62" s="2">
        <v>51.7</v>
      </c>
      <c r="BB62">
        <v>217.38</v>
      </c>
      <c r="BC62" s="1"/>
      <c r="BD62">
        <f t="shared" si="1"/>
        <v>0</v>
      </c>
      <c r="BE62">
        <f t="shared" si="0"/>
        <v>325.2</v>
      </c>
    </row>
    <row r="63" spans="1:57" x14ac:dyDescent="0.25">
      <c r="A63" s="1"/>
      <c r="B63" s="2">
        <v>3000</v>
      </c>
      <c r="C63" s="2">
        <v>2.407</v>
      </c>
      <c r="D63" s="2">
        <v>30.053999999999998</v>
      </c>
      <c r="E63" s="2">
        <v>2.214</v>
      </c>
      <c r="F63" s="2">
        <v>737.72</v>
      </c>
      <c r="G63" s="2">
        <v>11.015000000000001</v>
      </c>
      <c r="H63" s="2">
        <v>0.504</v>
      </c>
      <c r="I63" s="2">
        <v>9.75E-3</v>
      </c>
      <c r="J63" s="2"/>
      <c r="K63" s="1"/>
      <c r="L63" s="2">
        <v>3000</v>
      </c>
      <c r="M63" s="2">
        <v>2.5129999999999999</v>
      </c>
      <c r="N63" s="2">
        <v>29.466000000000001</v>
      </c>
      <c r="O63" s="2">
        <v>2.2290000000000001</v>
      </c>
      <c r="P63" s="2">
        <v>730.48</v>
      </c>
      <c r="Q63" s="2">
        <v>11.414999999999999</v>
      </c>
      <c r="R63" s="2">
        <v>0.50900000000000001</v>
      </c>
      <c r="S63" s="2">
        <v>1.5100000000000001E-2</v>
      </c>
      <c r="T63" s="2">
        <v>218.88</v>
      </c>
      <c r="U63" s="2"/>
      <c r="V63" s="1"/>
      <c r="W63" s="2">
        <v>3000</v>
      </c>
      <c r="X63" s="2">
        <v>2.4700000000000002</v>
      </c>
      <c r="Y63" s="2">
        <v>29.289000000000001</v>
      </c>
      <c r="Z63" s="2">
        <v>2.2250000000000001</v>
      </c>
      <c r="AA63" s="2">
        <v>732.94</v>
      </c>
      <c r="AB63" s="2">
        <v>11.255000000000001</v>
      </c>
      <c r="AC63" s="2">
        <v>0.50700000000000001</v>
      </c>
      <c r="AD63" s="2">
        <v>1.934E-2</v>
      </c>
      <c r="AE63">
        <v>218.9</v>
      </c>
      <c r="AG63" s="1"/>
      <c r="AH63" s="2">
        <v>3000</v>
      </c>
      <c r="AI63" s="2">
        <v>2.367</v>
      </c>
      <c r="AJ63" s="2">
        <v>29.248999999999999</v>
      </c>
      <c r="AK63" s="2">
        <v>2.222</v>
      </c>
      <c r="AL63" s="2">
        <v>739.93</v>
      </c>
      <c r="AM63" s="2">
        <v>10.891999999999999</v>
      </c>
      <c r="AN63" s="2">
        <v>0.501</v>
      </c>
      <c r="AO63" s="2">
        <v>2.2970000000000001E-2</v>
      </c>
      <c r="AP63" s="2">
        <v>218.91</v>
      </c>
      <c r="AQ63" s="2"/>
      <c r="AR63" s="1"/>
      <c r="AS63" s="2">
        <v>3000</v>
      </c>
      <c r="AT63" s="2">
        <v>2.36</v>
      </c>
      <c r="AU63" s="2">
        <v>29.646999999999998</v>
      </c>
      <c r="AV63" s="2">
        <v>2.274</v>
      </c>
      <c r="AW63" s="2">
        <v>744.28</v>
      </c>
      <c r="AX63" s="2">
        <v>10.836</v>
      </c>
      <c r="AY63" s="2">
        <v>0.497</v>
      </c>
      <c r="AZ63" s="2">
        <v>2.5610000000000001E-2</v>
      </c>
      <c r="BA63" s="2">
        <v>52.4</v>
      </c>
      <c r="BB63">
        <v>218.91</v>
      </c>
      <c r="BC63" s="1"/>
      <c r="BD63">
        <f t="shared" si="1"/>
        <v>0</v>
      </c>
      <c r="BE63">
        <f t="shared" si="0"/>
        <v>325.89999999999998</v>
      </c>
    </row>
    <row r="64" spans="1:57" x14ac:dyDescent="0.25">
      <c r="A64" s="1"/>
      <c r="B64" s="2">
        <v>3050</v>
      </c>
      <c r="C64" s="2">
        <v>2.3079999999999998</v>
      </c>
      <c r="D64" s="2">
        <v>30.515000000000001</v>
      </c>
      <c r="E64" s="2">
        <v>2.2069999999999999</v>
      </c>
      <c r="F64" s="2">
        <v>738.62</v>
      </c>
      <c r="G64" s="2">
        <v>10.964</v>
      </c>
      <c r="H64" s="2">
        <v>0.503</v>
      </c>
      <c r="I64" s="2">
        <v>9.9100000000000004E-3</v>
      </c>
      <c r="J64" s="2"/>
      <c r="K64" s="1"/>
      <c r="L64" s="2">
        <v>3050</v>
      </c>
      <c r="M64" s="2">
        <v>2.4089999999999998</v>
      </c>
      <c r="N64" s="2">
        <v>29.927</v>
      </c>
      <c r="O64" s="2">
        <v>2.222</v>
      </c>
      <c r="P64" s="2">
        <v>731.44</v>
      </c>
      <c r="Q64" s="2">
        <v>11.361000000000001</v>
      </c>
      <c r="R64" s="2">
        <v>0.50900000000000001</v>
      </c>
      <c r="S64" s="2">
        <v>1.536E-2</v>
      </c>
      <c r="T64" s="2">
        <v>220.55</v>
      </c>
      <c r="U64" s="2"/>
      <c r="V64" s="1"/>
      <c r="W64" s="2">
        <v>3050</v>
      </c>
      <c r="X64" s="2">
        <v>2.3679999999999999</v>
      </c>
      <c r="Y64" s="2">
        <v>29.75</v>
      </c>
      <c r="Z64" s="2">
        <v>2.2170000000000001</v>
      </c>
      <c r="AA64" s="2">
        <v>733.85</v>
      </c>
      <c r="AB64" s="2">
        <v>11.202999999999999</v>
      </c>
      <c r="AC64" s="2">
        <v>0.50700000000000001</v>
      </c>
      <c r="AD64" s="2">
        <v>1.967E-2</v>
      </c>
      <c r="AE64">
        <v>220.57</v>
      </c>
      <c r="AG64" s="1"/>
      <c r="AH64" s="2">
        <v>3050</v>
      </c>
      <c r="AI64" s="2">
        <v>2.2690000000000001</v>
      </c>
      <c r="AJ64" s="2">
        <v>29.709</v>
      </c>
      <c r="AK64" s="2">
        <v>2.2130000000000001</v>
      </c>
      <c r="AL64" s="2">
        <v>740.73</v>
      </c>
      <c r="AM64" s="2">
        <v>10.84</v>
      </c>
      <c r="AN64" s="2">
        <v>0.501</v>
      </c>
      <c r="AO64" s="2">
        <v>2.3359999999999999E-2</v>
      </c>
      <c r="AP64" s="2">
        <v>220.58</v>
      </c>
      <c r="AQ64" s="2"/>
      <c r="AR64" s="1"/>
      <c r="AS64" s="2">
        <v>3050</v>
      </c>
      <c r="AT64" s="2">
        <v>2.262</v>
      </c>
      <c r="AU64" s="2">
        <v>30.11</v>
      </c>
      <c r="AV64" s="2">
        <v>2.2610000000000001</v>
      </c>
      <c r="AW64" s="2">
        <v>744.84</v>
      </c>
      <c r="AX64" s="2">
        <v>10.785</v>
      </c>
      <c r="AY64" s="2">
        <v>0.497</v>
      </c>
      <c r="AZ64" s="2">
        <v>2.6040000000000001E-2</v>
      </c>
      <c r="BA64" s="2">
        <v>52.9</v>
      </c>
      <c r="BB64">
        <v>220.53</v>
      </c>
      <c r="BC64" s="1"/>
      <c r="BD64">
        <f t="shared" si="1"/>
        <v>0</v>
      </c>
      <c r="BE64">
        <f t="shared" si="0"/>
        <v>326.39999999999998</v>
      </c>
    </row>
    <row r="65" spans="1:57" x14ac:dyDescent="0.25">
      <c r="A65" s="1"/>
      <c r="B65" s="2">
        <v>3100</v>
      </c>
      <c r="C65" s="2">
        <v>2.21</v>
      </c>
      <c r="D65" s="2">
        <v>30.975000000000001</v>
      </c>
      <c r="E65" s="2">
        <v>2.2000000000000002</v>
      </c>
      <c r="F65" s="2">
        <v>739.49</v>
      </c>
      <c r="G65" s="2">
        <v>10.916</v>
      </c>
      <c r="H65" s="2">
        <v>0.503</v>
      </c>
      <c r="I65" s="2">
        <v>1.0070000000000001E-2</v>
      </c>
      <c r="J65" s="2"/>
      <c r="K65" s="1"/>
      <c r="L65" s="2">
        <v>3100</v>
      </c>
      <c r="M65" s="2">
        <v>2.306</v>
      </c>
      <c r="N65" s="2">
        <v>30.388999999999999</v>
      </c>
      <c r="O65" s="2">
        <v>2.2149999999999999</v>
      </c>
      <c r="P65" s="2">
        <v>732.36</v>
      </c>
      <c r="Q65" s="2">
        <v>11.308</v>
      </c>
      <c r="R65" s="2">
        <v>0.50800000000000001</v>
      </c>
      <c r="S65" s="2">
        <v>1.562E-2</v>
      </c>
      <c r="T65" s="2">
        <v>222.18</v>
      </c>
      <c r="U65" s="2"/>
      <c r="V65" s="1"/>
      <c r="W65" s="2">
        <v>3100</v>
      </c>
      <c r="X65" s="2">
        <v>2.2669999999999999</v>
      </c>
      <c r="Y65" s="2">
        <v>30.210999999999999</v>
      </c>
      <c r="Z65" s="2">
        <v>2.21</v>
      </c>
      <c r="AA65" s="2">
        <v>734.73</v>
      </c>
      <c r="AB65" s="2">
        <v>11.151999999999999</v>
      </c>
      <c r="AC65" s="2">
        <v>0.50600000000000001</v>
      </c>
      <c r="AD65" s="2">
        <v>2.001E-2</v>
      </c>
      <c r="AE65">
        <v>222.2</v>
      </c>
      <c r="AG65" s="1"/>
      <c r="AH65" s="2">
        <v>3100</v>
      </c>
      <c r="AI65" s="2">
        <v>2.1720000000000002</v>
      </c>
      <c r="AJ65" s="2">
        <v>30.169</v>
      </c>
      <c r="AK65" s="2">
        <v>2.2040000000000002</v>
      </c>
      <c r="AL65" s="2">
        <v>741.5</v>
      </c>
      <c r="AM65" s="2">
        <v>10.791</v>
      </c>
      <c r="AN65" s="2">
        <v>0.501</v>
      </c>
      <c r="AO65" s="2">
        <v>2.375E-2</v>
      </c>
      <c r="AP65" s="2">
        <v>222.21</v>
      </c>
      <c r="AQ65" s="2"/>
      <c r="AR65" s="1"/>
      <c r="AS65" s="2">
        <v>3100</v>
      </c>
      <c r="AT65" s="2">
        <v>2.165</v>
      </c>
      <c r="AU65" s="2">
        <v>30.571999999999999</v>
      </c>
      <c r="AV65" s="2">
        <v>2.2480000000000002</v>
      </c>
      <c r="AW65" s="2">
        <v>745.38</v>
      </c>
      <c r="AX65" s="2">
        <v>10.736000000000001</v>
      </c>
      <c r="AY65" s="2">
        <v>0.497</v>
      </c>
      <c r="AZ65" s="2">
        <v>2.648E-2</v>
      </c>
      <c r="BA65" s="2">
        <v>53.4</v>
      </c>
      <c r="BB65">
        <v>222.03</v>
      </c>
      <c r="BC65" s="1">
        <f t="shared" ref="BC65:BC78" si="2">AY65*$BB$92*50</f>
        <v>0</v>
      </c>
      <c r="BD65">
        <f t="shared" si="1"/>
        <v>0</v>
      </c>
      <c r="BE65">
        <f t="shared" si="0"/>
        <v>326.89999999999998</v>
      </c>
    </row>
    <row r="66" spans="1:57" x14ac:dyDescent="0.25">
      <c r="A66" s="1"/>
      <c r="B66" s="2">
        <v>3150</v>
      </c>
      <c r="C66" s="2">
        <v>2.1120000000000001</v>
      </c>
      <c r="D66" s="2">
        <v>31.436</v>
      </c>
      <c r="E66" s="2">
        <v>2.194</v>
      </c>
      <c r="F66" s="2">
        <v>740.35</v>
      </c>
      <c r="G66" s="2">
        <v>10.869</v>
      </c>
      <c r="H66" s="2">
        <v>0.503</v>
      </c>
      <c r="I66" s="2">
        <v>1.023E-2</v>
      </c>
      <c r="J66" s="2"/>
      <c r="K66" s="1"/>
      <c r="L66" s="2">
        <v>3150</v>
      </c>
      <c r="M66" s="2">
        <v>2.2040000000000002</v>
      </c>
      <c r="N66" s="2">
        <v>30.85</v>
      </c>
      <c r="O66" s="2">
        <v>2.2080000000000002</v>
      </c>
      <c r="P66" s="2">
        <v>733.26</v>
      </c>
      <c r="Q66" s="2">
        <v>11.257</v>
      </c>
      <c r="R66" s="2">
        <v>0.50800000000000001</v>
      </c>
      <c r="S66" s="2">
        <v>1.5879999999999998E-2</v>
      </c>
      <c r="T66" s="2">
        <v>223.77</v>
      </c>
      <c r="U66" s="2"/>
      <c r="V66" s="1"/>
      <c r="W66" s="2">
        <v>3150</v>
      </c>
      <c r="X66" s="2">
        <v>2.1669999999999998</v>
      </c>
      <c r="Y66" s="2">
        <v>30.672000000000001</v>
      </c>
      <c r="Z66" s="2">
        <v>2.2029999999999998</v>
      </c>
      <c r="AA66" s="2">
        <v>735.6</v>
      </c>
      <c r="AB66" s="2">
        <v>11.103</v>
      </c>
      <c r="AC66" s="2">
        <v>0.50600000000000001</v>
      </c>
      <c r="AD66" s="2">
        <v>2.034E-2</v>
      </c>
      <c r="AE66">
        <v>223.79</v>
      </c>
      <c r="AG66" s="1"/>
      <c r="AH66" s="2">
        <v>3150</v>
      </c>
      <c r="AI66" s="2">
        <v>2.0760000000000001</v>
      </c>
      <c r="AJ66" s="2">
        <v>30.629000000000001</v>
      </c>
      <c r="AK66" s="2">
        <v>2.1949999999999998</v>
      </c>
      <c r="AL66" s="2">
        <v>742.26</v>
      </c>
      <c r="AM66" s="2">
        <v>10.743</v>
      </c>
      <c r="AN66" s="2">
        <v>0.501</v>
      </c>
      <c r="AO66" s="2">
        <v>2.4140000000000002E-2</v>
      </c>
      <c r="AP66" s="2">
        <v>223.79</v>
      </c>
      <c r="AQ66" s="2"/>
      <c r="AR66" s="1"/>
      <c r="AS66" s="2">
        <v>3150</v>
      </c>
      <c r="AT66" s="2">
        <v>2.0680000000000001</v>
      </c>
      <c r="AU66" s="2">
        <v>31.033999999999999</v>
      </c>
      <c r="AV66" s="2">
        <v>2.2360000000000002</v>
      </c>
      <c r="AW66" s="2">
        <v>745.92</v>
      </c>
      <c r="AX66" s="2">
        <v>10.688000000000001</v>
      </c>
      <c r="AY66" s="2">
        <v>0.497</v>
      </c>
      <c r="AZ66" s="2">
        <v>2.6919999999999999E-2</v>
      </c>
      <c r="BA66" s="2">
        <v>53.9</v>
      </c>
      <c r="BB66">
        <v>223.32</v>
      </c>
      <c r="BC66" s="1">
        <f t="shared" si="2"/>
        <v>0</v>
      </c>
      <c r="BD66">
        <f t="shared" si="1"/>
        <v>0</v>
      </c>
      <c r="BE66">
        <f t="shared" si="0"/>
        <v>327.39999999999998</v>
      </c>
    </row>
    <row r="67" spans="1:57" x14ac:dyDescent="0.25">
      <c r="A67" s="1"/>
      <c r="B67" s="2">
        <v>3200</v>
      </c>
      <c r="C67" s="2">
        <v>2.0150000000000001</v>
      </c>
      <c r="D67" s="2">
        <v>31.896000000000001</v>
      </c>
      <c r="E67" s="2">
        <v>2.1869999999999998</v>
      </c>
      <c r="F67" s="2">
        <v>741.18</v>
      </c>
      <c r="G67" s="2">
        <v>10.824</v>
      </c>
      <c r="H67" s="2">
        <v>0.502</v>
      </c>
      <c r="I67" s="2">
        <v>1.039E-2</v>
      </c>
      <c r="J67" s="2"/>
      <c r="K67" s="1"/>
      <c r="L67" s="2">
        <v>3200</v>
      </c>
      <c r="M67" s="2">
        <v>2.1019999999999999</v>
      </c>
      <c r="N67" s="2">
        <v>31.312000000000001</v>
      </c>
      <c r="O67" s="2">
        <v>2.202</v>
      </c>
      <c r="P67" s="2">
        <v>734.14</v>
      </c>
      <c r="Q67" s="2">
        <v>11.207000000000001</v>
      </c>
      <c r="R67" s="2">
        <v>0.50700000000000001</v>
      </c>
      <c r="S67" s="2">
        <v>1.6140000000000002E-2</v>
      </c>
      <c r="T67" s="2">
        <v>225.33</v>
      </c>
      <c r="U67" s="2"/>
      <c r="V67" s="1"/>
      <c r="W67" s="2">
        <v>3200</v>
      </c>
      <c r="X67" s="2">
        <v>2.0670000000000002</v>
      </c>
      <c r="Y67" s="2">
        <v>31.132000000000001</v>
      </c>
      <c r="Z67" s="2">
        <v>2.1960000000000002</v>
      </c>
      <c r="AA67" s="2">
        <v>736.43</v>
      </c>
      <c r="AB67" s="2">
        <v>11.055999999999999</v>
      </c>
      <c r="AC67" s="2">
        <v>0.50600000000000001</v>
      </c>
      <c r="AD67" s="2">
        <v>2.0670000000000001E-2</v>
      </c>
      <c r="AE67">
        <v>225.35</v>
      </c>
      <c r="AG67" s="1"/>
      <c r="AH67" s="2">
        <v>3200</v>
      </c>
      <c r="AI67" s="2">
        <v>1.98</v>
      </c>
      <c r="AJ67" s="2">
        <v>31.088999999999999</v>
      </c>
      <c r="AK67" s="2">
        <v>2.1869999999999998</v>
      </c>
      <c r="AL67" s="2">
        <v>743.01</v>
      </c>
      <c r="AM67" s="2">
        <v>10.696999999999999</v>
      </c>
      <c r="AN67" s="2">
        <v>0.5</v>
      </c>
      <c r="AO67" s="2">
        <v>2.4539999999999999E-2</v>
      </c>
      <c r="AP67" s="2">
        <v>225.32</v>
      </c>
      <c r="AQ67" s="2">
        <f t="shared" ref="AQ67:AQ77" si="3">AN67*$AM$87*50</f>
        <v>0</v>
      </c>
      <c r="AR67" s="1"/>
      <c r="AS67" s="2">
        <v>3200</v>
      </c>
      <c r="AT67" s="2">
        <v>1.9730000000000001</v>
      </c>
      <c r="AU67" s="2">
        <v>31.495000000000001</v>
      </c>
      <c r="AV67" s="2">
        <v>2.2240000000000002</v>
      </c>
      <c r="AW67" s="2">
        <v>746.43</v>
      </c>
      <c r="AX67" s="2">
        <v>10.641999999999999</v>
      </c>
      <c r="AY67" s="2">
        <v>0.497</v>
      </c>
      <c r="AZ67" s="2">
        <v>2.7359999999999999E-2</v>
      </c>
      <c r="BA67" s="2">
        <v>54.4</v>
      </c>
      <c r="BB67">
        <v>224.58</v>
      </c>
      <c r="BC67" s="1">
        <f t="shared" si="2"/>
        <v>0</v>
      </c>
      <c r="BD67">
        <f t="shared" si="1"/>
        <v>0</v>
      </c>
      <c r="BE67">
        <f t="shared" ref="BE67:BE83" si="4">BA67+273.5</f>
        <v>327.9</v>
      </c>
    </row>
    <row r="68" spans="1:57" x14ac:dyDescent="0.25">
      <c r="A68" s="1"/>
      <c r="B68" s="2">
        <v>3250</v>
      </c>
      <c r="C68" s="2">
        <v>1.9179999999999999</v>
      </c>
      <c r="D68" s="2">
        <v>32.356000000000002</v>
      </c>
      <c r="E68" s="2">
        <v>2.181</v>
      </c>
      <c r="F68" s="2">
        <v>741.99</v>
      </c>
      <c r="G68" s="2">
        <v>10.78</v>
      </c>
      <c r="H68" s="2">
        <v>0.502</v>
      </c>
      <c r="I68" s="2">
        <v>1.055E-2</v>
      </c>
      <c r="J68" s="1">
        <f>H68*$E$89*10</f>
        <v>0</v>
      </c>
      <c r="K68" s="1"/>
      <c r="L68" s="2">
        <v>3250</v>
      </c>
      <c r="M68" s="2">
        <v>2.0009999999999999</v>
      </c>
      <c r="N68" s="2">
        <v>31.773</v>
      </c>
      <c r="O68" s="2">
        <v>2.1949999999999998</v>
      </c>
      <c r="P68" s="2">
        <v>735</v>
      </c>
      <c r="Q68" s="2">
        <v>11.159000000000001</v>
      </c>
      <c r="R68" s="2">
        <v>0.50700000000000001</v>
      </c>
      <c r="S68" s="2">
        <v>1.6400000000000001E-2</v>
      </c>
      <c r="T68" s="2">
        <v>226.85</v>
      </c>
      <c r="U68" s="2"/>
      <c r="V68" s="1"/>
      <c r="W68" s="2">
        <v>3250</v>
      </c>
      <c r="X68" s="2">
        <v>1.9670000000000001</v>
      </c>
      <c r="Y68" s="2">
        <v>31.593</v>
      </c>
      <c r="Z68" s="2">
        <v>2.1890000000000001</v>
      </c>
      <c r="AA68" s="2">
        <v>737.25</v>
      </c>
      <c r="AB68" s="2">
        <v>11.01</v>
      </c>
      <c r="AC68" s="2">
        <v>0.505</v>
      </c>
      <c r="AD68" s="2">
        <v>2.1010000000000001E-2</v>
      </c>
      <c r="AE68">
        <v>226.87</v>
      </c>
      <c r="AG68" s="1"/>
      <c r="AH68" s="2">
        <v>3250</v>
      </c>
      <c r="AI68" s="2">
        <v>1.885</v>
      </c>
      <c r="AJ68" s="2">
        <v>31.547999999999998</v>
      </c>
      <c r="AK68" s="2">
        <v>2.1789999999999998</v>
      </c>
      <c r="AL68" s="2">
        <v>743.74</v>
      </c>
      <c r="AM68" s="2">
        <v>10.651999999999999</v>
      </c>
      <c r="AN68" s="2">
        <v>0.5</v>
      </c>
      <c r="AO68" s="2">
        <v>2.4930000000000001E-2</v>
      </c>
      <c r="AP68" s="2">
        <v>226.78</v>
      </c>
      <c r="AQ68" s="2">
        <f t="shared" si="3"/>
        <v>0</v>
      </c>
      <c r="AR68" s="1"/>
      <c r="AS68" s="2">
        <v>3250</v>
      </c>
      <c r="AT68" s="2">
        <v>1.877</v>
      </c>
      <c r="AU68" s="2">
        <v>31.957000000000001</v>
      </c>
      <c r="AV68" s="2">
        <v>2.2120000000000002</v>
      </c>
      <c r="AW68" s="2">
        <v>746.94</v>
      </c>
      <c r="AX68" s="2">
        <v>10.598000000000001</v>
      </c>
      <c r="AY68" s="2">
        <v>0.497</v>
      </c>
      <c r="AZ68" s="2">
        <v>2.7799999999999998E-2</v>
      </c>
      <c r="BA68" s="2">
        <v>54.9</v>
      </c>
      <c r="BB68">
        <v>225.81</v>
      </c>
      <c r="BC68" s="1">
        <f t="shared" si="2"/>
        <v>0</v>
      </c>
      <c r="BD68">
        <f t="shared" si="1"/>
        <v>0</v>
      </c>
      <c r="BE68">
        <f t="shared" si="4"/>
        <v>328.4</v>
      </c>
    </row>
    <row r="69" spans="1:57" x14ac:dyDescent="0.25">
      <c r="A69" s="1"/>
      <c r="B69" s="2">
        <v>3300</v>
      </c>
      <c r="C69" s="2">
        <v>1.8220000000000001</v>
      </c>
      <c r="D69" s="2">
        <v>32.816000000000003</v>
      </c>
      <c r="E69" s="2">
        <v>2.1749999999999998</v>
      </c>
      <c r="F69" s="2">
        <v>742.83</v>
      </c>
      <c r="G69" s="2">
        <v>10.737</v>
      </c>
      <c r="H69" s="2">
        <v>0.502</v>
      </c>
      <c r="I69" s="2">
        <v>1.072E-2</v>
      </c>
      <c r="J69" s="1">
        <f>H69*$E$89*10</f>
        <v>0</v>
      </c>
      <c r="K69" s="1"/>
      <c r="L69" s="2">
        <v>3300</v>
      </c>
      <c r="M69" s="2">
        <v>1.901</v>
      </c>
      <c r="N69" s="2">
        <v>32.232999999999997</v>
      </c>
      <c r="O69" s="2">
        <v>2.1890000000000001</v>
      </c>
      <c r="P69" s="2">
        <v>735.88</v>
      </c>
      <c r="Q69" s="2">
        <v>11.113</v>
      </c>
      <c r="R69" s="2">
        <v>0.50700000000000001</v>
      </c>
      <c r="S69" s="2">
        <v>1.6660000000000001E-2</v>
      </c>
      <c r="T69" s="2">
        <v>228.42</v>
      </c>
      <c r="U69" s="2"/>
      <c r="V69" s="1"/>
      <c r="W69" s="2">
        <v>3300</v>
      </c>
      <c r="X69" s="2">
        <v>1.869</v>
      </c>
      <c r="Y69" s="2">
        <v>32.052999999999997</v>
      </c>
      <c r="Z69" s="2">
        <v>2.1829999999999998</v>
      </c>
      <c r="AA69" s="2">
        <v>738.1</v>
      </c>
      <c r="AB69" s="2">
        <v>10.965999999999999</v>
      </c>
      <c r="AC69" s="2">
        <v>0.505</v>
      </c>
      <c r="AD69" s="2">
        <v>2.1350000000000001E-2</v>
      </c>
      <c r="AE69">
        <v>228.43</v>
      </c>
      <c r="AG69" s="1"/>
      <c r="AH69" s="2">
        <v>3300</v>
      </c>
      <c r="AI69" s="2">
        <v>1.79</v>
      </c>
      <c r="AJ69" s="2">
        <v>32.006999999999998</v>
      </c>
      <c r="AK69" s="2">
        <v>2.1709999999999998</v>
      </c>
      <c r="AL69" s="2">
        <v>744.51</v>
      </c>
      <c r="AM69" s="2">
        <v>10.608000000000001</v>
      </c>
      <c r="AN69" s="2">
        <v>0.5</v>
      </c>
      <c r="AO69" s="2">
        <v>2.5319999999999999E-2</v>
      </c>
      <c r="AP69" s="2">
        <v>228.18</v>
      </c>
      <c r="AQ69" s="2">
        <f t="shared" si="3"/>
        <v>0</v>
      </c>
      <c r="AR69" s="1"/>
      <c r="AS69" s="2">
        <v>3300</v>
      </c>
      <c r="AT69" s="2">
        <v>1.7829999999999999</v>
      </c>
      <c r="AU69" s="2">
        <v>32.417000000000002</v>
      </c>
      <c r="AV69" s="2">
        <v>2.2010000000000001</v>
      </c>
      <c r="AW69" s="2">
        <v>747.5</v>
      </c>
      <c r="AX69" s="2">
        <v>10.555</v>
      </c>
      <c r="AY69" s="2">
        <v>0.497</v>
      </c>
      <c r="AZ69" s="2">
        <v>2.8240000000000001E-2</v>
      </c>
      <c r="BA69" s="2">
        <v>55.3</v>
      </c>
      <c r="BB69">
        <v>227.1</v>
      </c>
      <c r="BC69" s="1">
        <f t="shared" si="2"/>
        <v>0</v>
      </c>
      <c r="BD69">
        <f t="shared" si="1"/>
        <v>0</v>
      </c>
      <c r="BE69">
        <f t="shared" si="4"/>
        <v>328.8</v>
      </c>
    </row>
    <row r="70" spans="1:57" x14ac:dyDescent="0.25">
      <c r="A70" s="1"/>
      <c r="B70" s="2">
        <v>3350</v>
      </c>
      <c r="C70" s="2">
        <v>1.6970000000000001</v>
      </c>
      <c r="D70" s="2">
        <v>33.295999999999999</v>
      </c>
      <c r="E70" s="2">
        <v>2.4740000000000002</v>
      </c>
      <c r="F70" s="2">
        <v>725.58</v>
      </c>
      <c r="G70" s="2">
        <v>11.427</v>
      </c>
      <c r="H70" s="2">
        <v>0.51800000000000002</v>
      </c>
      <c r="I70" s="2">
        <v>1.089E-2</v>
      </c>
      <c r="J70" s="1">
        <f>H70*$E$89*10</f>
        <v>0</v>
      </c>
      <c r="K70" s="1"/>
      <c r="L70" s="2">
        <v>3350</v>
      </c>
      <c r="M70" s="2">
        <v>1.7709999999999999</v>
      </c>
      <c r="N70" s="2">
        <v>32.715000000000003</v>
      </c>
      <c r="O70" s="2">
        <v>2.4910000000000001</v>
      </c>
      <c r="P70" s="2">
        <v>718.66</v>
      </c>
      <c r="Q70" s="2">
        <v>11.827999999999999</v>
      </c>
      <c r="R70" s="2">
        <v>0.52300000000000002</v>
      </c>
      <c r="S70" s="2">
        <v>1.694E-2</v>
      </c>
      <c r="T70" s="2">
        <v>229.96</v>
      </c>
      <c r="U70" s="2"/>
      <c r="V70" s="1"/>
      <c r="W70" s="2">
        <v>3350</v>
      </c>
      <c r="X70" s="2">
        <v>1.7410000000000001</v>
      </c>
      <c r="Y70" s="2">
        <v>32.533000000000001</v>
      </c>
      <c r="Z70" s="2">
        <v>2.484</v>
      </c>
      <c r="AA70" s="2">
        <v>720.84</v>
      </c>
      <c r="AB70" s="2">
        <v>11.670999999999999</v>
      </c>
      <c r="AC70" s="2">
        <v>0.52100000000000002</v>
      </c>
      <c r="AD70" s="2">
        <v>2.1700000000000001E-2</v>
      </c>
      <c r="AE70">
        <v>229.95</v>
      </c>
      <c r="AG70" s="1"/>
      <c r="AH70" s="2">
        <v>3350</v>
      </c>
      <c r="AI70" s="2">
        <v>1.6679999999999999</v>
      </c>
      <c r="AJ70" s="2">
        <v>32.485999999999997</v>
      </c>
      <c r="AK70" s="2">
        <v>2.468</v>
      </c>
      <c r="AL70" s="2">
        <v>727.18</v>
      </c>
      <c r="AM70" s="2">
        <v>11.287000000000001</v>
      </c>
      <c r="AN70" s="2">
        <v>0.51600000000000001</v>
      </c>
      <c r="AO70" s="2">
        <v>2.5739999999999999E-2</v>
      </c>
      <c r="AP70" s="2">
        <v>229.43</v>
      </c>
      <c r="AQ70" s="2">
        <f t="shared" si="3"/>
        <v>0</v>
      </c>
      <c r="AR70" s="1"/>
      <c r="AS70" s="2">
        <v>3350</v>
      </c>
      <c r="AT70" s="2">
        <v>1.66</v>
      </c>
      <c r="AU70" s="2">
        <v>32.896999999999998</v>
      </c>
      <c r="AV70" s="2">
        <v>2.4980000000000002</v>
      </c>
      <c r="AW70" s="2">
        <v>730.01</v>
      </c>
      <c r="AX70" s="2">
        <v>11.228999999999999</v>
      </c>
      <c r="AY70" s="2">
        <v>0.51300000000000001</v>
      </c>
      <c r="AZ70" s="2">
        <v>2.8709999999999999E-2</v>
      </c>
      <c r="BA70" s="2">
        <v>55.7</v>
      </c>
      <c r="BB70">
        <v>228.36</v>
      </c>
      <c r="BC70" s="1">
        <f t="shared" si="2"/>
        <v>0</v>
      </c>
      <c r="BD70">
        <f t="shared" si="1"/>
        <v>0</v>
      </c>
      <c r="BE70">
        <f t="shared" si="4"/>
        <v>329.2</v>
      </c>
    </row>
    <row r="71" spans="1:57" x14ac:dyDescent="0.25">
      <c r="A71" s="1"/>
      <c r="B71" s="2">
        <v>3400</v>
      </c>
      <c r="C71" s="2">
        <v>1.573</v>
      </c>
      <c r="D71" s="2">
        <v>33.776000000000003</v>
      </c>
      <c r="E71" s="2">
        <v>2.468</v>
      </c>
      <c r="F71" s="2">
        <v>726.45</v>
      </c>
      <c r="G71" s="2">
        <v>11.38</v>
      </c>
      <c r="H71" s="2">
        <v>0.51700000000000002</v>
      </c>
      <c r="I71" s="2">
        <v>1.106E-2</v>
      </c>
      <c r="J71" s="1">
        <f t="shared" ref="J71:J82" si="5">H71*$E$90*50</f>
        <v>0</v>
      </c>
      <c r="K71" s="1"/>
      <c r="L71" s="2">
        <v>3400</v>
      </c>
      <c r="M71" s="2">
        <v>1.641</v>
      </c>
      <c r="N71" s="2">
        <v>33.197000000000003</v>
      </c>
      <c r="O71" s="2">
        <v>2.4849999999999999</v>
      </c>
      <c r="P71" s="2">
        <v>719.58</v>
      </c>
      <c r="Q71" s="2">
        <v>11.776999999999999</v>
      </c>
      <c r="R71" s="2">
        <v>0.52200000000000002</v>
      </c>
      <c r="S71" s="2">
        <v>1.7219999999999999E-2</v>
      </c>
      <c r="T71" s="2">
        <v>231.62</v>
      </c>
      <c r="U71" s="2"/>
      <c r="V71" s="1"/>
      <c r="W71" s="2">
        <v>3400</v>
      </c>
      <c r="X71" s="2">
        <v>1.6140000000000001</v>
      </c>
      <c r="Y71" s="2">
        <v>33.014000000000003</v>
      </c>
      <c r="Z71" s="2">
        <v>2.4769999999999999</v>
      </c>
      <c r="AA71" s="2">
        <v>721.72</v>
      </c>
      <c r="AB71" s="2">
        <v>11.622</v>
      </c>
      <c r="AC71" s="2">
        <v>0.52</v>
      </c>
      <c r="AD71" s="2">
        <v>2.206E-2</v>
      </c>
      <c r="AE71">
        <v>231.58</v>
      </c>
      <c r="AG71" s="1"/>
      <c r="AH71" s="2">
        <v>3400</v>
      </c>
      <c r="AI71" s="2">
        <v>1.5449999999999999</v>
      </c>
      <c r="AJ71" s="2">
        <v>32.965000000000003</v>
      </c>
      <c r="AK71" s="2">
        <v>2.4609999999999999</v>
      </c>
      <c r="AL71" s="2">
        <v>728.01</v>
      </c>
      <c r="AM71" s="2">
        <v>11.239000000000001</v>
      </c>
      <c r="AN71" s="2">
        <v>0.51600000000000001</v>
      </c>
      <c r="AO71" s="2">
        <v>2.615E-2</v>
      </c>
      <c r="AP71" s="2">
        <v>230.82</v>
      </c>
      <c r="AQ71" s="2">
        <f t="shared" si="3"/>
        <v>0</v>
      </c>
      <c r="AR71" s="1"/>
      <c r="AS71" s="2">
        <v>3400</v>
      </c>
      <c r="AT71" s="2">
        <v>1.538</v>
      </c>
      <c r="AU71" s="2">
        <v>33.377000000000002</v>
      </c>
      <c r="AV71" s="2">
        <v>2.4870000000000001</v>
      </c>
      <c r="AW71" s="2">
        <v>730.62</v>
      </c>
      <c r="AX71" s="2">
        <v>11.182</v>
      </c>
      <c r="AY71" s="2">
        <v>0.51300000000000001</v>
      </c>
      <c r="AZ71" s="2">
        <v>2.9170000000000001E-2</v>
      </c>
      <c r="BA71" s="2">
        <v>55.9</v>
      </c>
      <c r="BB71">
        <v>229.75</v>
      </c>
      <c r="BC71" s="1">
        <f t="shared" si="2"/>
        <v>0</v>
      </c>
      <c r="BD71">
        <f t="shared" si="1"/>
        <v>0</v>
      </c>
      <c r="BE71">
        <f t="shared" si="4"/>
        <v>329.4</v>
      </c>
    </row>
    <row r="72" spans="1:57" x14ac:dyDescent="0.25">
      <c r="A72" s="1"/>
      <c r="B72" s="2">
        <v>3450</v>
      </c>
      <c r="C72" s="2">
        <v>1.45</v>
      </c>
      <c r="D72" s="2">
        <v>34.255000000000003</v>
      </c>
      <c r="E72" s="2">
        <v>2.4609999999999999</v>
      </c>
      <c r="F72" s="2">
        <v>727.29</v>
      </c>
      <c r="G72" s="2">
        <v>11.335000000000001</v>
      </c>
      <c r="H72" s="2">
        <v>0.51700000000000002</v>
      </c>
      <c r="I72" s="2">
        <v>1.123E-2</v>
      </c>
      <c r="J72" s="1">
        <f t="shared" si="5"/>
        <v>0</v>
      </c>
      <c r="K72" s="1"/>
      <c r="L72" s="2">
        <v>3450</v>
      </c>
      <c r="M72" s="2">
        <v>1.512</v>
      </c>
      <c r="N72" s="2">
        <v>33.679000000000002</v>
      </c>
      <c r="O72" s="2">
        <v>2.4780000000000002</v>
      </c>
      <c r="P72" s="2">
        <v>720.48</v>
      </c>
      <c r="Q72" s="2">
        <v>11.728</v>
      </c>
      <c r="R72" s="2">
        <v>0.52200000000000002</v>
      </c>
      <c r="S72" s="2">
        <v>1.7500000000000002E-2</v>
      </c>
      <c r="T72" s="2">
        <v>233.24</v>
      </c>
      <c r="U72" s="2"/>
      <c r="V72" s="1"/>
      <c r="W72" s="2">
        <v>3450</v>
      </c>
      <c r="X72" s="2">
        <v>1.4870000000000001</v>
      </c>
      <c r="Y72" s="2">
        <v>33.494999999999997</v>
      </c>
      <c r="Z72" s="2">
        <v>2.4700000000000002</v>
      </c>
      <c r="AA72" s="2">
        <v>722.58</v>
      </c>
      <c r="AB72" s="2">
        <v>11.574999999999999</v>
      </c>
      <c r="AC72" s="2">
        <v>0.52</v>
      </c>
      <c r="AD72" s="2">
        <v>2.2409999999999999E-2</v>
      </c>
      <c r="AE72">
        <v>233.14</v>
      </c>
      <c r="AF72">
        <f t="shared" ref="AF72:AF78" si="6">AC72*$AE$86*50</f>
        <v>0</v>
      </c>
      <c r="AG72" s="1"/>
      <c r="AH72" s="2">
        <v>3450</v>
      </c>
      <c r="AI72" s="2">
        <v>1.4239999999999999</v>
      </c>
      <c r="AJ72" s="2">
        <v>33.444000000000003</v>
      </c>
      <c r="AK72" s="2">
        <v>2.4529999999999998</v>
      </c>
      <c r="AL72" s="2">
        <v>728.82</v>
      </c>
      <c r="AM72" s="2">
        <v>11.193</v>
      </c>
      <c r="AN72" s="2">
        <v>0.51500000000000001</v>
      </c>
      <c r="AO72" s="2">
        <v>2.657E-2</v>
      </c>
      <c r="AP72" s="2">
        <v>232.18</v>
      </c>
      <c r="AQ72" s="2">
        <f t="shared" si="3"/>
        <v>0</v>
      </c>
      <c r="AR72" s="1"/>
      <c r="AS72" s="2">
        <v>3450</v>
      </c>
      <c r="AT72" s="2">
        <v>1.417</v>
      </c>
      <c r="AU72" s="2">
        <v>33.856999999999999</v>
      </c>
      <c r="AV72" s="2">
        <v>2.476</v>
      </c>
      <c r="AW72" s="2">
        <v>731.23</v>
      </c>
      <c r="AX72" s="2">
        <v>11.135999999999999</v>
      </c>
      <c r="AY72" s="2">
        <v>0.51300000000000001</v>
      </c>
      <c r="AZ72" s="2">
        <v>2.964E-2</v>
      </c>
      <c r="BA72" s="2">
        <v>56.1</v>
      </c>
      <c r="BB72">
        <v>231.13</v>
      </c>
      <c r="BC72" s="1">
        <f t="shared" si="2"/>
        <v>0</v>
      </c>
      <c r="BD72">
        <f t="shared" si="1"/>
        <v>0</v>
      </c>
      <c r="BE72">
        <f t="shared" si="4"/>
        <v>329.6</v>
      </c>
    </row>
    <row r="73" spans="1:57" x14ac:dyDescent="0.25">
      <c r="A73" s="1"/>
      <c r="B73" s="2">
        <v>3500</v>
      </c>
      <c r="C73" s="2">
        <v>1.327</v>
      </c>
      <c r="D73" s="2">
        <v>34.734999999999999</v>
      </c>
      <c r="E73" s="2">
        <v>2.4550000000000001</v>
      </c>
      <c r="F73" s="2">
        <v>728.11</v>
      </c>
      <c r="G73" s="2">
        <v>11.29</v>
      </c>
      <c r="H73" s="2">
        <v>0.51700000000000002</v>
      </c>
      <c r="I73" s="2">
        <v>1.141E-2</v>
      </c>
      <c r="J73" s="1">
        <f t="shared" si="5"/>
        <v>0</v>
      </c>
      <c r="K73" s="1"/>
      <c r="L73" s="2">
        <v>3500</v>
      </c>
      <c r="M73" s="2">
        <v>1.3839999999999999</v>
      </c>
      <c r="N73" s="2">
        <v>34.161000000000001</v>
      </c>
      <c r="O73" s="2">
        <v>2.472</v>
      </c>
      <c r="P73" s="2">
        <v>721.36</v>
      </c>
      <c r="Q73" s="2">
        <v>11.68</v>
      </c>
      <c r="R73" s="2">
        <v>0.52200000000000002</v>
      </c>
      <c r="S73" s="2">
        <v>1.7780000000000001E-2</v>
      </c>
      <c r="T73" s="2">
        <v>234.87</v>
      </c>
      <c r="U73" s="2">
        <f t="shared" ref="U73:U77" si="7">$R$87*R73*50</f>
        <v>0</v>
      </c>
      <c r="V73" s="1"/>
      <c r="W73" s="2">
        <v>3500</v>
      </c>
      <c r="X73" s="2">
        <v>1.361</v>
      </c>
      <c r="Y73" s="2">
        <v>33.975000000000001</v>
      </c>
      <c r="Z73" s="2">
        <v>2.464</v>
      </c>
      <c r="AA73" s="2">
        <v>723.43</v>
      </c>
      <c r="AB73" s="2">
        <v>11.528</v>
      </c>
      <c r="AC73" s="2">
        <v>0.52</v>
      </c>
      <c r="AD73" s="2">
        <v>2.2769999999999999E-2</v>
      </c>
      <c r="AE73">
        <v>234.67</v>
      </c>
      <c r="AF73">
        <f t="shared" si="6"/>
        <v>0</v>
      </c>
      <c r="AG73" s="1"/>
      <c r="AH73" s="2">
        <v>3500</v>
      </c>
      <c r="AI73" s="2">
        <v>1.3029999999999999</v>
      </c>
      <c r="AJ73" s="2">
        <v>33.921999999999997</v>
      </c>
      <c r="AK73" s="2">
        <v>2.4470000000000001</v>
      </c>
      <c r="AL73" s="2">
        <v>729.62</v>
      </c>
      <c r="AM73" s="2">
        <v>11.148999999999999</v>
      </c>
      <c r="AN73" s="2">
        <v>0.51500000000000001</v>
      </c>
      <c r="AO73" s="2">
        <v>2.6980000000000001E-2</v>
      </c>
      <c r="AP73" s="2">
        <v>233.55</v>
      </c>
      <c r="AQ73" s="2">
        <f t="shared" si="3"/>
        <v>0</v>
      </c>
      <c r="AR73" s="1"/>
      <c r="AS73" s="2">
        <v>3500</v>
      </c>
      <c r="AT73" s="2">
        <v>1.296</v>
      </c>
      <c r="AU73" s="2">
        <v>34.335999999999999</v>
      </c>
      <c r="AV73" s="2">
        <v>2.4660000000000002</v>
      </c>
      <c r="AW73" s="2">
        <v>731.82</v>
      </c>
      <c r="AX73" s="2">
        <v>11.090999999999999</v>
      </c>
      <c r="AY73" s="2">
        <v>0.51300000000000001</v>
      </c>
      <c r="AZ73" s="2">
        <v>3.0099999999999998E-2</v>
      </c>
      <c r="BA73" s="2">
        <v>56.25</v>
      </c>
      <c r="BB73">
        <v>232.52</v>
      </c>
      <c r="BC73" s="1">
        <f t="shared" si="2"/>
        <v>0</v>
      </c>
      <c r="BD73">
        <f t="shared" si="1"/>
        <v>0</v>
      </c>
      <c r="BE73">
        <f t="shared" si="4"/>
        <v>329.75</v>
      </c>
    </row>
    <row r="74" spans="1:57" x14ac:dyDescent="0.25">
      <c r="A74" s="1"/>
      <c r="B74" s="2">
        <v>3550</v>
      </c>
      <c r="C74" s="2">
        <v>1.204</v>
      </c>
      <c r="D74" s="2">
        <v>35.213999999999999</v>
      </c>
      <c r="E74" s="2">
        <v>2.4489999999999998</v>
      </c>
      <c r="F74" s="2">
        <v>728.9</v>
      </c>
      <c r="G74" s="2">
        <v>11.247999999999999</v>
      </c>
      <c r="H74" s="2">
        <v>0.51600000000000001</v>
      </c>
      <c r="I74" s="2">
        <v>1.158E-2</v>
      </c>
      <c r="J74" s="1">
        <f t="shared" si="5"/>
        <v>0</v>
      </c>
      <c r="K74" s="1"/>
      <c r="L74" s="2">
        <v>3550</v>
      </c>
      <c r="M74" s="2">
        <v>1.256</v>
      </c>
      <c r="N74" s="2">
        <v>34.642000000000003</v>
      </c>
      <c r="O74" s="2">
        <v>2.4660000000000002</v>
      </c>
      <c r="P74" s="2">
        <v>722.22</v>
      </c>
      <c r="Q74" s="2">
        <v>11.632999999999999</v>
      </c>
      <c r="R74" s="2">
        <v>0.52100000000000002</v>
      </c>
      <c r="S74" s="2">
        <v>1.806E-2</v>
      </c>
      <c r="T74" s="2">
        <v>236.48</v>
      </c>
      <c r="U74" s="2">
        <f t="shared" si="7"/>
        <v>0</v>
      </c>
      <c r="V74" s="1"/>
      <c r="W74" s="2">
        <v>3550</v>
      </c>
      <c r="X74" s="2">
        <v>1.2350000000000001</v>
      </c>
      <c r="Y74" s="2">
        <v>34.456000000000003</v>
      </c>
      <c r="Z74" s="2">
        <v>2.4580000000000002</v>
      </c>
      <c r="AA74" s="2">
        <v>724.25</v>
      </c>
      <c r="AB74" s="2">
        <v>11.484</v>
      </c>
      <c r="AC74" s="2">
        <v>0.51900000000000002</v>
      </c>
      <c r="AD74" s="2">
        <v>2.3130000000000001E-2</v>
      </c>
      <c r="AE74">
        <v>236.16</v>
      </c>
      <c r="AF74">
        <f t="shared" si="6"/>
        <v>0</v>
      </c>
      <c r="AG74" s="1"/>
      <c r="AH74" s="2">
        <v>3550</v>
      </c>
      <c r="AI74" s="2">
        <v>1.1830000000000001</v>
      </c>
      <c r="AJ74" s="2">
        <v>34.4</v>
      </c>
      <c r="AK74" s="2">
        <v>2.44</v>
      </c>
      <c r="AL74" s="2">
        <v>730.41</v>
      </c>
      <c r="AM74" s="2">
        <v>11.105</v>
      </c>
      <c r="AN74" s="2">
        <v>0.51500000000000001</v>
      </c>
      <c r="AO74" s="2">
        <v>2.7400000000000001E-2</v>
      </c>
      <c r="AP74" s="2">
        <v>234.93</v>
      </c>
      <c r="AQ74" s="2">
        <f t="shared" si="3"/>
        <v>0</v>
      </c>
      <c r="AR74" s="1"/>
      <c r="AS74" s="2">
        <v>3550</v>
      </c>
      <c r="AT74" s="2">
        <v>1.1759999999999999</v>
      </c>
      <c r="AU74" s="2">
        <v>34.814999999999998</v>
      </c>
      <c r="AV74" s="2">
        <v>2.456</v>
      </c>
      <c r="AW74" s="2">
        <v>732.41</v>
      </c>
      <c r="AX74" s="2">
        <v>11.048</v>
      </c>
      <c r="AY74" s="2">
        <v>0.51300000000000001</v>
      </c>
      <c r="AZ74" s="2">
        <v>3.057E-2</v>
      </c>
      <c r="BA74" s="2">
        <v>56.35</v>
      </c>
      <c r="BB74">
        <v>233.94</v>
      </c>
      <c r="BC74" s="1">
        <f t="shared" si="2"/>
        <v>0</v>
      </c>
      <c r="BD74">
        <f t="shared" si="1"/>
        <v>0</v>
      </c>
      <c r="BE74">
        <f t="shared" si="4"/>
        <v>329.85</v>
      </c>
    </row>
    <row r="75" spans="1:57" x14ac:dyDescent="0.25">
      <c r="A75" s="1"/>
      <c r="B75" s="2">
        <v>3600</v>
      </c>
      <c r="C75" s="2">
        <v>1.083</v>
      </c>
      <c r="D75" s="2">
        <v>35.692999999999998</v>
      </c>
      <c r="E75" s="2">
        <v>2.4430000000000001</v>
      </c>
      <c r="F75" s="2">
        <v>729.68</v>
      </c>
      <c r="G75" s="2">
        <v>11.206</v>
      </c>
      <c r="H75" s="2">
        <v>0.51600000000000001</v>
      </c>
      <c r="I75" s="2">
        <v>1.176E-2</v>
      </c>
      <c r="J75" s="1">
        <f t="shared" si="5"/>
        <v>0</v>
      </c>
      <c r="K75" s="1"/>
      <c r="L75" s="2">
        <v>3600</v>
      </c>
      <c r="M75" s="2">
        <v>1.129</v>
      </c>
      <c r="N75" s="2">
        <v>35.122999999999998</v>
      </c>
      <c r="O75" s="2">
        <v>2.4609999999999999</v>
      </c>
      <c r="P75" s="2">
        <v>723.06</v>
      </c>
      <c r="Q75" s="2">
        <v>11.587999999999999</v>
      </c>
      <c r="R75" s="2">
        <v>0.52100000000000002</v>
      </c>
      <c r="S75" s="2">
        <v>1.8339999999999999E-2</v>
      </c>
      <c r="T75" s="2">
        <v>238.11</v>
      </c>
      <c r="U75" s="2">
        <f t="shared" si="7"/>
        <v>0</v>
      </c>
      <c r="V75" s="1"/>
      <c r="W75" s="2">
        <v>3600</v>
      </c>
      <c r="X75" s="2">
        <v>1.1100000000000001</v>
      </c>
      <c r="Y75" s="2">
        <v>34.935000000000002</v>
      </c>
      <c r="Z75" s="2">
        <v>2.452</v>
      </c>
      <c r="AA75" s="2">
        <v>725.06</v>
      </c>
      <c r="AB75" s="2">
        <v>11.44</v>
      </c>
      <c r="AC75" s="2">
        <v>0.51900000000000002</v>
      </c>
      <c r="AD75" s="2">
        <v>2.349E-2</v>
      </c>
      <c r="AE75">
        <v>237.64</v>
      </c>
      <c r="AF75">
        <f t="shared" si="6"/>
        <v>0</v>
      </c>
      <c r="AG75" s="1"/>
      <c r="AH75" s="2">
        <v>3600</v>
      </c>
      <c r="AI75" s="2">
        <v>1.0629999999999999</v>
      </c>
      <c r="AJ75" s="2">
        <v>34.877000000000002</v>
      </c>
      <c r="AK75" s="2">
        <v>2.4340000000000002</v>
      </c>
      <c r="AL75" s="2">
        <v>731.19</v>
      </c>
      <c r="AM75" s="2">
        <v>11.063000000000001</v>
      </c>
      <c r="AN75" s="2">
        <v>0.51400000000000001</v>
      </c>
      <c r="AO75" s="2">
        <v>2.7820000000000001E-2</v>
      </c>
      <c r="AP75" s="2">
        <v>236.38</v>
      </c>
      <c r="AQ75" s="2">
        <f t="shared" si="3"/>
        <v>0</v>
      </c>
      <c r="AR75" s="1"/>
      <c r="AS75" s="2">
        <v>3600</v>
      </c>
      <c r="AT75" s="2">
        <v>1.0569999999999999</v>
      </c>
      <c r="AU75" s="2">
        <v>35.292999999999999</v>
      </c>
      <c r="AV75" s="2">
        <v>2.4460000000000002</v>
      </c>
      <c r="AW75" s="2">
        <v>732.99</v>
      </c>
      <c r="AX75" s="2">
        <v>11.006</v>
      </c>
      <c r="AY75" s="2">
        <v>0.51300000000000001</v>
      </c>
      <c r="AZ75" s="2">
        <v>3.1040000000000002E-2</v>
      </c>
      <c r="BA75" s="2">
        <v>56.35</v>
      </c>
      <c r="BB75">
        <v>235.41</v>
      </c>
      <c r="BC75" s="1">
        <f t="shared" si="2"/>
        <v>0</v>
      </c>
      <c r="BD75">
        <f t="shared" si="1"/>
        <v>0</v>
      </c>
      <c r="BE75">
        <f t="shared" si="4"/>
        <v>329.85</v>
      </c>
    </row>
    <row r="76" spans="1:57" x14ac:dyDescent="0.25">
      <c r="A76" s="1"/>
      <c r="B76" s="2">
        <v>3650</v>
      </c>
      <c r="C76" s="2">
        <v>0.96199999999999997</v>
      </c>
      <c r="D76" s="2">
        <v>36.171999999999997</v>
      </c>
      <c r="E76" s="2">
        <v>2.4369999999999998</v>
      </c>
      <c r="F76" s="2">
        <v>730.43</v>
      </c>
      <c r="G76" s="2">
        <v>11.166</v>
      </c>
      <c r="H76" s="2">
        <v>0.51600000000000001</v>
      </c>
      <c r="I76" s="2">
        <v>1.193E-2</v>
      </c>
      <c r="J76" s="1">
        <f t="shared" si="5"/>
        <v>0</v>
      </c>
      <c r="K76" s="1"/>
      <c r="L76" s="2">
        <v>3650</v>
      </c>
      <c r="M76" s="2">
        <v>1.0029999999999999</v>
      </c>
      <c r="N76" s="2">
        <v>35.603000000000002</v>
      </c>
      <c r="O76" s="2">
        <v>2.4550000000000001</v>
      </c>
      <c r="P76" s="2">
        <v>723.88</v>
      </c>
      <c r="Q76" s="2">
        <v>11.544</v>
      </c>
      <c r="R76" s="2">
        <v>0.52100000000000002</v>
      </c>
      <c r="S76" s="2">
        <v>1.8620000000000001E-2</v>
      </c>
      <c r="T76" s="2">
        <v>239.78</v>
      </c>
      <c r="U76" s="2">
        <f t="shared" si="7"/>
        <v>0</v>
      </c>
      <c r="V76" s="1"/>
      <c r="W76" s="2">
        <v>3650</v>
      </c>
      <c r="X76" s="2">
        <v>0.98599999999999999</v>
      </c>
      <c r="Y76" s="2">
        <v>35.414999999999999</v>
      </c>
      <c r="Z76" s="2">
        <v>2.4460000000000002</v>
      </c>
      <c r="AA76" s="2">
        <v>725.85</v>
      </c>
      <c r="AB76" s="2">
        <v>11.398</v>
      </c>
      <c r="AC76" s="2">
        <v>0.51900000000000002</v>
      </c>
      <c r="AD76" s="2">
        <v>2.385E-2</v>
      </c>
      <c r="AE76">
        <v>239.17</v>
      </c>
      <c r="AF76">
        <f t="shared" si="6"/>
        <v>0</v>
      </c>
      <c r="AG76" s="1"/>
      <c r="AH76" s="2">
        <v>3650</v>
      </c>
      <c r="AI76" s="2">
        <v>0.94399999999999995</v>
      </c>
      <c r="AJ76" s="2">
        <v>35.354999999999997</v>
      </c>
      <c r="AK76" s="2">
        <v>2.4279999999999999</v>
      </c>
      <c r="AL76" s="2">
        <v>731.96</v>
      </c>
      <c r="AM76" s="2">
        <v>11.023</v>
      </c>
      <c r="AN76" s="2">
        <v>0.51400000000000001</v>
      </c>
      <c r="AO76" s="2">
        <v>2.8240000000000001E-2</v>
      </c>
      <c r="AP76" s="2">
        <v>237.93</v>
      </c>
      <c r="AQ76" s="2">
        <f t="shared" si="3"/>
        <v>0</v>
      </c>
      <c r="AR76" s="1"/>
      <c r="AS76" s="2">
        <v>3650</v>
      </c>
      <c r="AT76" s="2">
        <v>0.93899999999999995</v>
      </c>
      <c r="AU76" s="2">
        <v>35.771000000000001</v>
      </c>
      <c r="AV76" s="2">
        <v>2.4369999999999998</v>
      </c>
      <c r="AW76" s="2">
        <v>733.57</v>
      </c>
      <c r="AX76" s="2">
        <v>10.965</v>
      </c>
      <c r="AY76" s="2">
        <v>0.51200000000000001</v>
      </c>
      <c r="AZ76" s="2">
        <v>3.1510000000000003E-2</v>
      </c>
      <c r="BA76" s="2">
        <v>56.2</v>
      </c>
      <c r="BB76">
        <v>236.99</v>
      </c>
      <c r="BC76" s="1">
        <f t="shared" si="2"/>
        <v>0</v>
      </c>
      <c r="BD76">
        <f t="shared" si="1"/>
        <v>0</v>
      </c>
      <c r="BE76">
        <f t="shared" si="4"/>
        <v>329.7</v>
      </c>
    </row>
    <row r="77" spans="1:57" x14ac:dyDescent="0.25">
      <c r="A77" s="1"/>
      <c r="B77" s="2">
        <v>3700</v>
      </c>
      <c r="C77" s="2">
        <v>0.84099999999999997</v>
      </c>
      <c r="D77" s="2">
        <v>36.65</v>
      </c>
      <c r="E77" s="2">
        <v>2.4319999999999999</v>
      </c>
      <c r="F77" s="2">
        <v>731.16</v>
      </c>
      <c r="G77" s="2">
        <v>11.127000000000001</v>
      </c>
      <c r="H77" s="2">
        <v>0.51500000000000001</v>
      </c>
      <c r="I77" s="2">
        <v>1.2109999999999999E-2</v>
      </c>
      <c r="J77" s="1">
        <f t="shared" si="5"/>
        <v>0</v>
      </c>
      <c r="K77" s="1"/>
      <c r="L77" s="2">
        <v>3700</v>
      </c>
      <c r="M77" s="2">
        <v>0.877</v>
      </c>
      <c r="N77" s="2">
        <v>36.084000000000003</v>
      </c>
      <c r="O77" s="2">
        <v>2.4500000000000002</v>
      </c>
      <c r="P77" s="2">
        <v>724.69</v>
      </c>
      <c r="Q77" s="2">
        <v>11.502000000000001</v>
      </c>
      <c r="R77" s="2">
        <v>0.52</v>
      </c>
      <c r="S77" s="2">
        <v>1.89E-2</v>
      </c>
      <c r="T77" s="2">
        <v>241.4</v>
      </c>
      <c r="U77" s="2">
        <f t="shared" si="7"/>
        <v>0</v>
      </c>
      <c r="V77" s="1"/>
      <c r="W77" s="2">
        <v>3700</v>
      </c>
      <c r="X77" s="2">
        <v>0.86299999999999999</v>
      </c>
      <c r="Y77" s="2">
        <v>35.893999999999998</v>
      </c>
      <c r="Z77" s="2">
        <v>2.4409999999999998</v>
      </c>
      <c r="AA77" s="2">
        <v>726.63</v>
      </c>
      <c r="AB77" s="2">
        <v>11.356999999999999</v>
      </c>
      <c r="AC77" s="2">
        <v>0.51900000000000002</v>
      </c>
      <c r="AD77" s="2">
        <v>2.4209999999999999E-2</v>
      </c>
      <c r="AE77">
        <v>240.68</v>
      </c>
      <c r="AF77">
        <f t="shared" si="6"/>
        <v>0</v>
      </c>
      <c r="AG77" s="1"/>
      <c r="AH77" s="2">
        <v>3700</v>
      </c>
      <c r="AI77" s="2">
        <v>0.82599999999999996</v>
      </c>
      <c r="AJ77" s="2">
        <v>35.832000000000001</v>
      </c>
      <c r="AK77" s="2">
        <v>2.4220000000000002</v>
      </c>
      <c r="AL77" s="2">
        <v>732.71</v>
      </c>
      <c r="AM77" s="2">
        <v>10.983000000000001</v>
      </c>
      <c r="AN77" s="2">
        <v>0.51400000000000001</v>
      </c>
      <c r="AO77" s="2">
        <v>2.8660000000000001E-2</v>
      </c>
      <c r="AP77" s="2">
        <v>239.49</v>
      </c>
      <c r="AQ77" s="2">
        <f t="shared" si="3"/>
        <v>0</v>
      </c>
      <c r="AR77" s="1"/>
      <c r="AS77" s="2">
        <v>3700</v>
      </c>
      <c r="AT77" s="2">
        <v>0.82099999999999995</v>
      </c>
      <c r="AU77" s="2">
        <v>36.247999999999998</v>
      </c>
      <c r="AV77" s="2">
        <v>2.4279999999999999</v>
      </c>
      <c r="AW77" s="2">
        <v>734.15</v>
      </c>
      <c r="AX77" s="2">
        <v>10.926</v>
      </c>
      <c r="AY77" s="2">
        <v>0.51200000000000001</v>
      </c>
      <c r="AZ77" s="2">
        <v>3.1969999999999998E-2</v>
      </c>
      <c r="BA77" s="2">
        <v>56</v>
      </c>
      <c r="BB77">
        <v>238.59</v>
      </c>
      <c r="BC77" s="1">
        <f t="shared" si="2"/>
        <v>0</v>
      </c>
      <c r="BD77">
        <f t="shared" si="1"/>
        <v>0</v>
      </c>
      <c r="BE77">
        <f t="shared" si="4"/>
        <v>329.5</v>
      </c>
    </row>
    <row r="78" spans="1:57" x14ac:dyDescent="0.25">
      <c r="A78" s="1"/>
      <c r="B78" s="2">
        <v>3750</v>
      </c>
      <c r="C78" s="2">
        <v>0.72099999999999997</v>
      </c>
      <c r="D78" s="2">
        <v>37.128999999999998</v>
      </c>
      <c r="E78" s="2">
        <v>2.4260000000000002</v>
      </c>
      <c r="F78" s="2">
        <v>731.9</v>
      </c>
      <c r="G78" s="2">
        <v>11.089</v>
      </c>
      <c r="H78" s="2">
        <v>0.51500000000000001</v>
      </c>
      <c r="I78" s="2">
        <v>1.2290000000000001E-2</v>
      </c>
      <c r="J78" s="1">
        <f t="shared" si="5"/>
        <v>0</v>
      </c>
      <c r="K78" s="1"/>
      <c r="L78" s="2">
        <v>3750</v>
      </c>
      <c r="M78" s="2">
        <v>0.752</v>
      </c>
      <c r="N78" s="2">
        <v>36.564</v>
      </c>
      <c r="O78" s="2">
        <v>2.4449999999999998</v>
      </c>
      <c r="P78" s="2">
        <v>725.51</v>
      </c>
      <c r="Q78" s="2">
        <v>11.461</v>
      </c>
      <c r="R78" s="2">
        <v>0.52</v>
      </c>
      <c r="S78" s="2">
        <v>1.9179999999999999E-2</v>
      </c>
      <c r="T78" s="2">
        <v>242.97</v>
      </c>
      <c r="U78" s="2">
        <f>$R$87*R78*50</f>
        <v>0</v>
      </c>
      <c r="V78" s="1"/>
      <c r="W78" s="2">
        <v>3750</v>
      </c>
      <c r="X78" s="2">
        <v>0.74</v>
      </c>
      <c r="Y78" s="2">
        <v>36.372999999999998</v>
      </c>
      <c r="Z78" s="2">
        <v>2.4359999999999999</v>
      </c>
      <c r="AA78" s="2">
        <v>727.43</v>
      </c>
      <c r="AB78" s="2">
        <v>11.318</v>
      </c>
      <c r="AC78" s="2">
        <v>0.51800000000000002</v>
      </c>
      <c r="AD78" s="2">
        <v>2.4570000000000002E-2</v>
      </c>
      <c r="AE78">
        <v>242.21</v>
      </c>
      <c r="AF78">
        <f t="shared" si="6"/>
        <v>0</v>
      </c>
      <c r="AG78" s="1"/>
      <c r="AH78" s="2">
        <v>3750</v>
      </c>
      <c r="AI78" s="2">
        <v>0.70799999999999996</v>
      </c>
      <c r="AJ78" s="2">
        <v>36.308999999999997</v>
      </c>
      <c r="AK78" s="2">
        <v>2.4159999999999999</v>
      </c>
      <c r="AL78" s="2">
        <v>733.49</v>
      </c>
      <c r="AM78" s="2">
        <v>10.945</v>
      </c>
      <c r="AN78" s="2">
        <v>0.51300000000000001</v>
      </c>
      <c r="AO78" s="2">
        <v>2.9080000000000002E-2</v>
      </c>
      <c r="AP78" s="2">
        <v>241.08</v>
      </c>
      <c r="AQ78" s="2">
        <f>AN78*$AM$87*50</f>
        <v>0</v>
      </c>
      <c r="AR78" s="1"/>
      <c r="AS78" s="2">
        <v>3750</v>
      </c>
      <c r="AT78" s="2">
        <v>0.70399999999999996</v>
      </c>
      <c r="AU78" s="2">
        <v>36.725000000000001</v>
      </c>
      <c r="AV78" s="2">
        <v>2.42</v>
      </c>
      <c r="AW78" s="2">
        <v>734.77</v>
      </c>
      <c r="AX78" s="2">
        <v>10.887</v>
      </c>
      <c r="AY78" s="2">
        <v>0.51200000000000001</v>
      </c>
      <c r="AZ78" s="2">
        <v>3.2439999999999997E-2</v>
      </c>
      <c r="BA78" s="2">
        <v>55.75</v>
      </c>
      <c r="BB78">
        <v>240.21</v>
      </c>
      <c r="BC78" s="1">
        <f t="shared" si="2"/>
        <v>0</v>
      </c>
      <c r="BD78">
        <f t="shared" si="1"/>
        <v>0</v>
      </c>
      <c r="BE78">
        <f t="shared" si="4"/>
        <v>329.25</v>
      </c>
    </row>
    <row r="79" spans="1:57" x14ac:dyDescent="0.25">
      <c r="A79" s="1"/>
      <c r="B79" s="2">
        <v>3800</v>
      </c>
      <c r="C79" s="2">
        <v>0.53400000000000003</v>
      </c>
      <c r="D79" s="2">
        <v>37.667999999999999</v>
      </c>
      <c r="E79" s="2">
        <v>3</v>
      </c>
      <c r="F79" s="2">
        <v>718.64</v>
      </c>
      <c r="G79" s="2">
        <v>12.997999999999999</v>
      </c>
      <c r="H79" s="2">
        <v>0.52800000000000002</v>
      </c>
      <c r="I79" s="2">
        <v>1.2489999999999999E-2</v>
      </c>
      <c r="J79" s="1">
        <f t="shared" si="5"/>
        <v>0</v>
      </c>
      <c r="K79" s="1"/>
      <c r="L79" s="2">
        <v>3800</v>
      </c>
      <c r="M79" s="2">
        <v>0.55700000000000005</v>
      </c>
      <c r="N79" s="2">
        <v>37.107999999999997</v>
      </c>
      <c r="O79" s="2">
        <v>3.024</v>
      </c>
      <c r="P79" s="2">
        <v>712.42</v>
      </c>
      <c r="Q79" s="2">
        <v>13.435</v>
      </c>
      <c r="R79" s="2">
        <v>0.53200000000000003</v>
      </c>
      <c r="S79" s="2">
        <v>1.951E-2</v>
      </c>
      <c r="T79" s="2">
        <v>244.55</v>
      </c>
      <c r="U79" s="2">
        <f t="shared" ref="U79:U82" si="8">$R$88*R79*50</f>
        <v>0</v>
      </c>
      <c r="V79" s="1"/>
      <c r="W79" s="2">
        <v>3800</v>
      </c>
      <c r="X79" s="2">
        <v>0.54800000000000004</v>
      </c>
      <c r="Y79" s="2">
        <v>36.914999999999999</v>
      </c>
      <c r="Z79" s="2">
        <v>3.012</v>
      </c>
      <c r="AA79" s="2">
        <v>714.27</v>
      </c>
      <c r="AB79" s="2">
        <v>13.266999999999999</v>
      </c>
      <c r="AC79" s="2">
        <v>0.53100000000000003</v>
      </c>
      <c r="AD79" s="2">
        <v>2.4979999999999999E-2</v>
      </c>
      <c r="AE79">
        <v>243.77</v>
      </c>
      <c r="AF79">
        <f t="shared" ref="AF79:AF82" si="9">AC79*$AE$87*50</f>
        <v>0</v>
      </c>
      <c r="AG79" s="1"/>
      <c r="AH79" s="2">
        <v>3800</v>
      </c>
      <c r="AI79" s="2">
        <v>0.52400000000000002</v>
      </c>
      <c r="AJ79" s="2">
        <v>36.845999999999997</v>
      </c>
      <c r="AK79" s="2">
        <v>2.988</v>
      </c>
      <c r="AL79" s="2">
        <v>720.2</v>
      </c>
      <c r="AM79" s="2">
        <v>12.824999999999999</v>
      </c>
      <c r="AN79" s="2">
        <v>0.52600000000000002</v>
      </c>
      <c r="AO79" s="2">
        <v>2.9559999999999999E-2</v>
      </c>
      <c r="AP79" s="2">
        <v>242.7</v>
      </c>
      <c r="AQ79" s="2">
        <f t="shared" ref="AQ79:AQ82" si="10">AN79*$AM$88*50</f>
        <v>0</v>
      </c>
      <c r="AR79" s="1"/>
      <c r="AS79" s="2">
        <v>3800</v>
      </c>
      <c r="AT79" s="2">
        <v>0.52100000000000002</v>
      </c>
      <c r="AU79" s="2">
        <v>37.261000000000003</v>
      </c>
      <c r="AV79" s="2">
        <v>2.99</v>
      </c>
      <c r="AW79" s="2">
        <v>721.35</v>
      </c>
      <c r="AX79" s="2">
        <v>12.757</v>
      </c>
      <c r="AY79" s="2">
        <v>0.52500000000000002</v>
      </c>
      <c r="AZ79" s="2">
        <v>3.2980000000000002E-2</v>
      </c>
      <c r="BA79" s="2">
        <v>55.4</v>
      </c>
      <c r="BB79">
        <v>241.86</v>
      </c>
      <c r="BC79" s="1">
        <f>AY79*$BB$93*50</f>
        <v>0</v>
      </c>
      <c r="BD79">
        <f t="shared" si="1"/>
        <v>0</v>
      </c>
      <c r="BE79">
        <f t="shared" si="4"/>
        <v>328.9</v>
      </c>
    </row>
    <row r="80" spans="1:57" x14ac:dyDescent="0.25">
      <c r="A80" s="1"/>
      <c r="B80" s="2">
        <v>3850</v>
      </c>
      <c r="C80" s="2">
        <v>0.39800000000000002</v>
      </c>
      <c r="D80" s="2">
        <v>38.164000000000001</v>
      </c>
      <c r="E80" s="2">
        <v>2.5750000000000002</v>
      </c>
      <c r="F80" s="2">
        <v>736.74</v>
      </c>
      <c r="G80" s="2">
        <v>11.868</v>
      </c>
      <c r="H80" s="2">
        <v>0.51200000000000001</v>
      </c>
      <c r="I80" s="2">
        <v>1.268E-2</v>
      </c>
      <c r="J80" s="1">
        <f t="shared" si="5"/>
        <v>0</v>
      </c>
      <c r="K80" s="1"/>
      <c r="L80" s="2">
        <v>3850</v>
      </c>
      <c r="M80" s="2">
        <v>0.41499999999999998</v>
      </c>
      <c r="N80" s="2">
        <v>37.606999999999999</v>
      </c>
      <c r="O80" s="2">
        <v>2.5960000000000001</v>
      </c>
      <c r="P80" s="2">
        <v>730.61</v>
      </c>
      <c r="Q80" s="2">
        <v>12.262</v>
      </c>
      <c r="R80" s="2">
        <v>0.51600000000000001</v>
      </c>
      <c r="S80" s="2">
        <v>1.9810000000000001E-2</v>
      </c>
      <c r="T80" s="2">
        <v>246.22</v>
      </c>
      <c r="U80" s="2">
        <f t="shared" si="8"/>
        <v>0</v>
      </c>
      <c r="V80" s="1"/>
      <c r="W80" s="2">
        <v>3850</v>
      </c>
      <c r="X80" s="2">
        <v>0.40799999999999997</v>
      </c>
      <c r="Y80" s="2">
        <v>37.412999999999997</v>
      </c>
      <c r="Z80" s="2">
        <v>2.5859999999999999</v>
      </c>
      <c r="AA80" s="2">
        <v>732.47</v>
      </c>
      <c r="AB80" s="2">
        <v>12.11</v>
      </c>
      <c r="AC80" s="2">
        <v>0.51500000000000001</v>
      </c>
      <c r="AD80" s="2">
        <v>2.5360000000000001E-2</v>
      </c>
      <c r="AE80">
        <v>245.43</v>
      </c>
      <c r="AF80">
        <f t="shared" si="9"/>
        <v>0</v>
      </c>
      <c r="AG80" s="1"/>
      <c r="AH80" s="2">
        <v>3850</v>
      </c>
      <c r="AI80" s="2">
        <v>0.39100000000000001</v>
      </c>
      <c r="AJ80" s="2">
        <v>37.341000000000001</v>
      </c>
      <c r="AK80" s="2">
        <v>2.5649999999999999</v>
      </c>
      <c r="AL80" s="2">
        <v>738.36</v>
      </c>
      <c r="AM80" s="2">
        <v>11.711</v>
      </c>
      <c r="AN80" s="2">
        <v>0.51</v>
      </c>
      <c r="AO80" s="2">
        <v>0.03</v>
      </c>
      <c r="AP80" s="2">
        <v>244.41</v>
      </c>
      <c r="AQ80" s="2">
        <f t="shared" si="10"/>
        <v>0</v>
      </c>
      <c r="AR80" s="1"/>
      <c r="AS80" s="2">
        <v>3850</v>
      </c>
      <c r="AT80" s="2">
        <v>0.38800000000000001</v>
      </c>
      <c r="AU80" s="2">
        <v>37.756</v>
      </c>
      <c r="AV80" s="2">
        <v>2.5649999999999999</v>
      </c>
      <c r="AW80" s="2">
        <v>739.38</v>
      </c>
      <c r="AX80" s="2">
        <v>11.648999999999999</v>
      </c>
      <c r="AY80" s="2">
        <v>0.50900000000000001</v>
      </c>
      <c r="AZ80" s="2">
        <v>3.347E-2</v>
      </c>
      <c r="BA80" s="2">
        <v>54.9</v>
      </c>
      <c r="BB80">
        <v>243.6</v>
      </c>
      <c r="BC80" s="1">
        <f>AY80*$BB$93*50</f>
        <v>0</v>
      </c>
      <c r="BD80">
        <f t="shared" si="1"/>
        <v>0</v>
      </c>
      <c r="BE80">
        <f t="shared" si="4"/>
        <v>328.4</v>
      </c>
    </row>
    <row r="81" spans="1:57" x14ac:dyDescent="0.25">
      <c r="A81" s="1"/>
      <c r="B81" s="2">
        <v>3900</v>
      </c>
      <c r="C81" s="2">
        <v>0.26400000000000001</v>
      </c>
      <c r="D81" s="2">
        <v>38.659999999999997</v>
      </c>
      <c r="E81" s="2">
        <v>2.57</v>
      </c>
      <c r="F81" s="2">
        <v>737.47</v>
      </c>
      <c r="G81" s="2">
        <v>11.827999999999999</v>
      </c>
      <c r="H81" s="2">
        <v>0.51100000000000001</v>
      </c>
      <c r="I81" s="2">
        <v>1.2869999999999999E-2</v>
      </c>
      <c r="J81" s="1">
        <f t="shared" si="5"/>
        <v>0</v>
      </c>
      <c r="K81" s="1"/>
      <c r="L81" s="2">
        <v>3900</v>
      </c>
      <c r="M81" s="2">
        <v>0.27500000000000002</v>
      </c>
      <c r="N81" s="2">
        <v>38.104999999999997</v>
      </c>
      <c r="O81" s="2">
        <v>2.5910000000000002</v>
      </c>
      <c r="P81" s="2">
        <v>731.42</v>
      </c>
      <c r="Q81" s="2">
        <v>12.218</v>
      </c>
      <c r="R81" s="2">
        <v>0.51600000000000001</v>
      </c>
      <c r="S81" s="2">
        <v>2.0109999999999999E-2</v>
      </c>
      <c r="T81" s="2">
        <v>247.93</v>
      </c>
      <c r="U81" s="2">
        <f t="shared" si="8"/>
        <v>0</v>
      </c>
      <c r="V81" s="1"/>
      <c r="W81" s="2">
        <v>3900</v>
      </c>
      <c r="X81" s="2">
        <v>0.27100000000000002</v>
      </c>
      <c r="Y81" s="2">
        <v>37.909999999999997</v>
      </c>
      <c r="Z81" s="2">
        <v>2.5819999999999999</v>
      </c>
      <c r="AA81" s="2">
        <v>733.27</v>
      </c>
      <c r="AB81" s="2">
        <v>12.068</v>
      </c>
      <c r="AC81" s="2">
        <v>0.51400000000000001</v>
      </c>
      <c r="AD81" s="2">
        <v>2.5739999999999999E-2</v>
      </c>
      <c r="AE81">
        <v>247.14</v>
      </c>
      <c r="AF81">
        <f t="shared" si="9"/>
        <v>0</v>
      </c>
      <c r="AG81" s="1"/>
      <c r="AH81" s="2">
        <v>3900</v>
      </c>
      <c r="AI81" s="2">
        <v>0.25900000000000001</v>
      </c>
      <c r="AJ81" s="2">
        <v>37.835000000000001</v>
      </c>
      <c r="AK81" s="2">
        <v>2.56</v>
      </c>
      <c r="AL81" s="2">
        <v>739.11</v>
      </c>
      <c r="AM81" s="2">
        <v>11.670999999999999</v>
      </c>
      <c r="AN81" s="2">
        <v>0.50900000000000001</v>
      </c>
      <c r="AO81" s="2">
        <v>3.0439999999999998E-2</v>
      </c>
      <c r="AP81" s="2">
        <v>246.19</v>
      </c>
      <c r="AQ81" s="2">
        <f t="shared" si="10"/>
        <v>0</v>
      </c>
      <c r="AR81" s="1"/>
      <c r="AS81" s="2">
        <v>3900</v>
      </c>
      <c r="AT81" s="2">
        <v>0.25700000000000001</v>
      </c>
      <c r="AU81" s="2">
        <v>38.249000000000002</v>
      </c>
      <c r="AV81" s="2">
        <v>2.5579999999999998</v>
      </c>
      <c r="AW81" s="2">
        <v>740.04</v>
      </c>
      <c r="AX81" s="2">
        <v>11.609</v>
      </c>
      <c r="AY81" s="2">
        <v>0.50900000000000001</v>
      </c>
      <c r="AZ81" s="2">
        <v>3.397E-2</v>
      </c>
      <c r="BA81" s="2">
        <v>54.3</v>
      </c>
      <c r="BB81">
        <v>245.4</v>
      </c>
      <c r="BC81" s="1">
        <f>AY81*$BB$93*50</f>
        <v>0</v>
      </c>
      <c r="BD81">
        <f t="shared" si="1"/>
        <v>0</v>
      </c>
      <c r="BE81">
        <f t="shared" si="4"/>
        <v>327.8</v>
      </c>
    </row>
    <row r="82" spans="1:57" x14ac:dyDescent="0.25">
      <c r="A82" s="1"/>
      <c r="B82" s="2">
        <v>3950</v>
      </c>
      <c r="C82" s="2">
        <v>0.13</v>
      </c>
      <c r="D82" s="2">
        <v>39.155000000000001</v>
      </c>
      <c r="E82" s="2">
        <v>2.5640000000000001</v>
      </c>
      <c r="F82" s="2">
        <v>738.17</v>
      </c>
      <c r="G82" s="2">
        <v>11.789</v>
      </c>
      <c r="H82" s="2">
        <v>0.51100000000000001</v>
      </c>
      <c r="I82" s="2">
        <v>1.306E-2</v>
      </c>
      <c r="J82" s="1">
        <f t="shared" si="5"/>
        <v>0</v>
      </c>
      <c r="K82" s="1"/>
      <c r="L82" s="2">
        <v>3950</v>
      </c>
      <c r="M82" s="2">
        <v>0.13600000000000001</v>
      </c>
      <c r="N82" s="2">
        <v>38.603000000000002</v>
      </c>
      <c r="O82" s="2">
        <v>2.5859999999999999</v>
      </c>
      <c r="P82" s="2">
        <v>732.21</v>
      </c>
      <c r="Q82" s="2">
        <v>12.176</v>
      </c>
      <c r="R82" s="2">
        <v>0.51500000000000001</v>
      </c>
      <c r="S82" s="2">
        <v>2.0410000000000001E-2</v>
      </c>
      <c r="T82" s="2">
        <v>249.62</v>
      </c>
      <c r="U82" s="2">
        <f t="shared" si="8"/>
        <v>0</v>
      </c>
      <c r="V82" s="1"/>
      <c r="W82" s="2">
        <v>3950</v>
      </c>
      <c r="X82" s="2">
        <v>0.13400000000000001</v>
      </c>
      <c r="Y82" s="2">
        <v>38.405999999999999</v>
      </c>
      <c r="Z82" s="2">
        <v>2.577</v>
      </c>
      <c r="AA82" s="2">
        <v>734.07</v>
      </c>
      <c r="AB82" s="2">
        <v>12.026999999999999</v>
      </c>
      <c r="AC82" s="2">
        <v>0.51400000000000001</v>
      </c>
      <c r="AD82" s="2">
        <v>2.6120000000000001E-2</v>
      </c>
      <c r="AE82">
        <v>248.83</v>
      </c>
      <c r="AF82">
        <f t="shared" si="9"/>
        <v>0</v>
      </c>
      <c r="AG82" s="1"/>
      <c r="AH82" s="2">
        <v>3950</v>
      </c>
      <c r="AI82" s="2">
        <v>0.128</v>
      </c>
      <c r="AJ82" s="2">
        <v>38.328000000000003</v>
      </c>
      <c r="AK82" s="2">
        <v>2.5550000000000002</v>
      </c>
      <c r="AL82" s="2">
        <v>739.84</v>
      </c>
      <c r="AM82" s="2">
        <v>11.631</v>
      </c>
      <c r="AN82" s="2">
        <v>0.50900000000000001</v>
      </c>
      <c r="AO82" s="2">
        <v>3.0890000000000001E-2</v>
      </c>
      <c r="AP82" s="2">
        <v>247.97</v>
      </c>
      <c r="AQ82" s="2">
        <f t="shared" si="10"/>
        <v>0</v>
      </c>
      <c r="AR82" s="1"/>
      <c r="AS82" s="2">
        <v>3950</v>
      </c>
      <c r="AT82" s="2">
        <v>0.127</v>
      </c>
      <c r="AU82" s="2">
        <v>38.741999999999997</v>
      </c>
      <c r="AV82" s="2">
        <v>2.5510000000000002</v>
      </c>
      <c r="AW82" s="2">
        <v>740.69</v>
      </c>
      <c r="AX82" s="2">
        <v>11.569000000000001</v>
      </c>
      <c r="AY82" s="2">
        <v>0.50800000000000001</v>
      </c>
      <c r="AZ82" s="2">
        <v>3.4459999999999998E-2</v>
      </c>
      <c r="BA82" s="2">
        <v>53.7</v>
      </c>
      <c r="BB82">
        <v>247.17</v>
      </c>
      <c r="BC82" s="1">
        <f>AY82*$BB$93*50</f>
        <v>0</v>
      </c>
      <c r="BD82">
        <f t="shared" si="1"/>
        <v>0</v>
      </c>
      <c r="BE82">
        <f t="shared" si="4"/>
        <v>327.2</v>
      </c>
    </row>
    <row r="83" spans="1:57" x14ac:dyDescent="0.25">
      <c r="A83" s="1"/>
      <c r="B83" s="2">
        <v>4000</v>
      </c>
      <c r="C83" s="2">
        <v>3.0000000000000001E-3</v>
      </c>
      <c r="D83" s="2">
        <v>39.630000000000003</v>
      </c>
      <c r="E83" s="2">
        <v>2.5590000000000002</v>
      </c>
      <c r="F83" s="2">
        <v>738.82</v>
      </c>
      <c r="G83" s="2">
        <v>11.752000000000001</v>
      </c>
      <c r="H83" s="2">
        <v>0.51100000000000001</v>
      </c>
      <c r="I83" s="2">
        <v>1.324E-2</v>
      </c>
      <c r="J83" s="1">
        <f>H83*$E$90*50</f>
        <v>0</v>
      </c>
      <c r="K83" s="1"/>
      <c r="L83" s="2">
        <v>4000</v>
      </c>
      <c r="M83" s="2">
        <v>3.0000000000000001E-3</v>
      </c>
      <c r="N83" s="2">
        <v>39.08</v>
      </c>
      <c r="O83" s="2">
        <v>2.5819999999999999</v>
      </c>
      <c r="P83" s="2">
        <v>732.94</v>
      </c>
      <c r="Q83" s="2">
        <v>12.135999999999999</v>
      </c>
      <c r="R83" s="2">
        <v>0.51500000000000001</v>
      </c>
      <c r="S83" s="2">
        <v>2.069E-2</v>
      </c>
      <c r="T83" s="2">
        <v>251.55</v>
      </c>
      <c r="U83" s="2">
        <f>$R$88*R83*50</f>
        <v>0</v>
      </c>
      <c r="V83" s="1"/>
      <c r="W83" s="2">
        <v>4000</v>
      </c>
      <c r="X83" s="2">
        <v>3.0000000000000001E-3</v>
      </c>
      <c r="Y83" s="2">
        <v>38.883000000000003</v>
      </c>
      <c r="Z83" s="2">
        <v>2.573</v>
      </c>
      <c r="AA83" s="2">
        <v>734.81</v>
      </c>
      <c r="AB83" s="2">
        <v>11.989000000000001</v>
      </c>
      <c r="AC83" s="2">
        <v>0.51300000000000001</v>
      </c>
      <c r="AD83" s="2">
        <v>2.649E-2</v>
      </c>
      <c r="AE83">
        <v>250.74</v>
      </c>
      <c r="AF83">
        <f>AC83*$AE$87*50</f>
        <v>0</v>
      </c>
      <c r="AG83" s="1"/>
      <c r="AH83" s="2">
        <v>4000</v>
      </c>
      <c r="AI83" s="2">
        <v>3.0000000000000001E-3</v>
      </c>
      <c r="AJ83" s="2">
        <v>38.802</v>
      </c>
      <c r="AK83" s="2">
        <v>2.5489999999999999</v>
      </c>
      <c r="AL83" s="2">
        <v>740.49</v>
      </c>
      <c r="AM83" s="2">
        <v>11.595000000000001</v>
      </c>
      <c r="AN83" s="2">
        <v>0.50900000000000001</v>
      </c>
      <c r="AO83" s="2">
        <v>3.1309999999999998E-2</v>
      </c>
      <c r="AP83" s="2">
        <v>249.97</v>
      </c>
      <c r="AQ83" s="2">
        <f>AN83*$AM$88*50</f>
        <v>0</v>
      </c>
      <c r="AR83" s="1"/>
      <c r="AS83" s="2">
        <v>4000</v>
      </c>
      <c r="AT83" s="2">
        <v>3.0000000000000001E-3</v>
      </c>
      <c r="AU83" s="2">
        <v>39.215000000000003</v>
      </c>
      <c r="AV83" s="2">
        <v>2.5449999999999999</v>
      </c>
      <c r="AW83" s="2">
        <v>741.3</v>
      </c>
      <c r="AX83" s="2">
        <v>11.532</v>
      </c>
      <c r="AY83" s="2">
        <v>0.50800000000000001</v>
      </c>
      <c r="AZ83" s="2">
        <v>3.4930000000000003E-2</v>
      </c>
      <c r="BA83" s="2">
        <v>52.7</v>
      </c>
      <c r="BB83">
        <v>249.18</v>
      </c>
      <c r="BC83" s="1">
        <f>AY83*$BB$93*50</f>
        <v>0</v>
      </c>
      <c r="BD83">
        <f>BC83*BB83</f>
        <v>0</v>
      </c>
      <c r="BE83">
        <f t="shared" si="4"/>
        <v>326.2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03"/>
  <sheetViews>
    <sheetView topLeftCell="A61" zoomScale="10" zoomScaleNormal="10" workbookViewId="0">
      <pane ySplit="132" activePane="bottomLeft"/>
      <selection activeCell="L1" sqref="L1:L1048576"/>
      <selection pane="bottomLeft" activeCell="AN127" sqref="AN127"/>
    </sheetView>
  </sheetViews>
  <sheetFormatPr defaultRowHeight="14.4" x14ac:dyDescent="0.25"/>
  <cols>
    <col min="4" max="4" width="12.77734375" bestFit="1" customWidth="1"/>
    <col min="5" max="5" width="8.77734375" customWidth="1"/>
    <col min="6" max="8" width="12.77734375" bestFit="1" customWidth="1"/>
    <col min="9" max="9" width="10.44140625" bestFit="1" customWidth="1"/>
    <col min="10" max="12" width="10.44140625" customWidth="1"/>
    <col min="13" max="13" width="12.77734375" bestFit="1" customWidth="1"/>
    <col min="19" max="19" width="9.44140625" bestFit="1" customWidth="1"/>
    <col min="20" max="20" width="12.77734375" bestFit="1" customWidth="1"/>
    <col min="21" max="21" width="9.44140625" bestFit="1" customWidth="1"/>
    <col min="23" max="23" width="12.77734375" bestFit="1" customWidth="1"/>
    <col min="24" max="25" width="12.77734375" customWidth="1"/>
    <col min="26" max="26" width="12.44140625" customWidth="1"/>
    <col min="33" max="33" width="12.77734375" bestFit="1" customWidth="1"/>
    <col min="36" max="36" width="12.77734375" bestFit="1" customWidth="1"/>
    <col min="37" max="37" width="10.33203125" customWidth="1"/>
    <col min="38" max="38" width="12.77734375" bestFit="1" customWidth="1"/>
    <col min="39" max="39" width="13" bestFit="1" customWidth="1"/>
    <col min="40" max="40" width="11" bestFit="1" customWidth="1"/>
    <col min="44" max="44" width="11.6640625" bestFit="1" customWidth="1"/>
    <col min="47" max="47" width="10.21875" customWidth="1"/>
    <col min="48" max="48" width="10.77734375" customWidth="1"/>
    <col min="54" max="54" width="12.77734375" bestFit="1" customWidth="1"/>
    <col min="59" max="59" width="12.77734375" bestFit="1" customWidth="1"/>
  </cols>
  <sheetData>
    <row r="1" spans="1:60" x14ac:dyDescent="0.25">
      <c r="B1">
        <v>0.8</v>
      </c>
      <c r="C1" t="s">
        <v>21</v>
      </c>
      <c r="N1">
        <v>0.2</v>
      </c>
      <c r="O1" t="s">
        <v>21</v>
      </c>
      <c r="AA1">
        <v>0.1</v>
      </c>
      <c r="AB1" t="s">
        <v>21</v>
      </c>
    </row>
    <row r="2" spans="1:60" x14ac:dyDescent="0.25">
      <c r="A2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20</v>
      </c>
      <c r="K2" s="4" t="s">
        <v>13</v>
      </c>
      <c r="L2" s="4"/>
      <c r="M2" s="4" t="s">
        <v>14</v>
      </c>
      <c r="N2" s="6" t="s">
        <v>0</v>
      </c>
      <c r="O2" s="7" t="s">
        <v>1</v>
      </c>
      <c r="P2" s="7" t="s">
        <v>2</v>
      </c>
      <c r="Q2" s="7" t="s">
        <v>3</v>
      </c>
      <c r="R2" s="7" t="s">
        <v>4</v>
      </c>
      <c r="S2" s="7" t="s">
        <v>5</v>
      </c>
      <c r="T2" s="7" t="s">
        <v>6</v>
      </c>
      <c r="U2" s="7" t="s">
        <v>7</v>
      </c>
      <c r="V2" s="7" t="s">
        <v>8</v>
      </c>
      <c r="W2" s="7" t="s">
        <v>23</v>
      </c>
      <c r="X2" s="7" t="s">
        <v>24</v>
      </c>
      <c r="Y2" s="7" t="s">
        <v>26</v>
      </c>
      <c r="Z2" s="7" t="s">
        <v>28</v>
      </c>
      <c r="AA2" s="4" t="s">
        <v>0</v>
      </c>
      <c r="AB2" s="4" t="s">
        <v>1</v>
      </c>
      <c r="AC2" s="4" t="s">
        <v>2</v>
      </c>
      <c r="AD2" s="4" t="s">
        <v>3</v>
      </c>
      <c r="AE2" s="4" t="s">
        <v>4</v>
      </c>
      <c r="AF2" s="4" t="s">
        <v>5</v>
      </c>
      <c r="AG2" s="4" t="s">
        <v>6</v>
      </c>
      <c r="AH2" s="4" t="s">
        <v>7</v>
      </c>
      <c r="AI2" s="10" t="s">
        <v>8</v>
      </c>
      <c r="AJ2" s="10" t="s">
        <v>23</v>
      </c>
      <c r="AK2" s="10" t="s">
        <v>24</v>
      </c>
      <c r="AL2" s="10" t="s">
        <v>25</v>
      </c>
      <c r="AM2" s="10" t="s">
        <v>27</v>
      </c>
      <c r="AO2" s="4"/>
      <c r="AP2" s="4" t="s">
        <v>29</v>
      </c>
      <c r="AQ2" s="4"/>
      <c r="AR2" s="4"/>
      <c r="AS2" s="4"/>
      <c r="AT2" s="4"/>
      <c r="AU2" s="4"/>
      <c r="AW2" s="4"/>
      <c r="AX2" s="4"/>
      <c r="AY2" s="4"/>
      <c r="AZ2" s="4"/>
      <c r="BA2" s="4"/>
      <c r="BB2" s="4"/>
      <c r="BC2" s="4"/>
      <c r="BD2" s="4"/>
      <c r="BE2" s="3"/>
      <c r="BF2" s="3"/>
      <c r="BG2" s="4"/>
      <c r="BH2" s="4"/>
    </row>
    <row r="3" spans="1:60" x14ac:dyDescent="0.25">
      <c r="A3" s="1"/>
      <c r="B3" s="2">
        <v>0</v>
      </c>
      <c r="C3" s="2">
        <v>0.44900000000000001</v>
      </c>
      <c r="D3" s="2">
        <v>0</v>
      </c>
      <c r="E3" s="2">
        <v>0.158</v>
      </c>
      <c r="F3" s="2">
        <v>1300</v>
      </c>
      <c r="G3" s="2">
        <v>0</v>
      </c>
      <c r="H3" s="2">
        <v>0</v>
      </c>
      <c r="I3" s="2">
        <v>0</v>
      </c>
      <c r="J3" s="2">
        <v>0.68050999999999995</v>
      </c>
      <c r="K3" s="13">
        <v>0</v>
      </c>
      <c r="L3" s="2"/>
      <c r="M3" s="1"/>
      <c r="N3" s="2">
        <v>0</v>
      </c>
      <c r="O3" s="2">
        <v>0.44900000000000001</v>
      </c>
      <c r="P3" s="2">
        <v>0</v>
      </c>
      <c r="Q3" s="2">
        <v>0.158</v>
      </c>
      <c r="R3" s="2">
        <v>1300</v>
      </c>
      <c r="S3" s="2">
        <v>0</v>
      </c>
      <c r="T3" s="2">
        <v>0</v>
      </c>
      <c r="U3" s="2">
        <v>0</v>
      </c>
      <c r="V3" s="2">
        <v>0.68050999999999995</v>
      </c>
      <c r="W3" s="2">
        <v>0</v>
      </c>
      <c r="X3" s="2"/>
      <c r="Y3" s="2"/>
      <c r="Z3" s="1"/>
      <c r="AA3" s="2">
        <v>0</v>
      </c>
      <c r="AB3" s="2">
        <v>0.46800000000000003</v>
      </c>
      <c r="AC3" s="2">
        <v>0</v>
      </c>
      <c r="AD3" s="2">
        <v>0.16300000000000001</v>
      </c>
      <c r="AE3" s="2">
        <v>1300</v>
      </c>
      <c r="AF3" s="2">
        <v>0</v>
      </c>
      <c r="AG3" s="2">
        <v>0</v>
      </c>
      <c r="AH3" s="2">
        <v>0</v>
      </c>
      <c r="AI3" s="2">
        <v>0.68050999999999995</v>
      </c>
      <c r="AJ3" s="2">
        <v>0</v>
      </c>
      <c r="AK3" s="1"/>
      <c r="AL3" s="2"/>
      <c r="AM3" s="2"/>
      <c r="AO3" s="2"/>
      <c r="AP3" s="2">
        <v>0</v>
      </c>
      <c r="AQ3" s="2"/>
      <c r="AR3" s="2"/>
      <c r="AS3" s="2"/>
      <c r="AT3" s="2"/>
      <c r="AU3" s="2"/>
      <c r="AV3" s="1"/>
      <c r="AW3" s="2"/>
      <c r="AX3" s="2"/>
      <c r="AY3" s="2"/>
      <c r="AZ3" s="2"/>
      <c r="BA3" s="2"/>
      <c r="BB3" s="2"/>
      <c r="BC3" s="2"/>
      <c r="BD3" s="2"/>
      <c r="BE3" s="2"/>
    </row>
    <row r="4" spans="1:60" x14ac:dyDescent="0.25">
      <c r="A4" s="1"/>
      <c r="B4" s="2">
        <v>50</v>
      </c>
      <c r="C4" s="2">
        <v>0.44900000000000001</v>
      </c>
      <c r="D4" s="2">
        <v>0.63700000000000001</v>
      </c>
      <c r="E4" s="2">
        <v>0.158</v>
      </c>
      <c r="F4" s="2">
        <v>1300</v>
      </c>
      <c r="G4" s="2">
        <v>0</v>
      </c>
      <c r="H4" s="2">
        <v>0</v>
      </c>
      <c r="I4" s="2">
        <v>0</v>
      </c>
      <c r="J4" s="2">
        <v>5.0864000000000003</v>
      </c>
      <c r="K4" s="13">
        <v>0</v>
      </c>
      <c r="L4" s="2"/>
      <c r="M4" s="1"/>
      <c r="N4" s="2">
        <v>50</v>
      </c>
      <c r="O4" s="2">
        <v>0.44900000000000001</v>
      </c>
      <c r="P4" s="2">
        <v>0.63700000000000001</v>
      </c>
      <c r="Q4" s="2">
        <v>0.158</v>
      </c>
      <c r="R4" s="2">
        <v>1300</v>
      </c>
      <c r="S4" s="2">
        <v>0</v>
      </c>
      <c r="T4" s="2">
        <v>0</v>
      </c>
      <c r="U4" s="2">
        <v>0</v>
      </c>
      <c r="V4" s="2">
        <v>5.0864000000000003</v>
      </c>
      <c r="W4" s="2">
        <v>0</v>
      </c>
      <c r="X4" s="2"/>
      <c r="Y4" s="2"/>
      <c r="Z4" s="1"/>
      <c r="AA4" s="2">
        <v>50</v>
      </c>
      <c r="AB4" s="2">
        <v>0.46700000000000003</v>
      </c>
      <c r="AC4" s="2">
        <v>0.63700000000000001</v>
      </c>
      <c r="AD4" s="2">
        <v>0.16300000000000001</v>
      </c>
      <c r="AE4" s="2">
        <v>1300</v>
      </c>
      <c r="AF4" s="2">
        <v>0</v>
      </c>
      <c r="AG4" s="2">
        <v>0</v>
      </c>
      <c r="AH4" s="2">
        <v>0</v>
      </c>
      <c r="AI4" s="2">
        <v>5.0864000000000003</v>
      </c>
      <c r="AJ4" s="2">
        <v>0</v>
      </c>
      <c r="AK4" s="1"/>
      <c r="AL4" s="2"/>
      <c r="AM4" s="2"/>
      <c r="AO4" s="2"/>
      <c r="AP4" s="2">
        <v>0</v>
      </c>
      <c r="AQ4" s="2"/>
      <c r="AR4" s="2"/>
      <c r="AS4" s="2"/>
      <c r="AT4" s="2"/>
      <c r="AU4" s="2"/>
      <c r="AV4" s="1"/>
      <c r="AW4" s="2"/>
      <c r="AX4" s="2"/>
      <c r="AY4" s="2"/>
      <c r="AZ4" s="2"/>
      <c r="BA4" s="2"/>
      <c r="BB4" s="2"/>
      <c r="BC4" s="2"/>
      <c r="BD4" s="2"/>
      <c r="BE4" s="2"/>
    </row>
    <row r="5" spans="1:60" x14ac:dyDescent="0.25">
      <c r="A5" s="1"/>
      <c r="B5" s="2">
        <v>100</v>
      </c>
      <c r="C5" s="2">
        <v>0.44900000000000001</v>
      </c>
      <c r="D5" s="2">
        <v>1.274</v>
      </c>
      <c r="E5" s="2">
        <v>0.158</v>
      </c>
      <c r="F5" s="2">
        <v>1300</v>
      </c>
      <c r="G5" s="2">
        <v>0</v>
      </c>
      <c r="H5" s="2">
        <v>0</v>
      </c>
      <c r="I5" s="2">
        <v>0</v>
      </c>
      <c r="J5" s="2">
        <v>9.6242999999999999</v>
      </c>
      <c r="K5" s="13">
        <v>0</v>
      </c>
      <c r="L5" s="2"/>
      <c r="M5" s="1"/>
      <c r="N5" s="2">
        <v>100</v>
      </c>
      <c r="O5" s="2">
        <v>0.44900000000000001</v>
      </c>
      <c r="P5" s="2">
        <v>1.274</v>
      </c>
      <c r="Q5" s="2">
        <v>0.158</v>
      </c>
      <c r="R5" s="2">
        <v>1300</v>
      </c>
      <c r="S5" s="2">
        <v>0</v>
      </c>
      <c r="T5" s="2">
        <v>0</v>
      </c>
      <c r="U5" s="2">
        <v>0</v>
      </c>
      <c r="V5" s="2">
        <v>9.6242999999999999</v>
      </c>
      <c r="W5" s="2">
        <v>0</v>
      </c>
      <c r="X5" s="2"/>
      <c r="Y5" s="2"/>
      <c r="Z5" s="1"/>
      <c r="AA5" s="2">
        <v>100</v>
      </c>
      <c r="AB5" s="2">
        <v>0.46700000000000003</v>
      </c>
      <c r="AC5" s="2">
        <v>1.274</v>
      </c>
      <c r="AD5" s="2">
        <v>0.16300000000000001</v>
      </c>
      <c r="AE5" s="2">
        <v>1300</v>
      </c>
      <c r="AF5" s="2">
        <v>0</v>
      </c>
      <c r="AG5" s="2">
        <v>0</v>
      </c>
      <c r="AH5" s="2">
        <v>0</v>
      </c>
      <c r="AI5" s="2">
        <v>9.6242999999999999</v>
      </c>
      <c r="AJ5" s="2">
        <v>0</v>
      </c>
      <c r="AK5" s="1"/>
      <c r="AL5" s="2"/>
      <c r="AM5" s="2"/>
      <c r="AO5" s="2"/>
      <c r="AP5" s="2">
        <v>0</v>
      </c>
      <c r="AQ5" s="2"/>
      <c r="AR5" s="2"/>
      <c r="AS5" s="2"/>
      <c r="AT5" s="2"/>
      <c r="AU5" s="2"/>
      <c r="AV5" s="1"/>
      <c r="AW5" s="2"/>
      <c r="AX5" s="2"/>
      <c r="AY5" s="2"/>
      <c r="AZ5" s="2"/>
      <c r="BA5" s="2"/>
      <c r="BB5" s="2"/>
      <c r="BC5" s="2"/>
      <c r="BD5" s="2"/>
      <c r="BE5" s="2"/>
    </row>
    <row r="6" spans="1:60" x14ac:dyDescent="0.25">
      <c r="A6" s="1"/>
      <c r="B6" s="2">
        <v>150</v>
      </c>
      <c r="C6" s="2">
        <v>0.44900000000000001</v>
      </c>
      <c r="D6" s="2">
        <v>1.911</v>
      </c>
      <c r="E6" s="2">
        <v>0.158</v>
      </c>
      <c r="F6" s="2">
        <v>1300</v>
      </c>
      <c r="G6" s="2">
        <v>0</v>
      </c>
      <c r="H6" s="2">
        <v>0</v>
      </c>
      <c r="I6" s="2">
        <v>0</v>
      </c>
      <c r="J6" s="2">
        <v>14.301</v>
      </c>
      <c r="K6" s="13">
        <v>0</v>
      </c>
      <c r="L6" s="2"/>
      <c r="M6" s="1"/>
      <c r="N6" s="2">
        <v>150</v>
      </c>
      <c r="O6" s="2">
        <v>0.44900000000000001</v>
      </c>
      <c r="P6" s="2">
        <v>1.911</v>
      </c>
      <c r="Q6" s="2">
        <v>0.158</v>
      </c>
      <c r="R6" s="2">
        <v>1300</v>
      </c>
      <c r="S6" s="2">
        <v>0</v>
      </c>
      <c r="T6" s="2">
        <v>0</v>
      </c>
      <c r="U6" s="2">
        <v>0</v>
      </c>
      <c r="V6" s="2">
        <v>14.301</v>
      </c>
      <c r="W6" s="2">
        <v>0</v>
      </c>
      <c r="X6" s="2"/>
      <c r="Y6" s="2"/>
      <c r="Z6" s="1"/>
      <c r="AA6" s="2">
        <v>150</v>
      </c>
      <c r="AB6" s="2">
        <v>0.46700000000000003</v>
      </c>
      <c r="AC6" s="2">
        <v>1.911</v>
      </c>
      <c r="AD6" s="2">
        <v>0.16300000000000001</v>
      </c>
      <c r="AE6" s="2">
        <v>1300</v>
      </c>
      <c r="AF6" s="2">
        <v>0</v>
      </c>
      <c r="AG6" s="2">
        <v>0</v>
      </c>
      <c r="AH6" s="2">
        <v>0</v>
      </c>
      <c r="AI6" s="2">
        <v>14.301</v>
      </c>
      <c r="AJ6" s="2">
        <v>0</v>
      </c>
      <c r="AK6" s="1"/>
      <c r="AL6" s="2"/>
      <c r="AM6" s="2"/>
      <c r="AO6" s="2"/>
      <c r="AP6" s="2">
        <v>0</v>
      </c>
      <c r="AQ6" s="2"/>
      <c r="AR6" s="2"/>
      <c r="AS6" s="2"/>
      <c r="AT6" s="2"/>
      <c r="AU6" s="2"/>
      <c r="AV6" s="1"/>
      <c r="AW6" s="2"/>
      <c r="AX6" s="2"/>
      <c r="AY6" s="2"/>
      <c r="AZ6" s="2"/>
      <c r="BA6" s="2"/>
      <c r="BB6" s="2"/>
      <c r="BC6" s="2"/>
      <c r="BD6" s="2"/>
      <c r="BE6" s="2"/>
    </row>
    <row r="7" spans="1:60" x14ac:dyDescent="0.25">
      <c r="A7" s="1"/>
      <c r="B7" s="2">
        <v>200</v>
      </c>
      <c r="C7" s="2">
        <v>0.44900000000000001</v>
      </c>
      <c r="D7" s="2">
        <v>2.5489999999999999</v>
      </c>
      <c r="E7" s="2">
        <v>0.158</v>
      </c>
      <c r="F7" s="2">
        <v>1300</v>
      </c>
      <c r="G7" s="2">
        <v>0</v>
      </c>
      <c r="H7" s="2">
        <v>0</v>
      </c>
      <c r="I7" s="2">
        <v>0</v>
      </c>
      <c r="J7" s="2">
        <v>19.148</v>
      </c>
      <c r="K7" s="13">
        <v>0</v>
      </c>
      <c r="L7" s="2"/>
      <c r="M7" s="1"/>
      <c r="N7" s="2">
        <v>200</v>
      </c>
      <c r="O7" s="2">
        <v>0.44900000000000001</v>
      </c>
      <c r="P7" s="2">
        <v>2.5489999999999999</v>
      </c>
      <c r="Q7" s="2">
        <v>0.158</v>
      </c>
      <c r="R7" s="2">
        <v>1300</v>
      </c>
      <c r="S7" s="2">
        <v>0</v>
      </c>
      <c r="T7" s="2">
        <v>0</v>
      </c>
      <c r="U7" s="2">
        <v>0</v>
      </c>
      <c r="V7" s="2">
        <v>19.148</v>
      </c>
      <c r="W7" s="2">
        <v>0</v>
      </c>
      <c r="X7" s="2"/>
      <c r="Y7" s="2"/>
      <c r="Z7" s="1"/>
      <c r="AA7" s="2">
        <v>200</v>
      </c>
      <c r="AB7" s="2">
        <v>0.46700000000000003</v>
      </c>
      <c r="AC7" s="2">
        <v>2.5489999999999999</v>
      </c>
      <c r="AD7" s="2">
        <v>0.16300000000000001</v>
      </c>
      <c r="AE7" s="2">
        <v>1300</v>
      </c>
      <c r="AF7" s="2">
        <v>0</v>
      </c>
      <c r="AG7" s="2">
        <v>0</v>
      </c>
      <c r="AH7" s="2">
        <v>0</v>
      </c>
      <c r="AI7" s="2">
        <v>19.148</v>
      </c>
      <c r="AJ7" s="2">
        <v>0</v>
      </c>
      <c r="AK7" s="1"/>
      <c r="AL7" s="2"/>
      <c r="AM7" s="2"/>
      <c r="AO7" s="2"/>
      <c r="AP7" s="2">
        <v>0</v>
      </c>
      <c r="AQ7" s="2"/>
      <c r="AR7" s="2"/>
      <c r="AS7" s="2"/>
      <c r="AT7" s="2"/>
      <c r="AU7" s="2"/>
      <c r="AV7" s="1"/>
      <c r="AW7" s="2"/>
      <c r="AX7" s="2"/>
      <c r="AY7" s="2"/>
      <c r="AZ7" s="2"/>
      <c r="BA7" s="2"/>
      <c r="BB7" s="2"/>
      <c r="BC7" s="2"/>
      <c r="BD7" s="2"/>
      <c r="BE7" s="2"/>
    </row>
    <row r="8" spans="1:60" x14ac:dyDescent="0.25">
      <c r="A8" s="1"/>
      <c r="B8" s="2">
        <v>250</v>
      </c>
      <c r="C8" s="2">
        <v>0.44800000000000001</v>
      </c>
      <c r="D8" s="2">
        <v>3.1859999999999999</v>
      </c>
      <c r="E8" s="2">
        <v>0.158</v>
      </c>
      <c r="F8" s="2">
        <v>1300</v>
      </c>
      <c r="G8" s="2">
        <v>0</v>
      </c>
      <c r="H8" s="2">
        <v>0</v>
      </c>
      <c r="I8" s="2">
        <v>0</v>
      </c>
      <c r="J8" s="2">
        <v>24.161999999999999</v>
      </c>
      <c r="K8" s="13">
        <v>0</v>
      </c>
      <c r="L8" s="2"/>
      <c r="M8" s="1"/>
      <c r="N8" s="2">
        <v>250</v>
      </c>
      <c r="O8" s="2">
        <v>0.44800000000000001</v>
      </c>
      <c r="P8" s="2">
        <v>3.1859999999999999</v>
      </c>
      <c r="Q8" s="2">
        <v>0.158</v>
      </c>
      <c r="R8" s="2">
        <v>1300</v>
      </c>
      <c r="S8" s="2">
        <v>0</v>
      </c>
      <c r="T8" s="2">
        <v>0</v>
      </c>
      <c r="U8" s="2">
        <v>0</v>
      </c>
      <c r="V8" s="2">
        <v>24.161999999999999</v>
      </c>
      <c r="W8" s="2">
        <v>0</v>
      </c>
      <c r="X8" s="2"/>
      <c r="Y8" s="2"/>
      <c r="Z8" s="1"/>
      <c r="AA8" s="2">
        <v>250</v>
      </c>
      <c r="AB8" s="2">
        <v>0.46700000000000003</v>
      </c>
      <c r="AC8" s="2">
        <v>3.1859999999999999</v>
      </c>
      <c r="AD8" s="2">
        <v>0.16300000000000001</v>
      </c>
      <c r="AE8" s="2">
        <v>1300</v>
      </c>
      <c r="AF8" s="2">
        <v>0</v>
      </c>
      <c r="AG8" s="2">
        <v>0</v>
      </c>
      <c r="AH8" s="2">
        <v>0</v>
      </c>
      <c r="AI8" s="2">
        <v>24.161999999999999</v>
      </c>
      <c r="AJ8" s="2">
        <v>0</v>
      </c>
      <c r="AK8" s="1"/>
      <c r="AL8" s="2"/>
      <c r="AM8" s="2"/>
      <c r="AO8" s="2"/>
      <c r="AP8" s="2">
        <v>0</v>
      </c>
      <c r="AQ8" s="2"/>
      <c r="AR8" s="2"/>
      <c r="AS8" s="2"/>
      <c r="AT8" s="2"/>
      <c r="AU8" s="2"/>
      <c r="AV8" s="1"/>
      <c r="AW8" s="2"/>
      <c r="AX8" s="2"/>
      <c r="AY8" s="2"/>
      <c r="AZ8" s="2"/>
      <c r="BA8" s="2"/>
      <c r="BB8" s="2"/>
      <c r="BC8" s="2"/>
      <c r="BD8" s="2"/>
      <c r="BE8" s="2"/>
    </row>
    <row r="9" spans="1:60" x14ac:dyDescent="0.25">
      <c r="A9" s="1"/>
      <c r="B9" s="2">
        <v>300</v>
      </c>
      <c r="C9" s="2">
        <v>0.44800000000000001</v>
      </c>
      <c r="D9" s="2">
        <v>3.823</v>
      </c>
      <c r="E9" s="2">
        <v>0.158</v>
      </c>
      <c r="F9" s="2">
        <v>1300</v>
      </c>
      <c r="G9" s="2">
        <v>0</v>
      </c>
      <c r="H9" s="2">
        <v>0</v>
      </c>
      <c r="I9" s="2">
        <v>0</v>
      </c>
      <c r="J9" s="2">
        <v>29.34</v>
      </c>
      <c r="K9" s="13">
        <v>0</v>
      </c>
      <c r="L9" s="2"/>
      <c r="M9" s="1"/>
      <c r="N9" s="2">
        <v>300</v>
      </c>
      <c r="O9" s="2">
        <v>0.44800000000000001</v>
      </c>
      <c r="P9" s="2">
        <v>3.823</v>
      </c>
      <c r="Q9" s="2">
        <v>0.158</v>
      </c>
      <c r="R9" s="2">
        <v>1300</v>
      </c>
      <c r="S9" s="2">
        <v>0</v>
      </c>
      <c r="T9" s="2">
        <v>0</v>
      </c>
      <c r="U9" s="2">
        <v>0</v>
      </c>
      <c r="V9" s="2">
        <v>29.34</v>
      </c>
      <c r="W9" s="2">
        <v>0</v>
      </c>
      <c r="X9" s="2"/>
      <c r="Y9" s="2"/>
      <c r="Z9" s="1"/>
      <c r="AA9" s="2">
        <v>300</v>
      </c>
      <c r="AB9" s="2">
        <v>0.46700000000000003</v>
      </c>
      <c r="AC9" s="2">
        <v>3.823</v>
      </c>
      <c r="AD9" s="2">
        <v>0.16300000000000001</v>
      </c>
      <c r="AE9" s="2">
        <v>1300</v>
      </c>
      <c r="AF9" s="2">
        <v>0</v>
      </c>
      <c r="AG9" s="2">
        <v>0</v>
      </c>
      <c r="AH9" s="2">
        <v>0</v>
      </c>
      <c r="AI9" s="2">
        <v>29.34</v>
      </c>
      <c r="AJ9" s="2">
        <v>0</v>
      </c>
      <c r="AK9" s="1"/>
      <c r="AL9" s="2"/>
      <c r="AM9" s="2"/>
      <c r="AO9" s="2"/>
      <c r="AP9" s="2">
        <v>0</v>
      </c>
      <c r="AQ9" s="2"/>
      <c r="AR9" s="2"/>
      <c r="AS9" s="2"/>
      <c r="AT9" s="2"/>
      <c r="AU9" s="2"/>
      <c r="AV9" s="1"/>
      <c r="AW9" s="2"/>
      <c r="AX9" s="2"/>
      <c r="AY9" s="2"/>
      <c r="AZ9" s="2"/>
      <c r="BA9" s="2"/>
      <c r="BB9" s="2"/>
      <c r="BC9" s="2"/>
      <c r="BD9" s="2"/>
      <c r="BE9" s="2"/>
    </row>
    <row r="10" spans="1:60" x14ac:dyDescent="0.25">
      <c r="A10" s="1"/>
      <c r="B10" s="2">
        <v>350</v>
      </c>
      <c r="C10" s="2">
        <v>0.44800000000000001</v>
      </c>
      <c r="D10" s="2">
        <v>4.46</v>
      </c>
      <c r="E10" s="2">
        <v>0.158</v>
      </c>
      <c r="F10" s="2">
        <v>1300</v>
      </c>
      <c r="G10" s="2">
        <v>0</v>
      </c>
      <c r="H10" s="2">
        <v>0</v>
      </c>
      <c r="I10" s="2">
        <v>0</v>
      </c>
      <c r="J10" s="2">
        <v>34.713999999999999</v>
      </c>
      <c r="K10" s="13">
        <v>0</v>
      </c>
      <c r="L10" s="2"/>
      <c r="M10" s="1"/>
      <c r="N10" s="2">
        <v>350</v>
      </c>
      <c r="O10" s="2">
        <v>0.44800000000000001</v>
      </c>
      <c r="P10" s="2">
        <v>4.46</v>
      </c>
      <c r="Q10" s="2">
        <v>0.158</v>
      </c>
      <c r="R10" s="2">
        <v>1300</v>
      </c>
      <c r="S10" s="2">
        <v>0</v>
      </c>
      <c r="T10" s="2">
        <v>0</v>
      </c>
      <c r="U10" s="2">
        <v>0</v>
      </c>
      <c r="V10" s="2">
        <v>34.713999999999999</v>
      </c>
      <c r="W10" s="2">
        <v>0</v>
      </c>
      <c r="X10" s="2"/>
      <c r="Y10" s="2"/>
      <c r="Z10" s="1"/>
      <c r="AA10" s="2">
        <v>350</v>
      </c>
      <c r="AB10" s="2">
        <v>0.46700000000000003</v>
      </c>
      <c r="AC10" s="2">
        <v>4.46</v>
      </c>
      <c r="AD10" s="2">
        <v>0.16300000000000001</v>
      </c>
      <c r="AE10" s="2">
        <v>1300</v>
      </c>
      <c r="AF10" s="2">
        <v>0</v>
      </c>
      <c r="AG10" s="2">
        <v>0</v>
      </c>
      <c r="AH10" s="2">
        <v>0</v>
      </c>
      <c r="AI10" s="2">
        <v>34.713999999999999</v>
      </c>
      <c r="AJ10" s="2">
        <v>0</v>
      </c>
      <c r="AK10" s="1"/>
      <c r="AL10" s="2"/>
      <c r="AM10" s="2"/>
      <c r="AO10" s="2"/>
      <c r="AP10" s="2">
        <v>0</v>
      </c>
      <c r="AQ10" s="2"/>
      <c r="AR10" s="2"/>
      <c r="AS10" s="2"/>
      <c r="AT10" s="2"/>
      <c r="AU10" s="2"/>
      <c r="AV10" s="1"/>
      <c r="AW10" s="2"/>
      <c r="AX10" s="2"/>
      <c r="AY10" s="2"/>
      <c r="AZ10" s="2"/>
      <c r="BA10" s="2"/>
      <c r="BB10" s="2"/>
      <c r="BC10" s="2"/>
      <c r="BD10" s="2"/>
      <c r="BE10" s="2"/>
    </row>
    <row r="11" spans="1:60" x14ac:dyDescent="0.25">
      <c r="A11" s="1"/>
      <c r="B11" s="2">
        <v>400</v>
      </c>
      <c r="C11" s="2">
        <v>0.44800000000000001</v>
      </c>
      <c r="D11" s="2">
        <v>5.0970000000000004</v>
      </c>
      <c r="E11" s="2">
        <v>0.158</v>
      </c>
      <c r="F11" s="2">
        <v>1300</v>
      </c>
      <c r="G11" s="2">
        <v>0</v>
      </c>
      <c r="H11" s="2">
        <v>0</v>
      </c>
      <c r="I11" s="2">
        <v>0</v>
      </c>
      <c r="J11" s="2">
        <v>40.25</v>
      </c>
      <c r="K11" s="13">
        <v>0</v>
      </c>
      <c r="L11" s="2"/>
      <c r="M11" s="1"/>
      <c r="N11" s="2">
        <v>400</v>
      </c>
      <c r="O11" s="2">
        <v>0.44800000000000001</v>
      </c>
      <c r="P11" s="2">
        <v>5.0970000000000004</v>
      </c>
      <c r="Q11" s="2">
        <v>0.158</v>
      </c>
      <c r="R11" s="2">
        <v>1300</v>
      </c>
      <c r="S11" s="2">
        <v>0</v>
      </c>
      <c r="T11" s="2">
        <v>0</v>
      </c>
      <c r="U11" s="2">
        <v>0</v>
      </c>
      <c r="V11" s="2">
        <v>40.25</v>
      </c>
      <c r="W11" s="2">
        <v>0</v>
      </c>
      <c r="X11" s="2"/>
      <c r="Y11" s="2"/>
      <c r="Z11" s="1"/>
      <c r="AA11" s="2">
        <v>400</v>
      </c>
      <c r="AB11" s="2">
        <v>0.46600000000000003</v>
      </c>
      <c r="AC11" s="2">
        <v>5.0970000000000004</v>
      </c>
      <c r="AD11" s="2">
        <v>0.16300000000000001</v>
      </c>
      <c r="AE11" s="2">
        <v>1300</v>
      </c>
      <c r="AF11" s="2">
        <v>0</v>
      </c>
      <c r="AG11" s="2">
        <v>0</v>
      </c>
      <c r="AH11" s="2">
        <v>0</v>
      </c>
      <c r="AI11" s="2">
        <v>40.25</v>
      </c>
      <c r="AJ11" s="2">
        <v>0</v>
      </c>
      <c r="AK11" s="1"/>
      <c r="AL11" s="2"/>
      <c r="AM11" s="2"/>
      <c r="AO11" s="2"/>
      <c r="AP11" s="2">
        <v>0</v>
      </c>
      <c r="AQ11" s="2"/>
      <c r="AR11" s="2"/>
      <c r="AS11" s="2"/>
      <c r="AT11" s="2"/>
      <c r="AU11" s="2"/>
      <c r="AV11" s="1"/>
      <c r="AW11" s="2"/>
      <c r="AX11" s="2"/>
      <c r="AY11" s="2"/>
      <c r="AZ11" s="2"/>
      <c r="BA11" s="2"/>
      <c r="BB11" s="2"/>
      <c r="BC11" s="2"/>
      <c r="BD11" s="2"/>
      <c r="BE11" s="2"/>
    </row>
    <row r="12" spans="1:60" x14ac:dyDescent="0.25">
      <c r="A12" s="1"/>
      <c r="B12" s="2">
        <v>450</v>
      </c>
      <c r="C12" s="2">
        <v>0.44800000000000001</v>
      </c>
      <c r="D12" s="2">
        <v>5.734</v>
      </c>
      <c r="E12" s="2">
        <v>0.158</v>
      </c>
      <c r="F12" s="2">
        <v>1300</v>
      </c>
      <c r="G12" s="2">
        <v>0</v>
      </c>
      <c r="H12" s="2">
        <v>0</v>
      </c>
      <c r="I12" s="2">
        <v>0</v>
      </c>
      <c r="J12" s="2">
        <v>45.951000000000001</v>
      </c>
      <c r="K12" s="13">
        <v>0</v>
      </c>
      <c r="L12" s="2"/>
      <c r="M12" s="1"/>
      <c r="N12" s="2">
        <v>450</v>
      </c>
      <c r="O12" s="2">
        <v>0.44800000000000001</v>
      </c>
      <c r="P12" s="2">
        <v>5.734</v>
      </c>
      <c r="Q12" s="2">
        <v>0.158</v>
      </c>
      <c r="R12" s="2">
        <v>1300</v>
      </c>
      <c r="S12" s="2">
        <v>0</v>
      </c>
      <c r="T12" s="2">
        <v>0</v>
      </c>
      <c r="U12" s="2">
        <v>0</v>
      </c>
      <c r="V12" s="2">
        <v>45.951000000000001</v>
      </c>
      <c r="W12" s="2">
        <v>0</v>
      </c>
      <c r="X12" s="2"/>
      <c r="Y12" s="2"/>
      <c r="Z12" s="1"/>
      <c r="AA12" s="2">
        <v>450</v>
      </c>
      <c r="AB12" s="2">
        <v>0.46600000000000003</v>
      </c>
      <c r="AC12" s="2">
        <v>5.734</v>
      </c>
      <c r="AD12" s="2">
        <v>0.16300000000000001</v>
      </c>
      <c r="AE12" s="2">
        <v>1300</v>
      </c>
      <c r="AF12" s="2">
        <v>0</v>
      </c>
      <c r="AG12" s="2">
        <v>0</v>
      </c>
      <c r="AH12" s="2">
        <v>0</v>
      </c>
      <c r="AI12" s="2">
        <v>45.951000000000001</v>
      </c>
      <c r="AJ12" s="2">
        <v>0</v>
      </c>
      <c r="AK12" s="1"/>
      <c r="AL12" s="2"/>
      <c r="AM12" s="2"/>
      <c r="AO12" s="2"/>
      <c r="AP12" s="2">
        <v>0</v>
      </c>
      <c r="AQ12" s="2"/>
      <c r="AR12" s="2"/>
      <c r="AS12" s="2"/>
      <c r="AT12" s="2"/>
      <c r="AU12" s="2"/>
      <c r="AV12" s="1"/>
      <c r="AW12" s="2"/>
      <c r="AX12" s="2"/>
      <c r="AY12" s="2"/>
      <c r="AZ12" s="2"/>
      <c r="BA12" s="2"/>
      <c r="BB12" s="2"/>
      <c r="BC12" s="2"/>
      <c r="BD12" s="2"/>
      <c r="BE12" s="2"/>
    </row>
    <row r="13" spans="1:60" x14ac:dyDescent="0.25">
      <c r="A13" s="1"/>
      <c r="B13" s="2">
        <v>500</v>
      </c>
      <c r="C13" s="2">
        <v>0.44800000000000001</v>
      </c>
      <c r="D13" s="2">
        <v>6.3710000000000004</v>
      </c>
      <c r="E13" s="2">
        <v>0.158</v>
      </c>
      <c r="F13" s="2">
        <v>1300</v>
      </c>
      <c r="G13" s="2">
        <v>0</v>
      </c>
      <c r="H13" s="2">
        <v>0</v>
      </c>
      <c r="I13" s="2">
        <v>0</v>
      </c>
      <c r="J13" s="2">
        <v>51.869</v>
      </c>
      <c r="K13" s="13">
        <v>0</v>
      </c>
      <c r="L13" s="2"/>
      <c r="M13" s="1"/>
      <c r="N13" s="2">
        <v>500</v>
      </c>
      <c r="O13" s="2">
        <v>0.44800000000000001</v>
      </c>
      <c r="P13" s="2">
        <v>6.3710000000000004</v>
      </c>
      <c r="Q13" s="2">
        <v>0.158</v>
      </c>
      <c r="R13" s="2">
        <v>1300</v>
      </c>
      <c r="S13" s="2">
        <v>0</v>
      </c>
      <c r="T13" s="2">
        <v>0</v>
      </c>
      <c r="U13" s="2">
        <v>0</v>
      </c>
      <c r="V13" s="2">
        <v>51.869</v>
      </c>
      <c r="W13" s="2">
        <v>0</v>
      </c>
      <c r="X13" s="2"/>
      <c r="Y13" s="2"/>
      <c r="Z13" s="1"/>
      <c r="AA13" s="2">
        <v>500</v>
      </c>
      <c r="AB13" s="2">
        <v>0.46600000000000003</v>
      </c>
      <c r="AC13" s="2">
        <v>6.3710000000000004</v>
      </c>
      <c r="AD13" s="2">
        <v>0.16300000000000001</v>
      </c>
      <c r="AE13" s="2">
        <v>1300</v>
      </c>
      <c r="AF13" s="2">
        <v>0</v>
      </c>
      <c r="AG13" s="2">
        <v>0</v>
      </c>
      <c r="AH13" s="2">
        <v>0</v>
      </c>
      <c r="AI13" s="2">
        <v>51.869</v>
      </c>
      <c r="AJ13" s="2">
        <v>0</v>
      </c>
      <c r="AK13" s="1"/>
      <c r="AL13" s="2"/>
      <c r="AM13" s="2"/>
      <c r="AO13" s="2"/>
      <c r="AP13" s="2">
        <v>0</v>
      </c>
      <c r="AQ13" s="2"/>
      <c r="AR13" s="2"/>
      <c r="AS13" s="2"/>
      <c r="AT13" s="2"/>
      <c r="AU13" s="2"/>
      <c r="AV13" s="1"/>
      <c r="AW13" s="2"/>
      <c r="AX13" s="2"/>
      <c r="AY13" s="2"/>
      <c r="AZ13" s="2"/>
      <c r="BA13" s="2"/>
      <c r="BB13" s="2"/>
      <c r="BC13" s="2"/>
      <c r="BD13" s="2"/>
      <c r="BE13" s="2"/>
    </row>
    <row r="14" spans="1:60" x14ac:dyDescent="0.25">
      <c r="A14" s="1"/>
      <c r="B14" s="2">
        <v>550</v>
      </c>
      <c r="C14" s="2">
        <v>0.44800000000000001</v>
      </c>
      <c r="D14" s="2">
        <v>7.0090000000000003</v>
      </c>
      <c r="E14" s="2">
        <v>0.158</v>
      </c>
      <c r="F14" s="2">
        <v>1300</v>
      </c>
      <c r="G14" s="2">
        <v>0</v>
      </c>
      <c r="H14" s="2">
        <v>0</v>
      </c>
      <c r="I14" s="2">
        <v>0</v>
      </c>
      <c r="J14" s="2">
        <v>57.895000000000003</v>
      </c>
      <c r="K14" s="13">
        <v>0</v>
      </c>
      <c r="L14" s="2"/>
      <c r="M14" s="1"/>
      <c r="N14" s="2">
        <v>550</v>
      </c>
      <c r="O14" s="2">
        <v>0.44800000000000001</v>
      </c>
      <c r="P14" s="2">
        <v>7.0090000000000003</v>
      </c>
      <c r="Q14" s="2">
        <v>0.158</v>
      </c>
      <c r="R14" s="2">
        <v>1300</v>
      </c>
      <c r="S14" s="2">
        <v>0</v>
      </c>
      <c r="T14" s="2">
        <v>0</v>
      </c>
      <c r="U14" s="2">
        <v>0</v>
      </c>
      <c r="V14" s="2">
        <v>57.895000000000003</v>
      </c>
      <c r="W14" s="2">
        <v>0</v>
      </c>
      <c r="X14" s="2"/>
      <c r="Y14" s="2"/>
      <c r="Z14" s="1"/>
      <c r="AA14" s="2">
        <v>550</v>
      </c>
      <c r="AB14" s="2">
        <v>0.46600000000000003</v>
      </c>
      <c r="AC14" s="2">
        <v>7.0090000000000003</v>
      </c>
      <c r="AD14" s="2">
        <v>0.16300000000000001</v>
      </c>
      <c r="AE14" s="2">
        <v>1300</v>
      </c>
      <c r="AF14" s="2">
        <v>0</v>
      </c>
      <c r="AG14" s="2">
        <v>0</v>
      </c>
      <c r="AH14" s="2">
        <v>0</v>
      </c>
      <c r="AI14" s="2">
        <v>57.895000000000003</v>
      </c>
      <c r="AJ14" s="2">
        <v>0</v>
      </c>
      <c r="AK14" s="1"/>
      <c r="AL14" s="2"/>
      <c r="AM14" s="2"/>
      <c r="AO14" s="2"/>
      <c r="AP14" s="2">
        <v>0</v>
      </c>
      <c r="AQ14" s="2"/>
      <c r="AR14" s="2"/>
      <c r="AS14" s="2"/>
      <c r="AT14" s="2"/>
      <c r="AU14" s="2"/>
      <c r="AV14" s="1"/>
      <c r="AW14" s="2"/>
      <c r="AX14" s="2"/>
      <c r="AY14" s="2"/>
      <c r="AZ14" s="2"/>
      <c r="BA14" s="2"/>
      <c r="BB14" s="2"/>
      <c r="BC14" s="2"/>
      <c r="BD14" s="2"/>
      <c r="BE14" s="2"/>
    </row>
    <row r="15" spans="1:60" x14ac:dyDescent="0.25">
      <c r="A15" s="1"/>
      <c r="B15" s="2">
        <v>600</v>
      </c>
      <c r="C15" s="2">
        <v>0.44700000000000001</v>
      </c>
      <c r="D15" s="2">
        <v>7.6459999999999999</v>
      </c>
      <c r="E15" s="2">
        <v>0.158</v>
      </c>
      <c r="F15" s="2">
        <v>1300</v>
      </c>
      <c r="G15" s="2">
        <v>0</v>
      </c>
      <c r="H15" s="2">
        <v>0</v>
      </c>
      <c r="I15" s="2">
        <v>0</v>
      </c>
      <c r="J15" s="2">
        <v>64.070999999999998</v>
      </c>
      <c r="K15" s="13">
        <v>0</v>
      </c>
      <c r="L15" s="2"/>
      <c r="M15" s="1"/>
      <c r="N15" s="2">
        <v>600</v>
      </c>
      <c r="O15" s="2">
        <v>0.44700000000000001</v>
      </c>
      <c r="P15" s="2">
        <v>7.6459999999999999</v>
      </c>
      <c r="Q15" s="2">
        <v>0.158</v>
      </c>
      <c r="R15" s="2">
        <v>1300</v>
      </c>
      <c r="S15" s="2">
        <v>0</v>
      </c>
      <c r="T15" s="2">
        <v>0</v>
      </c>
      <c r="U15" s="2">
        <v>0</v>
      </c>
      <c r="V15" s="2">
        <v>64.070999999999998</v>
      </c>
      <c r="W15" s="2">
        <v>0</v>
      </c>
      <c r="X15" s="2"/>
      <c r="Y15" s="2"/>
      <c r="Z15" s="1"/>
      <c r="AA15" s="2">
        <v>600</v>
      </c>
      <c r="AB15" s="2">
        <v>0.46600000000000003</v>
      </c>
      <c r="AC15" s="2">
        <v>7.6459999999999999</v>
      </c>
      <c r="AD15" s="2">
        <v>0.16300000000000001</v>
      </c>
      <c r="AE15" s="2">
        <v>1300</v>
      </c>
      <c r="AF15" s="2">
        <v>0</v>
      </c>
      <c r="AG15" s="2">
        <v>0</v>
      </c>
      <c r="AH15" s="2">
        <v>0</v>
      </c>
      <c r="AI15" s="2">
        <v>64.070999999999998</v>
      </c>
      <c r="AJ15" s="2">
        <v>0</v>
      </c>
      <c r="AK15" s="1"/>
      <c r="AL15" s="2"/>
      <c r="AM15" s="2"/>
      <c r="AO15" s="2"/>
      <c r="AP15" s="2">
        <v>0</v>
      </c>
      <c r="AQ15" s="2"/>
      <c r="AR15" s="2"/>
      <c r="AS15" s="2"/>
      <c r="AT15" s="2"/>
      <c r="AU15" s="2"/>
      <c r="AV15" s="1"/>
      <c r="AW15" s="2"/>
      <c r="AX15" s="2"/>
      <c r="AY15" s="2"/>
      <c r="AZ15" s="2"/>
      <c r="BA15" s="2"/>
      <c r="BB15" s="2"/>
      <c r="BC15" s="2"/>
      <c r="BD15" s="2"/>
      <c r="BE15" s="2"/>
    </row>
    <row r="16" spans="1:60" x14ac:dyDescent="0.25">
      <c r="A16" s="1"/>
      <c r="B16" s="2">
        <v>650</v>
      </c>
      <c r="C16" s="2">
        <v>0.44700000000000001</v>
      </c>
      <c r="D16" s="2">
        <v>8.2829999999999995</v>
      </c>
      <c r="E16" s="2">
        <v>0.158</v>
      </c>
      <c r="F16" s="2">
        <v>1300</v>
      </c>
      <c r="G16" s="2">
        <v>0</v>
      </c>
      <c r="H16" s="2">
        <v>0</v>
      </c>
      <c r="I16" s="2">
        <v>0</v>
      </c>
      <c r="J16" s="2">
        <v>70.403999999999996</v>
      </c>
      <c r="K16" s="13">
        <v>0</v>
      </c>
      <c r="L16" s="2"/>
      <c r="M16" s="1"/>
      <c r="N16" s="2">
        <v>650</v>
      </c>
      <c r="O16" s="2">
        <v>0.44700000000000001</v>
      </c>
      <c r="P16" s="2">
        <v>8.2829999999999995</v>
      </c>
      <c r="Q16" s="2">
        <v>0.158</v>
      </c>
      <c r="R16" s="2">
        <v>1300</v>
      </c>
      <c r="S16" s="2">
        <v>0</v>
      </c>
      <c r="T16" s="2">
        <v>0</v>
      </c>
      <c r="U16" s="2">
        <v>0</v>
      </c>
      <c r="V16" s="2">
        <v>70.403999999999996</v>
      </c>
      <c r="W16" s="2">
        <v>0</v>
      </c>
      <c r="X16" s="2"/>
      <c r="Y16" s="2"/>
      <c r="Z16" s="1"/>
      <c r="AA16" s="2">
        <v>650</v>
      </c>
      <c r="AB16" s="2">
        <v>0.46600000000000003</v>
      </c>
      <c r="AC16" s="2">
        <v>8.2829999999999995</v>
      </c>
      <c r="AD16" s="2">
        <v>0.16300000000000001</v>
      </c>
      <c r="AE16" s="2">
        <v>1300</v>
      </c>
      <c r="AF16" s="2">
        <v>0</v>
      </c>
      <c r="AG16" s="2">
        <v>0</v>
      </c>
      <c r="AH16" s="2">
        <v>0</v>
      </c>
      <c r="AI16" s="2">
        <v>70.403999999999996</v>
      </c>
      <c r="AJ16" s="2">
        <v>0</v>
      </c>
      <c r="AK16" s="1"/>
      <c r="AL16" s="2"/>
      <c r="AM16" s="2"/>
      <c r="AO16" s="2"/>
      <c r="AP16" s="2">
        <v>0</v>
      </c>
      <c r="AQ16" s="2"/>
      <c r="AR16" s="2"/>
      <c r="AS16" s="2"/>
      <c r="AT16" s="2"/>
      <c r="AU16" s="2"/>
      <c r="AV16" s="1"/>
      <c r="AW16" s="2"/>
      <c r="AX16" s="2"/>
      <c r="AY16" s="2"/>
      <c r="AZ16" s="2"/>
      <c r="BA16" s="2"/>
      <c r="BB16" s="2"/>
      <c r="BC16" s="2"/>
      <c r="BD16" s="2"/>
      <c r="BE16" s="2"/>
    </row>
    <row r="17" spans="1:57" x14ac:dyDescent="0.25">
      <c r="A17" s="1"/>
      <c r="B17" s="2">
        <v>700</v>
      </c>
      <c r="C17" s="2">
        <v>0.44700000000000001</v>
      </c>
      <c r="D17" s="2">
        <v>8.92</v>
      </c>
      <c r="E17" s="2">
        <v>0.158</v>
      </c>
      <c r="F17" s="2">
        <v>1300</v>
      </c>
      <c r="G17" s="2">
        <v>0</v>
      </c>
      <c r="H17" s="2">
        <v>0</v>
      </c>
      <c r="I17" s="2">
        <v>0</v>
      </c>
      <c r="J17" s="2">
        <v>76.694999999999993</v>
      </c>
      <c r="K17" s="13">
        <v>0</v>
      </c>
      <c r="L17" s="2"/>
      <c r="M17" s="1"/>
      <c r="N17" s="2">
        <v>700</v>
      </c>
      <c r="O17" s="2">
        <v>0.44700000000000001</v>
      </c>
      <c r="P17" s="2">
        <v>8.92</v>
      </c>
      <c r="Q17" s="2">
        <v>0.158</v>
      </c>
      <c r="R17" s="2">
        <v>1300</v>
      </c>
      <c r="S17" s="2">
        <v>0</v>
      </c>
      <c r="T17" s="2">
        <v>0</v>
      </c>
      <c r="U17" s="2">
        <v>0</v>
      </c>
      <c r="V17" s="2">
        <v>76.694999999999993</v>
      </c>
      <c r="W17" s="2">
        <v>0</v>
      </c>
      <c r="X17" s="2"/>
      <c r="Y17" s="2"/>
      <c r="Z17" s="1"/>
      <c r="AA17" s="2">
        <v>700</v>
      </c>
      <c r="AB17" s="2">
        <v>0.46600000000000003</v>
      </c>
      <c r="AC17" s="2">
        <v>8.92</v>
      </c>
      <c r="AD17" s="2">
        <v>0.16300000000000001</v>
      </c>
      <c r="AE17" s="2">
        <v>1300</v>
      </c>
      <c r="AF17" s="2">
        <v>0</v>
      </c>
      <c r="AG17" s="2">
        <v>0</v>
      </c>
      <c r="AH17" s="2">
        <v>0</v>
      </c>
      <c r="AI17" s="2">
        <v>76.694999999999993</v>
      </c>
      <c r="AJ17" s="2">
        <v>0</v>
      </c>
      <c r="AK17" s="1"/>
      <c r="AL17" s="2"/>
      <c r="AM17" s="2"/>
      <c r="AO17" s="2"/>
      <c r="AP17" s="2">
        <v>0</v>
      </c>
      <c r="AQ17" s="2"/>
      <c r="AR17" s="2"/>
      <c r="AS17" s="2"/>
      <c r="AT17" s="2"/>
      <c r="AU17" s="2"/>
      <c r="AV17" s="1"/>
      <c r="AW17" s="2"/>
      <c r="AX17" s="2"/>
      <c r="AY17" s="2"/>
      <c r="AZ17" s="2"/>
      <c r="BA17" s="2"/>
      <c r="BB17" s="2"/>
      <c r="BC17" s="2"/>
      <c r="BD17" s="2"/>
      <c r="BE17" s="2"/>
    </row>
    <row r="18" spans="1:57" x14ac:dyDescent="0.25">
      <c r="A18" s="1"/>
      <c r="B18" s="2">
        <v>750</v>
      </c>
      <c r="C18" s="2">
        <v>0.44700000000000001</v>
      </c>
      <c r="D18" s="2">
        <v>9.5570000000000004</v>
      </c>
      <c r="E18" s="2">
        <v>0.158</v>
      </c>
      <c r="F18" s="2">
        <v>1300</v>
      </c>
      <c r="G18" s="2">
        <v>0</v>
      </c>
      <c r="H18" s="2">
        <v>0</v>
      </c>
      <c r="I18" s="2">
        <v>0</v>
      </c>
      <c r="J18" s="2">
        <v>83.009</v>
      </c>
      <c r="K18" s="13">
        <v>0</v>
      </c>
      <c r="L18" s="2"/>
      <c r="M18" s="1"/>
      <c r="N18" s="2">
        <v>750</v>
      </c>
      <c r="O18" s="2">
        <v>0.44700000000000001</v>
      </c>
      <c r="P18" s="2">
        <v>9.5570000000000004</v>
      </c>
      <c r="Q18" s="2">
        <v>0.158</v>
      </c>
      <c r="R18" s="2">
        <v>1300</v>
      </c>
      <c r="S18" s="2">
        <v>0</v>
      </c>
      <c r="T18" s="2">
        <v>0</v>
      </c>
      <c r="U18" s="2">
        <v>0</v>
      </c>
      <c r="V18" s="2">
        <v>83.009</v>
      </c>
      <c r="W18" s="2">
        <v>0</v>
      </c>
      <c r="X18" s="2"/>
      <c r="Y18" s="2"/>
      <c r="Z18" s="1"/>
      <c r="AA18" s="2">
        <v>750</v>
      </c>
      <c r="AB18" s="2">
        <v>0.46500000000000002</v>
      </c>
      <c r="AC18" s="2">
        <v>9.5570000000000004</v>
      </c>
      <c r="AD18" s="2">
        <v>0.16300000000000001</v>
      </c>
      <c r="AE18" s="2">
        <v>1300</v>
      </c>
      <c r="AF18" s="2">
        <v>0</v>
      </c>
      <c r="AG18" s="2">
        <v>0</v>
      </c>
      <c r="AH18" s="2">
        <v>0</v>
      </c>
      <c r="AI18" s="2">
        <v>83.009</v>
      </c>
      <c r="AJ18" s="2">
        <v>0</v>
      </c>
      <c r="AK18" s="1"/>
      <c r="AL18" s="2"/>
      <c r="AM18" s="2"/>
      <c r="AO18" s="2"/>
      <c r="AP18" s="2">
        <v>0</v>
      </c>
      <c r="AQ18" s="2"/>
      <c r="AR18" s="2"/>
      <c r="AS18" s="2"/>
      <c r="AT18" s="2"/>
      <c r="AU18" s="2"/>
      <c r="AV18" s="1"/>
      <c r="AW18" s="2"/>
      <c r="AX18" s="2"/>
      <c r="AY18" s="2"/>
      <c r="AZ18" s="2"/>
      <c r="BA18" s="2"/>
      <c r="BB18" s="2"/>
      <c r="BC18" s="2"/>
      <c r="BD18" s="2"/>
      <c r="BE18" s="2"/>
    </row>
    <row r="19" spans="1:57" x14ac:dyDescent="0.25">
      <c r="A19" s="1"/>
      <c r="B19" s="2">
        <v>800</v>
      </c>
      <c r="C19" s="2">
        <v>0.44700000000000001</v>
      </c>
      <c r="D19" s="2">
        <v>10.194000000000001</v>
      </c>
      <c r="E19" s="2">
        <v>0.158</v>
      </c>
      <c r="F19" s="2">
        <v>1300</v>
      </c>
      <c r="G19" s="2">
        <v>0</v>
      </c>
      <c r="H19" s="2">
        <v>0</v>
      </c>
      <c r="I19" s="2">
        <v>0</v>
      </c>
      <c r="J19" s="2">
        <v>89.173000000000002</v>
      </c>
      <c r="K19" s="13">
        <v>0</v>
      </c>
      <c r="L19" s="2"/>
      <c r="M19" s="1"/>
      <c r="N19" s="2">
        <v>800</v>
      </c>
      <c r="O19" s="2">
        <v>0.44700000000000001</v>
      </c>
      <c r="P19" s="2">
        <v>10.194000000000001</v>
      </c>
      <c r="Q19" s="2">
        <v>0.158</v>
      </c>
      <c r="R19" s="2">
        <v>1300</v>
      </c>
      <c r="S19" s="2">
        <v>0</v>
      </c>
      <c r="T19" s="2">
        <v>0</v>
      </c>
      <c r="U19" s="2">
        <v>0</v>
      </c>
      <c r="V19" s="2">
        <v>89.173000000000002</v>
      </c>
      <c r="W19" s="2">
        <v>0</v>
      </c>
      <c r="X19" s="2"/>
      <c r="Y19" s="2"/>
      <c r="Z19" s="1"/>
      <c r="AA19" s="2">
        <v>800</v>
      </c>
      <c r="AB19" s="2">
        <v>0.46500000000000002</v>
      </c>
      <c r="AC19" s="2">
        <v>10.194000000000001</v>
      </c>
      <c r="AD19" s="2">
        <v>0.16300000000000001</v>
      </c>
      <c r="AE19" s="2">
        <v>1300</v>
      </c>
      <c r="AF19" s="2">
        <v>0</v>
      </c>
      <c r="AG19" s="2">
        <v>0</v>
      </c>
      <c r="AH19" s="2">
        <v>0</v>
      </c>
      <c r="AI19" s="2">
        <v>89.173000000000002</v>
      </c>
      <c r="AJ19" s="2">
        <v>0</v>
      </c>
      <c r="AK19" s="1"/>
      <c r="AL19" s="2"/>
      <c r="AM19" s="2"/>
      <c r="AO19" s="2"/>
      <c r="AP19" s="2">
        <v>0</v>
      </c>
      <c r="AQ19" s="2"/>
      <c r="AR19" s="2"/>
      <c r="AS19" s="2"/>
      <c r="AT19" s="2"/>
      <c r="AU19" s="2"/>
      <c r="AV19" s="1"/>
      <c r="AW19" s="2"/>
      <c r="AX19" s="2"/>
      <c r="AY19" s="2"/>
      <c r="AZ19" s="2"/>
      <c r="BA19" s="2"/>
      <c r="BB19" s="2"/>
      <c r="BC19" s="2"/>
      <c r="BD19" s="2"/>
      <c r="BE19" s="2"/>
    </row>
    <row r="20" spans="1:57" x14ac:dyDescent="0.25">
      <c r="A20" s="1"/>
      <c r="B20" s="2">
        <v>850</v>
      </c>
      <c r="C20" s="2">
        <v>0.44700000000000001</v>
      </c>
      <c r="D20" s="2">
        <v>10.831</v>
      </c>
      <c r="E20" s="2">
        <v>0.158</v>
      </c>
      <c r="F20" s="2">
        <v>1300</v>
      </c>
      <c r="G20" s="2">
        <v>0</v>
      </c>
      <c r="H20" s="2">
        <v>0</v>
      </c>
      <c r="I20" s="2">
        <v>0</v>
      </c>
      <c r="J20" s="2">
        <v>95.034999999999997</v>
      </c>
      <c r="K20" s="13">
        <v>0</v>
      </c>
      <c r="L20" s="2"/>
      <c r="M20" s="1"/>
      <c r="N20" s="2">
        <v>850</v>
      </c>
      <c r="O20" s="2">
        <v>0.44700000000000001</v>
      </c>
      <c r="P20" s="2">
        <v>10.831</v>
      </c>
      <c r="Q20" s="2">
        <v>0.158</v>
      </c>
      <c r="R20" s="2">
        <v>1300</v>
      </c>
      <c r="S20" s="2">
        <v>0</v>
      </c>
      <c r="T20" s="2">
        <v>0</v>
      </c>
      <c r="U20" s="2">
        <v>0</v>
      </c>
      <c r="V20" s="2">
        <v>95.034999999999997</v>
      </c>
      <c r="W20" s="2">
        <v>0</v>
      </c>
      <c r="X20" s="2"/>
      <c r="Y20" s="2"/>
      <c r="Z20" s="1"/>
      <c r="AA20" s="2">
        <v>850</v>
      </c>
      <c r="AB20" s="2">
        <v>0.46500000000000002</v>
      </c>
      <c r="AC20" s="2">
        <v>10.831</v>
      </c>
      <c r="AD20" s="2">
        <v>0.16300000000000001</v>
      </c>
      <c r="AE20" s="2">
        <v>1300</v>
      </c>
      <c r="AF20" s="2">
        <v>0</v>
      </c>
      <c r="AG20" s="2">
        <v>0</v>
      </c>
      <c r="AH20" s="2">
        <v>0</v>
      </c>
      <c r="AI20" s="2">
        <v>95.034999999999997</v>
      </c>
      <c r="AJ20" s="2">
        <v>0</v>
      </c>
      <c r="AK20" s="1"/>
      <c r="AL20" s="2"/>
      <c r="AM20" s="2"/>
      <c r="AO20" s="2"/>
      <c r="AP20" s="2">
        <v>0</v>
      </c>
      <c r="AQ20" s="2"/>
      <c r="AR20" s="2"/>
      <c r="AS20" s="2"/>
      <c r="AT20" s="2"/>
      <c r="AU20" s="2"/>
      <c r="AV20" s="1"/>
      <c r="AW20" s="2"/>
      <c r="AX20" s="2"/>
      <c r="AY20" s="2"/>
      <c r="AZ20" s="2"/>
      <c r="BA20" s="2"/>
      <c r="BB20" s="2"/>
      <c r="BC20" s="2"/>
      <c r="BD20" s="2"/>
      <c r="BE20" s="2"/>
    </row>
    <row r="21" spans="1:57" x14ac:dyDescent="0.25">
      <c r="A21" s="1"/>
      <c r="B21" s="2">
        <v>900</v>
      </c>
      <c r="C21" s="2">
        <v>0.44700000000000001</v>
      </c>
      <c r="D21" s="2">
        <v>11.468</v>
      </c>
      <c r="E21" s="2">
        <v>0.158</v>
      </c>
      <c r="F21" s="2">
        <v>1300</v>
      </c>
      <c r="G21" s="2">
        <v>0</v>
      </c>
      <c r="H21" s="2">
        <v>0</v>
      </c>
      <c r="I21" s="2">
        <v>0</v>
      </c>
      <c r="J21" s="2">
        <v>100.05</v>
      </c>
      <c r="K21" s="13">
        <v>0</v>
      </c>
      <c r="L21" s="2"/>
      <c r="M21" s="1"/>
      <c r="N21" s="2">
        <v>900</v>
      </c>
      <c r="O21" s="2">
        <v>0.44700000000000001</v>
      </c>
      <c r="P21" s="2">
        <v>11.468</v>
      </c>
      <c r="Q21" s="2">
        <v>0.158</v>
      </c>
      <c r="R21" s="2">
        <v>1300</v>
      </c>
      <c r="S21" s="2">
        <v>0</v>
      </c>
      <c r="T21" s="2">
        <v>0</v>
      </c>
      <c r="U21" s="2">
        <v>0</v>
      </c>
      <c r="V21" s="2">
        <v>100.05</v>
      </c>
      <c r="W21" s="2">
        <v>0</v>
      </c>
      <c r="X21" s="2"/>
      <c r="Y21" s="2"/>
      <c r="Z21" s="1"/>
      <c r="AA21" s="2">
        <v>900</v>
      </c>
      <c r="AB21" s="2">
        <v>0.46500000000000002</v>
      </c>
      <c r="AC21" s="2">
        <v>11.468999999999999</v>
      </c>
      <c r="AD21" s="2">
        <v>0.16300000000000001</v>
      </c>
      <c r="AE21" s="2">
        <v>1300</v>
      </c>
      <c r="AF21" s="2">
        <v>0</v>
      </c>
      <c r="AG21" s="2">
        <v>0</v>
      </c>
      <c r="AH21" s="2">
        <v>0</v>
      </c>
      <c r="AI21" s="2">
        <v>100.05</v>
      </c>
      <c r="AJ21" s="2">
        <v>0</v>
      </c>
      <c r="AK21" s="1"/>
      <c r="AL21" s="2"/>
      <c r="AM21" s="2"/>
      <c r="AO21" s="2"/>
      <c r="AP21" s="2">
        <v>0</v>
      </c>
      <c r="AQ21" s="2"/>
      <c r="AR21" s="2"/>
      <c r="AS21" s="2"/>
      <c r="AT21" s="2"/>
      <c r="AU21" s="2"/>
      <c r="AV21" s="1"/>
      <c r="AW21" s="2"/>
      <c r="AX21" s="2"/>
      <c r="AY21" s="2"/>
      <c r="AZ21" s="2"/>
      <c r="BA21" s="2"/>
      <c r="BB21" s="2"/>
      <c r="BC21" s="2"/>
      <c r="BD21" s="2"/>
      <c r="BE21" s="2"/>
    </row>
    <row r="22" spans="1:57" x14ac:dyDescent="0.25">
      <c r="A22" s="1"/>
      <c r="B22" s="2">
        <v>950</v>
      </c>
      <c r="C22" s="2">
        <v>0.44700000000000001</v>
      </c>
      <c r="D22" s="2">
        <v>12.106</v>
      </c>
      <c r="E22" s="2">
        <v>0.158</v>
      </c>
      <c r="F22" s="2">
        <v>1300</v>
      </c>
      <c r="G22" s="2">
        <v>0</v>
      </c>
      <c r="H22" s="2">
        <v>0</v>
      </c>
      <c r="I22" s="2">
        <v>0</v>
      </c>
      <c r="J22" s="2">
        <v>104.19</v>
      </c>
      <c r="K22" s="13">
        <v>0</v>
      </c>
      <c r="L22" s="2"/>
      <c r="M22" s="1"/>
      <c r="N22" s="2">
        <v>950</v>
      </c>
      <c r="O22" s="2">
        <v>0.44700000000000001</v>
      </c>
      <c r="P22" s="2">
        <v>12.106</v>
      </c>
      <c r="Q22" s="2">
        <v>0.158</v>
      </c>
      <c r="R22" s="2">
        <v>1300</v>
      </c>
      <c r="S22" s="2">
        <v>0</v>
      </c>
      <c r="T22" s="2">
        <v>0</v>
      </c>
      <c r="U22" s="2">
        <v>0</v>
      </c>
      <c r="V22" s="2">
        <v>104.19</v>
      </c>
      <c r="W22" s="2">
        <v>0</v>
      </c>
      <c r="X22" s="2"/>
      <c r="Y22" s="2"/>
      <c r="Z22" s="1"/>
      <c r="AA22" s="2">
        <v>950</v>
      </c>
      <c r="AB22" s="2">
        <v>0.46500000000000002</v>
      </c>
      <c r="AC22" s="2">
        <v>12.106</v>
      </c>
      <c r="AD22" s="2">
        <v>0.16300000000000001</v>
      </c>
      <c r="AE22" s="2">
        <v>1300</v>
      </c>
      <c r="AF22" s="2">
        <v>0</v>
      </c>
      <c r="AG22" s="2">
        <v>0</v>
      </c>
      <c r="AH22" s="2">
        <v>0</v>
      </c>
      <c r="AI22" s="2">
        <v>104.19</v>
      </c>
      <c r="AJ22" s="2">
        <v>0</v>
      </c>
      <c r="AK22" s="1"/>
      <c r="AL22" s="2"/>
      <c r="AM22" s="2"/>
      <c r="AO22" s="2"/>
      <c r="AP22" s="2">
        <v>0</v>
      </c>
      <c r="AQ22" s="2"/>
      <c r="AR22" s="2"/>
      <c r="AS22" s="2"/>
      <c r="AT22" s="2"/>
      <c r="AU22" s="2"/>
      <c r="AV22" s="1"/>
      <c r="AW22" s="2"/>
      <c r="AX22" s="2"/>
      <c r="AY22" s="2"/>
      <c r="AZ22" s="2"/>
      <c r="BA22" s="2"/>
      <c r="BB22" s="2"/>
      <c r="BC22" s="2"/>
      <c r="BD22" s="2"/>
      <c r="BE22" s="2"/>
    </row>
    <row r="23" spans="1:57" x14ac:dyDescent="0.25">
      <c r="A23" s="1"/>
      <c r="B23" s="2">
        <v>1000</v>
      </c>
      <c r="C23" s="2">
        <v>0.44600000000000001</v>
      </c>
      <c r="D23" s="2">
        <v>12.743</v>
      </c>
      <c r="E23" s="2">
        <v>0.158</v>
      </c>
      <c r="F23" s="2">
        <v>1300</v>
      </c>
      <c r="G23" s="2">
        <v>0</v>
      </c>
      <c r="H23" s="2">
        <v>0</v>
      </c>
      <c r="I23" s="2">
        <v>0</v>
      </c>
      <c r="J23" s="2">
        <v>107.16</v>
      </c>
      <c r="K23" s="13">
        <v>0</v>
      </c>
      <c r="L23" s="2"/>
      <c r="M23" s="1"/>
      <c r="N23" s="2">
        <v>1000</v>
      </c>
      <c r="O23" s="2">
        <v>0.44600000000000001</v>
      </c>
      <c r="P23" s="2">
        <v>12.743</v>
      </c>
      <c r="Q23" s="2">
        <v>0.158</v>
      </c>
      <c r="R23" s="2">
        <v>1300</v>
      </c>
      <c r="S23" s="2">
        <v>0</v>
      </c>
      <c r="T23" s="2">
        <v>0</v>
      </c>
      <c r="U23" s="2">
        <v>0</v>
      </c>
      <c r="V23" s="2">
        <v>107.16</v>
      </c>
      <c r="W23" s="2">
        <f t="shared" ref="W23:W74" si="0">T23*$T$87*50</f>
        <v>0</v>
      </c>
      <c r="X23" s="2"/>
      <c r="Y23" s="2"/>
      <c r="Z23" s="1"/>
      <c r="AA23" s="2">
        <v>1000</v>
      </c>
      <c r="AB23" s="2">
        <v>0.46500000000000002</v>
      </c>
      <c r="AC23" s="2">
        <v>12.743</v>
      </c>
      <c r="AD23" s="2">
        <v>0.16300000000000001</v>
      </c>
      <c r="AE23" s="2">
        <v>1300</v>
      </c>
      <c r="AF23" s="2">
        <v>0</v>
      </c>
      <c r="AG23" s="2">
        <v>0</v>
      </c>
      <c r="AH23" s="2">
        <v>0</v>
      </c>
      <c r="AI23" s="2">
        <v>107.16</v>
      </c>
      <c r="AJ23" s="2">
        <v>0</v>
      </c>
      <c r="AK23" s="1"/>
      <c r="AL23" s="2"/>
      <c r="AM23" s="2"/>
      <c r="AO23" s="2"/>
      <c r="AP23" s="2">
        <v>2E-3</v>
      </c>
      <c r="AQ23" s="2"/>
      <c r="AR23" s="2"/>
      <c r="AS23" s="2"/>
      <c r="AT23" s="2"/>
      <c r="AU23" s="2"/>
      <c r="AV23" s="1"/>
      <c r="AW23" s="2"/>
      <c r="AX23" s="2"/>
      <c r="AY23" s="2"/>
      <c r="AZ23" s="2"/>
      <c r="BA23" s="2"/>
      <c r="BB23" s="2"/>
      <c r="BC23" s="2"/>
      <c r="BD23" s="2"/>
      <c r="BE23" s="2"/>
    </row>
    <row r="24" spans="1:57" x14ac:dyDescent="0.25">
      <c r="A24" s="1"/>
      <c r="B24" s="2">
        <v>1050</v>
      </c>
      <c r="C24" s="2">
        <v>0.44</v>
      </c>
      <c r="D24" s="2">
        <v>13.385999999999999</v>
      </c>
      <c r="E24" s="2">
        <v>1.0580000000000001</v>
      </c>
      <c r="F24" s="2">
        <v>1300</v>
      </c>
      <c r="G24" s="2">
        <v>0</v>
      </c>
      <c r="H24" s="2">
        <v>0</v>
      </c>
      <c r="I24" s="2">
        <v>0</v>
      </c>
      <c r="J24" s="2">
        <v>110.69</v>
      </c>
      <c r="K24" s="13">
        <v>0</v>
      </c>
      <c r="L24" s="2"/>
      <c r="M24" s="1"/>
      <c r="N24" s="2">
        <v>1050</v>
      </c>
      <c r="O24" s="2">
        <v>0.44</v>
      </c>
      <c r="P24" s="2">
        <v>13.385999999999999</v>
      </c>
      <c r="Q24" s="2">
        <v>1.0580000000000001</v>
      </c>
      <c r="R24" s="2">
        <v>1300</v>
      </c>
      <c r="S24" s="2">
        <v>0</v>
      </c>
      <c r="T24" s="2">
        <v>0</v>
      </c>
      <c r="U24" s="2">
        <v>0</v>
      </c>
      <c r="V24" s="2">
        <v>110.69</v>
      </c>
      <c r="W24" s="2">
        <f t="shared" si="0"/>
        <v>0</v>
      </c>
      <c r="X24" s="2"/>
      <c r="Y24" s="2"/>
      <c r="Z24" s="1"/>
      <c r="AA24" s="2">
        <v>1050</v>
      </c>
      <c r="AB24" s="2">
        <v>0.45800000000000002</v>
      </c>
      <c r="AC24" s="2">
        <v>13.387</v>
      </c>
      <c r="AD24" s="2">
        <v>1.0880000000000001</v>
      </c>
      <c r="AE24" s="2">
        <v>1300</v>
      </c>
      <c r="AF24" s="2">
        <v>0</v>
      </c>
      <c r="AG24" s="2">
        <v>0</v>
      </c>
      <c r="AH24" s="2">
        <v>0</v>
      </c>
      <c r="AI24" s="2">
        <v>110.69</v>
      </c>
      <c r="AJ24" s="2">
        <v>0</v>
      </c>
      <c r="AK24" s="1"/>
      <c r="AL24" s="2"/>
      <c r="AM24" s="2"/>
      <c r="AO24" s="2"/>
      <c r="AP24" s="2">
        <v>2.1700000000000001E-3</v>
      </c>
      <c r="AQ24" s="2"/>
      <c r="AR24" s="2"/>
      <c r="AS24" s="2"/>
      <c r="AT24" s="2"/>
      <c r="AU24" s="2"/>
      <c r="AV24" s="1"/>
      <c r="AW24" s="2"/>
      <c r="AX24" s="2"/>
      <c r="AY24" s="2"/>
      <c r="AZ24" s="2"/>
      <c r="BA24" s="2"/>
      <c r="BB24" s="2"/>
      <c r="BC24" s="2"/>
      <c r="BD24" s="2"/>
      <c r="BE24" s="2"/>
    </row>
    <row r="25" spans="1:57" x14ac:dyDescent="0.25">
      <c r="A25" s="1"/>
      <c r="B25" s="2">
        <v>1100</v>
      </c>
      <c r="C25" s="2">
        <v>0.433</v>
      </c>
      <c r="D25" s="2">
        <v>14.03</v>
      </c>
      <c r="E25" s="2">
        <v>1.0580000000000001</v>
      </c>
      <c r="F25" s="2">
        <v>1300</v>
      </c>
      <c r="G25" s="2">
        <v>0</v>
      </c>
      <c r="H25" s="2">
        <v>0</v>
      </c>
      <c r="I25" s="2">
        <v>0</v>
      </c>
      <c r="J25" s="2">
        <v>115.84</v>
      </c>
      <c r="K25" s="13">
        <v>0</v>
      </c>
      <c r="L25" s="2"/>
      <c r="M25" s="1"/>
      <c r="N25" s="2">
        <v>1100</v>
      </c>
      <c r="O25" s="2">
        <v>0.433</v>
      </c>
      <c r="P25" s="2">
        <v>14.03</v>
      </c>
      <c r="Q25" s="2">
        <v>1.0580000000000001</v>
      </c>
      <c r="R25" s="2">
        <v>1300</v>
      </c>
      <c r="S25" s="2">
        <v>0</v>
      </c>
      <c r="T25" s="2">
        <v>0</v>
      </c>
      <c r="U25" s="2">
        <v>0</v>
      </c>
      <c r="V25" s="2">
        <v>115.84</v>
      </c>
      <c r="W25" s="2">
        <f t="shared" si="0"/>
        <v>0</v>
      </c>
      <c r="X25" s="2"/>
      <c r="Y25" s="2"/>
      <c r="Z25" s="1"/>
      <c r="AA25" s="2">
        <v>1100</v>
      </c>
      <c r="AB25" s="2">
        <v>0.45100000000000001</v>
      </c>
      <c r="AC25" s="2">
        <v>14.031000000000001</v>
      </c>
      <c r="AD25" s="2">
        <v>1.0880000000000001</v>
      </c>
      <c r="AE25" s="2">
        <v>1300</v>
      </c>
      <c r="AF25" s="2">
        <v>0</v>
      </c>
      <c r="AG25" s="2">
        <v>0</v>
      </c>
      <c r="AH25" s="2">
        <v>0</v>
      </c>
      <c r="AI25" s="2">
        <v>115.84</v>
      </c>
      <c r="AJ25" s="2">
        <v>0</v>
      </c>
      <c r="AK25" s="1"/>
      <c r="AL25" s="2"/>
      <c r="AM25" s="2"/>
      <c r="AO25" s="2"/>
      <c r="AP25" s="2">
        <v>2.2799999999999999E-3</v>
      </c>
      <c r="AQ25" s="2"/>
      <c r="AR25" s="2"/>
      <c r="AS25" s="2"/>
      <c r="AT25" s="2"/>
      <c r="AU25" s="2"/>
      <c r="AV25" s="1"/>
      <c r="AW25" s="2"/>
      <c r="AX25" s="2"/>
      <c r="AY25" s="2"/>
      <c r="AZ25" s="2"/>
      <c r="BA25" s="2"/>
      <c r="BB25" s="2"/>
      <c r="BC25" s="2"/>
      <c r="BD25" s="2"/>
      <c r="BE25" s="2"/>
    </row>
    <row r="26" spans="1:57" x14ac:dyDescent="0.25">
      <c r="A26" s="1"/>
      <c r="B26" s="2">
        <v>1150</v>
      </c>
      <c r="C26" s="2">
        <v>0.42599999999999999</v>
      </c>
      <c r="D26" s="2">
        <v>14.673999999999999</v>
      </c>
      <c r="E26" s="2">
        <v>1.0580000000000001</v>
      </c>
      <c r="F26" s="2">
        <v>1300</v>
      </c>
      <c r="G26" s="2">
        <v>0</v>
      </c>
      <c r="H26" s="2">
        <v>0</v>
      </c>
      <c r="I26" s="2">
        <v>0</v>
      </c>
      <c r="J26" s="2">
        <v>120.69</v>
      </c>
      <c r="K26" s="13">
        <v>0</v>
      </c>
      <c r="L26" s="2"/>
      <c r="M26" s="1"/>
      <c r="N26" s="2">
        <v>1150</v>
      </c>
      <c r="O26" s="2">
        <v>0.42599999999999999</v>
      </c>
      <c r="P26" s="2">
        <v>14.673999999999999</v>
      </c>
      <c r="Q26" s="2">
        <v>1.0580000000000001</v>
      </c>
      <c r="R26" s="2">
        <v>1300</v>
      </c>
      <c r="S26" s="2">
        <v>0</v>
      </c>
      <c r="T26" s="2">
        <v>0</v>
      </c>
      <c r="U26" s="2">
        <v>0</v>
      </c>
      <c r="V26" s="2">
        <v>120.69</v>
      </c>
      <c r="W26" s="2">
        <f t="shared" si="0"/>
        <v>0</v>
      </c>
      <c r="X26" s="2"/>
      <c r="Y26" s="2"/>
      <c r="Z26" s="1"/>
      <c r="AA26" s="2">
        <v>1150</v>
      </c>
      <c r="AB26" s="2">
        <v>0.44400000000000001</v>
      </c>
      <c r="AC26" s="2">
        <v>14.675000000000001</v>
      </c>
      <c r="AD26" s="2">
        <v>1.0880000000000001</v>
      </c>
      <c r="AE26" s="2">
        <v>1300</v>
      </c>
      <c r="AF26" s="2">
        <v>0</v>
      </c>
      <c r="AG26" s="2">
        <v>0</v>
      </c>
      <c r="AH26" s="2">
        <v>0</v>
      </c>
      <c r="AI26" s="2">
        <v>120.69</v>
      </c>
      <c r="AJ26" s="2">
        <v>0</v>
      </c>
      <c r="AK26" s="1"/>
      <c r="AL26" s="2"/>
      <c r="AM26" s="2"/>
      <c r="AO26" s="2"/>
      <c r="AP26" s="2">
        <v>2.3900000000000002E-3</v>
      </c>
      <c r="AQ26" s="2"/>
      <c r="AR26" s="2"/>
      <c r="AS26" s="2"/>
      <c r="AT26" s="2"/>
      <c r="AU26" s="2"/>
      <c r="AV26" s="1"/>
      <c r="AW26" s="2"/>
      <c r="AX26" s="2"/>
      <c r="AY26" s="2"/>
      <c r="AZ26" s="2"/>
      <c r="BA26" s="2"/>
      <c r="BB26" s="2"/>
      <c r="BC26" s="2"/>
      <c r="BD26" s="2"/>
      <c r="BE26" s="2"/>
    </row>
    <row r="27" spans="1:57" x14ac:dyDescent="0.25">
      <c r="A27" s="1"/>
      <c r="B27" s="2">
        <v>1200</v>
      </c>
      <c r="C27" s="2">
        <v>0.42</v>
      </c>
      <c r="D27" s="2">
        <v>15.317</v>
      </c>
      <c r="E27" s="2">
        <v>1.0580000000000001</v>
      </c>
      <c r="F27" s="2">
        <v>1300</v>
      </c>
      <c r="G27" s="2">
        <v>0</v>
      </c>
      <c r="H27" s="2">
        <v>0</v>
      </c>
      <c r="I27" s="2">
        <v>0</v>
      </c>
      <c r="J27" s="2">
        <v>125.48</v>
      </c>
      <c r="K27" s="13">
        <v>0</v>
      </c>
      <c r="L27" s="2"/>
      <c r="M27" s="1"/>
      <c r="N27" s="2">
        <v>1200</v>
      </c>
      <c r="O27" s="2">
        <v>0.42</v>
      </c>
      <c r="P27" s="2">
        <v>15.317</v>
      </c>
      <c r="Q27" s="2">
        <v>1.0580000000000001</v>
      </c>
      <c r="R27" s="2">
        <v>1300</v>
      </c>
      <c r="S27" s="2">
        <v>0</v>
      </c>
      <c r="T27" s="2">
        <v>0</v>
      </c>
      <c r="U27" s="2">
        <v>0</v>
      </c>
      <c r="V27" s="2">
        <v>125.48</v>
      </c>
      <c r="W27" s="2">
        <f t="shared" si="0"/>
        <v>0</v>
      </c>
      <c r="X27" s="2"/>
      <c r="Y27" s="2"/>
      <c r="Z27" s="1"/>
      <c r="AA27" s="2">
        <v>1200</v>
      </c>
      <c r="AB27" s="2">
        <v>0.437</v>
      </c>
      <c r="AC27" s="2">
        <v>15.319000000000001</v>
      </c>
      <c r="AD27" s="2">
        <v>1.0880000000000001</v>
      </c>
      <c r="AE27" s="2">
        <v>1300</v>
      </c>
      <c r="AF27" s="2">
        <v>0</v>
      </c>
      <c r="AG27" s="2">
        <v>0</v>
      </c>
      <c r="AH27" s="2">
        <v>0</v>
      </c>
      <c r="AI27" s="2">
        <v>125.48</v>
      </c>
      <c r="AJ27" s="2">
        <v>0</v>
      </c>
      <c r="AK27" s="1"/>
      <c r="AL27" s="2"/>
      <c r="AM27" s="2"/>
      <c r="AO27" s="2"/>
      <c r="AP27" s="2">
        <v>2.49E-3</v>
      </c>
      <c r="AQ27" s="2"/>
      <c r="AR27" s="2"/>
      <c r="AS27" s="2"/>
      <c r="AT27" s="2"/>
      <c r="AU27" s="2"/>
      <c r="AV27" s="1"/>
      <c r="AW27" s="2"/>
      <c r="AX27" s="2"/>
      <c r="AY27" s="2"/>
      <c r="AZ27" s="2"/>
      <c r="BA27" s="2"/>
      <c r="BB27" s="2"/>
      <c r="BC27" s="2"/>
      <c r="BD27" s="2"/>
      <c r="BE27" s="2"/>
    </row>
    <row r="28" spans="1:57" x14ac:dyDescent="0.25">
      <c r="A28" s="1"/>
      <c r="B28" s="2">
        <v>1250</v>
      </c>
      <c r="C28" s="2">
        <v>0.41299999999999998</v>
      </c>
      <c r="D28" s="2">
        <v>15.961</v>
      </c>
      <c r="E28" s="2">
        <v>1.0580000000000001</v>
      </c>
      <c r="F28" s="2">
        <v>1300</v>
      </c>
      <c r="G28" s="2">
        <v>0</v>
      </c>
      <c r="H28" s="2">
        <v>0</v>
      </c>
      <c r="I28" s="2">
        <v>0</v>
      </c>
      <c r="J28" s="2">
        <v>130.04</v>
      </c>
      <c r="K28" s="13">
        <v>0</v>
      </c>
      <c r="L28" s="2"/>
      <c r="M28" s="1"/>
      <c r="N28" s="2">
        <v>1250</v>
      </c>
      <c r="O28" s="2">
        <v>0.41299999999999998</v>
      </c>
      <c r="P28" s="2">
        <v>15.961</v>
      </c>
      <c r="Q28" s="2">
        <v>1.0580000000000001</v>
      </c>
      <c r="R28" s="2">
        <v>1300</v>
      </c>
      <c r="S28" s="2">
        <v>0</v>
      </c>
      <c r="T28" s="2">
        <v>0</v>
      </c>
      <c r="U28" s="2">
        <v>0</v>
      </c>
      <c r="V28" s="2">
        <v>130.04</v>
      </c>
      <c r="W28" s="2">
        <f t="shared" si="0"/>
        <v>0</v>
      </c>
      <c r="X28" s="2"/>
      <c r="Y28" s="2"/>
      <c r="Z28" s="1"/>
      <c r="AA28" s="2">
        <v>1250</v>
      </c>
      <c r="AB28" s="2">
        <v>0.43</v>
      </c>
      <c r="AC28" s="2">
        <v>15.962999999999999</v>
      </c>
      <c r="AD28" s="2">
        <v>1.0880000000000001</v>
      </c>
      <c r="AE28" s="2">
        <v>1300</v>
      </c>
      <c r="AF28" s="2">
        <v>0</v>
      </c>
      <c r="AG28" s="2">
        <v>0</v>
      </c>
      <c r="AH28" s="2">
        <v>0</v>
      </c>
      <c r="AI28" s="2">
        <v>130.04</v>
      </c>
      <c r="AJ28" s="2">
        <v>0</v>
      </c>
      <c r="AK28" s="1"/>
      <c r="AL28" s="2"/>
      <c r="AM28" s="2"/>
      <c r="AO28" s="2"/>
      <c r="AP28" s="2">
        <v>2.5899999999999999E-3</v>
      </c>
      <c r="AQ28" s="2"/>
      <c r="AR28" s="2"/>
      <c r="AS28" s="2"/>
      <c r="AT28" s="2"/>
      <c r="AU28" s="2"/>
      <c r="AV28" s="1"/>
      <c r="AW28" s="2"/>
      <c r="AX28" s="2"/>
      <c r="AY28" s="2"/>
      <c r="AZ28" s="2"/>
      <c r="BA28" s="2"/>
      <c r="BB28" s="2"/>
      <c r="BC28" s="2"/>
      <c r="BD28" s="2"/>
      <c r="BE28" s="2"/>
    </row>
    <row r="29" spans="1:57" x14ac:dyDescent="0.25">
      <c r="A29" s="1"/>
      <c r="B29" s="2">
        <v>1300</v>
      </c>
      <c r="C29" s="2">
        <v>0.40600000000000003</v>
      </c>
      <c r="D29" s="2">
        <v>16.605</v>
      </c>
      <c r="E29" s="2">
        <v>1.0580000000000001</v>
      </c>
      <c r="F29" s="2">
        <v>1300</v>
      </c>
      <c r="G29" s="2">
        <v>0</v>
      </c>
      <c r="H29" s="2">
        <v>0</v>
      </c>
      <c r="I29" s="2">
        <v>0</v>
      </c>
      <c r="J29" s="2">
        <v>134.54</v>
      </c>
      <c r="K29" s="13">
        <v>0</v>
      </c>
      <c r="L29" s="2"/>
      <c r="M29" s="1"/>
      <c r="N29" s="2">
        <v>1300</v>
      </c>
      <c r="O29" s="2">
        <v>0.40600000000000003</v>
      </c>
      <c r="P29" s="2">
        <v>16.605</v>
      </c>
      <c r="Q29" s="2">
        <v>1.0580000000000001</v>
      </c>
      <c r="R29" s="2">
        <v>1300</v>
      </c>
      <c r="S29" s="2">
        <v>0</v>
      </c>
      <c r="T29" s="2">
        <v>0</v>
      </c>
      <c r="U29" s="2">
        <v>0</v>
      </c>
      <c r="V29" s="2">
        <v>134.54</v>
      </c>
      <c r="W29" s="2">
        <f t="shared" si="0"/>
        <v>0</v>
      </c>
      <c r="X29" s="2"/>
      <c r="Y29" s="2"/>
      <c r="Z29" s="1"/>
      <c r="AA29" s="2">
        <v>1300</v>
      </c>
      <c r="AB29" s="2">
        <v>0.42299999999999999</v>
      </c>
      <c r="AC29" s="2">
        <v>16.606999999999999</v>
      </c>
      <c r="AD29" s="2">
        <v>1.0880000000000001</v>
      </c>
      <c r="AE29" s="2">
        <v>1300</v>
      </c>
      <c r="AF29" s="2">
        <v>0</v>
      </c>
      <c r="AG29" s="2">
        <v>0</v>
      </c>
      <c r="AH29" s="2">
        <v>0</v>
      </c>
      <c r="AI29" s="2">
        <v>134.54</v>
      </c>
      <c r="AJ29" s="2">
        <v>0</v>
      </c>
      <c r="AK29" s="1"/>
      <c r="AL29" s="2"/>
      <c r="AM29" s="2"/>
      <c r="AO29" s="2"/>
      <c r="AP29" s="2">
        <v>2.6800000000000001E-3</v>
      </c>
      <c r="AQ29" s="2"/>
      <c r="AR29" s="2"/>
      <c r="AS29" s="2"/>
      <c r="AT29" s="2"/>
      <c r="AU29" s="2"/>
      <c r="AV29" s="1"/>
      <c r="AW29" s="2"/>
      <c r="AX29" s="2"/>
      <c r="AY29" s="2"/>
      <c r="AZ29" s="2"/>
      <c r="BA29" s="2"/>
      <c r="BB29" s="2"/>
      <c r="BC29" s="2"/>
      <c r="BD29" s="2"/>
      <c r="BE29" s="2"/>
    </row>
    <row r="30" spans="1:57" x14ac:dyDescent="0.25">
      <c r="A30" s="1"/>
      <c r="B30" s="2">
        <v>1350</v>
      </c>
      <c r="C30" s="2">
        <v>0.4</v>
      </c>
      <c r="D30" s="2">
        <v>17.248000000000001</v>
      </c>
      <c r="E30" s="2">
        <v>1.0580000000000001</v>
      </c>
      <c r="F30" s="2">
        <v>1300</v>
      </c>
      <c r="G30" s="2">
        <v>0</v>
      </c>
      <c r="H30" s="2">
        <v>0</v>
      </c>
      <c r="I30" s="2">
        <v>0</v>
      </c>
      <c r="J30" s="2">
        <v>138.75</v>
      </c>
      <c r="K30" s="13">
        <v>0</v>
      </c>
      <c r="L30" s="2"/>
      <c r="M30" s="1"/>
      <c r="N30" s="2">
        <v>1350</v>
      </c>
      <c r="O30" s="2">
        <v>0.4</v>
      </c>
      <c r="P30" s="2">
        <v>17.248000000000001</v>
      </c>
      <c r="Q30" s="2">
        <v>1.0580000000000001</v>
      </c>
      <c r="R30" s="2">
        <v>1300</v>
      </c>
      <c r="S30" s="2">
        <v>0</v>
      </c>
      <c r="T30" s="2">
        <v>0</v>
      </c>
      <c r="U30" s="2">
        <v>0</v>
      </c>
      <c r="V30" s="2">
        <v>138.75</v>
      </c>
      <c r="W30" s="2">
        <f t="shared" si="0"/>
        <v>0</v>
      </c>
      <c r="X30" s="2"/>
      <c r="Y30" s="2"/>
      <c r="Z30" s="1"/>
      <c r="AA30" s="2">
        <v>1350</v>
      </c>
      <c r="AB30" s="2">
        <v>0.41599999999999998</v>
      </c>
      <c r="AC30" s="2">
        <v>17.251000000000001</v>
      </c>
      <c r="AD30" s="2">
        <v>1.0880000000000001</v>
      </c>
      <c r="AE30" s="2">
        <v>1300</v>
      </c>
      <c r="AF30" s="2">
        <v>0</v>
      </c>
      <c r="AG30" s="2">
        <v>0</v>
      </c>
      <c r="AH30" s="2">
        <v>0</v>
      </c>
      <c r="AI30" s="2">
        <v>138.75</v>
      </c>
      <c r="AJ30" s="2">
        <v>0</v>
      </c>
      <c r="AK30" s="1"/>
      <c r="AL30" s="2"/>
      <c r="AM30" s="2"/>
      <c r="AO30" s="2"/>
      <c r="AP30" s="2">
        <v>2.7799999999999999E-3</v>
      </c>
      <c r="AQ30" s="2"/>
      <c r="AR30" s="2"/>
      <c r="AS30" s="2"/>
      <c r="AT30" s="2"/>
      <c r="AU30" s="2"/>
      <c r="AV30" s="1"/>
      <c r="AW30" s="2"/>
      <c r="AX30" s="2"/>
      <c r="AY30" s="2"/>
      <c r="AZ30" s="2"/>
      <c r="BA30" s="2"/>
      <c r="BB30" s="2"/>
      <c r="BC30" s="2"/>
      <c r="BD30" s="2"/>
      <c r="BE30" s="2"/>
    </row>
    <row r="31" spans="1:57" x14ac:dyDescent="0.25">
      <c r="A31" s="1"/>
      <c r="B31" s="2">
        <v>1400</v>
      </c>
      <c r="C31" s="2">
        <v>0.39300000000000002</v>
      </c>
      <c r="D31" s="2">
        <v>17.891999999999999</v>
      </c>
      <c r="E31" s="2">
        <v>1.0580000000000001</v>
      </c>
      <c r="F31" s="2">
        <v>1300</v>
      </c>
      <c r="G31" s="2">
        <v>0</v>
      </c>
      <c r="H31" s="2">
        <v>0</v>
      </c>
      <c r="I31" s="2">
        <v>0</v>
      </c>
      <c r="J31" s="2">
        <v>142.80000000000001</v>
      </c>
      <c r="K31" s="13">
        <v>0</v>
      </c>
      <c r="L31" s="2"/>
      <c r="M31" s="1"/>
      <c r="N31" s="2">
        <v>1400</v>
      </c>
      <c r="O31" s="2">
        <v>0.39300000000000002</v>
      </c>
      <c r="P31" s="2">
        <v>17.891999999999999</v>
      </c>
      <c r="Q31" s="2">
        <v>1.0580000000000001</v>
      </c>
      <c r="R31" s="2">
        <v>1300</v>
      </c>
      <c r="S31" s="2">
        <v>0</v>
      </c>
      <c r="T31" s="2">
        <v>0</v>
      </c>
      <c r="U31" s="2">
        <v>0</v>
      </c>
      <c r="V31" s="2">
        <v>142.80000000000001</v>
      </c>
      <c r="W31" s="2">
        <f t="shared" si="0"/>
        <v>0</v>
      </c>
      <c r="X31" s="2"/>
      <c r="Y31" s="2"/>
      <c r="Z31" s="1"/>
      <c r="AA31" s="2">
        <v>1400</v>
      </c>
      <c r="AB31" s="2">
        <v>0.40899999999999997</v>
      </c>
      <c r="AC31" s="2">
        <v>17.895</v>
      </c>
      <c r="AD31" s="2">
        <v>1.0880000000000001</v>
      </c>
      <c r="AE31" s="2">
        <v>1300</v>
      </c>
      <c r="AF31" s="2">
        <v>0</v>
      </c>
      <c r="AG31" s="2">
        <v>0</v>
      </c>
      <c r="AH31" s="2">
        <v>0</v>
      </c>
      <c r="AI31" s="2">
        <v>142.80000000000001</v>
      </c>
      <c r="AJ31" s="2">
        <v>0</v>
      </c>
      <c r="AK31" s="1"/>
      <c r="AL31" s="2"/>
      <c r="AM31" s="2"/>
      <c r="AO31" s="2"/>
      <c r="AP31" s="2">
        <v>2.8800000000000002E-3</v>
      </c>
      <c r="AQ31" s="2"/>
      <c r="AR31" s="2"/>
      <c r="AS31" s="2"/>
      <c r="AT31" s="2"/>
      <c r="AU31" s="2"/>
      <c r="AV31" s="1"/>
      <c r="AW31" s="2"/>
      <c r="AX31" s="2"/>
      <c r="AY31" s="2"/>
      <c r="AZ31" s="2"/>
      <c r="BA31" s="2"/>
      <c r="BB31" s="2"/>
      <c r="BC31" s="2"/>
      <c r="BD31" s="2"/>
      <c r="BE31" s="2"/>
    </row>
    <row r="32" spans="1:57" x14ac:dyDescent="0.25">
      <c r="A32" s="1"/>
      <c r="B32" s="2">
        <v>1450</v>
      </c>
      <c r="C32" s="2">
        <v>0.38600000000000001</v>
      </c>
      <c r="D32" s="2">
        <v>18.536000000000001</v>
      </c>
      <c r="E32" s="2">
        <v>1.0580000000000001</v>
      </c>
      <c r="F32" s="2">
        <v>1300</v>
      </c>
      <c r="G32" s="2">
        <v>0</v>
      </c>
      <c r="H32" s="2">
        <v>0</v>
      </c>
      <c r="I32" s="2">
        <v>0</v>
      </c>
      <c r="J32" s="2">
        <v>146.69999999999999</v>
      </c>
      <c r="K32" s="13">
        <v>0</v>
      </c>
      <c r="L32" s="2"/>
      <c r="M32" s="1"/>
      <c r="N32" s="2">
        <v>1450</v>
      </c>
      <c r="O32" s="2">
        <v>0.38600000000000001</v>
      </c>
      <c r="P32" s="2">
        <v>18.536000000000001</v>
      </c>
      <c r="Q32" s="2">
        <v>1.0580000000000001</v>
      </c>
      <c r="R32" s="2">
        <v>1300</v>
      </c>
      <c r="S32" s="2">
        <v>0</v>
      </c>
      <c r="T32" s="2">
        <v>0</v>
      </c>
      <c r="U32" s="2">
        <v>0</v>
      </c>
      <c r="V32" s="2">
        <v>146.69999999999999</v>
      </c>
      <c r="W32" s="2">
        <f t="shared" si="0"/>
        <v>0</v>
      </c>
      <c r="X32" s="2"/>
      <c r="Y32" s="2"/>
      <c r="Z32" s="1"/>
      <c r="AA32" s="2">
        <v>1450</v>
      </c>
      <c r="AB32" s="2">
        <v>0.40200000000000002</v>
      </c>
      <c r="AC32" s="2">
        <v>18.539000000000001</v>
      </c>
      <c r="AD32" s="2">
        <v>1.0880000000000001</v>
      </c>
      <c r="AE32" s="2">
        <v>1300</v>
      </c>
      <c r="AF32" s="2">
        <v>0</v>
      </c>
      <c r="AG32" s="2">
        <v>0</v>
      </c>
      <c r="AH32" s="2">
        <v>0</v>
      </c>
      <c r="AI32" s="2">
        <v>146.69999999999999</v>
      </c>
      <c r="AJ32" s="2">
        <v>0</v>
      </c>
      <c r="AK32" s="1"/>
      <c r="AL32" s="2"/>
      <c r="AM32" s="2"/>
      <c r="AO32" s="2"/>
      <c r="AP32" s="2">
        <v>2.97E-3</v>
      </c>
      <c r="AQ32" s="2"/>
      <c r="AR32" s="2"/>
      <c r="AS32" s="2"/>
      <c r="AT32" s="2"/>
      <c r="AU32" s="2"/>
      <c r="AV32" s="1"/>
      <c r="AW32" s="2"/>
      <c r="AX32" s="2"/>
      <c r="AY32" s="2"/>
      <c r="AZ32" s="2"/>
      <c r="BA32" s="2"/>
      <c r="BB32" s="2"/>
      <c r="BC32" s="2"/>
      <c r="BD32" s="2"/>
      <c r="BE32" s="2"/>
    </row>
    <row r="33" spans="1:57" x14ac:dyDescent="0.25">
      <c r="A33" s="1"/>
      <c r="B33" s="2">
        <v>1500</v>
      </c>
      <c r="C33" s="2">
        <v>0.38</v>
      </c>
      <c r="D33" s="2">
        <v>19.178999999999998</v>
      </c>
      <c r="E33" s="2">
        <v>1.0580000000000001</v>
      </c>
      <c r="F33" s="2">
        <v>1300</v>
      </c>
      <c r="G33" s="2">
        <v>0</v>
      </c>
      <c r="H33" s="2">
        <v>0</v>
      </c>
      <c r="I33" s="2">
        <v>0</v>
      </c>
      <c r="J33" s="2">
        <v>150.44999999999999</v>
      </c>
      <c r="K33" s="13">
        <v>0</v>
      </c>
      <c r="L33" s="2"/>
      <c r="M33" s="1"/>
      <c r="N33" s="2">
        <v>1500</v>
      </c>
      <c r="O33" s="2">
        <v>0.38</v>
      </c>
      <c r="P33" s="2">
        <v>19.178999999999998</v>
      </c>
      <c r="Q33" s="2">
        <v>1.0580000000000001</v>
      </c>
      <c r="R33" s="2">
        <v>1300</v>
      </c>
      <c r="S33" s="2">
        <v>0</v>
      </c>
      <c r="T33" s="2">
        <v>0</v>
      </c>
      <c r="U33" s="2">
        <v>0</v>
      </c>
      <c r="V33" s="2">
        <v>150.44999999999999</v>
      </c>
      <c r="W33" s="2">
        <f t="shared" si="0"/>
        <v>0</v>
      </c>
      <c r="X33" s="2"/>
      <c r="Y33" s="2"/>
      <c r="Z33" s="1"/>
      <c r="AA33" s="2">
        <v>1500</v>
      </c>
      <c r="AB33" s="2">
        <v>0.39500000000000002</v>
      </c>
      <c r="AC33" s="2">
        <v>19.183</v>
      </c>
      <c r="AD33" s="2">
        <v>1.0880000000000001</v>
      </c>
      <c r="AE33" s="2">
        <v>1300</v>
      </c>
      <c r="AF33" s="2">
        <v>0</v>
      </c>
      <c r="AG33" s="2">
        <v>0</v>
      </c>
      <c r="AH33" s="2">
        <v>0</v>
      </c>
      <c r="AI33" s="2">
        <v>150.44999999999999</v>
      </c>
      <c r="AJ33" s="2">
        <v>0</v>
      </c>
      <c r="AK33" s="1"/>
      <c r="AL33" s="2"/>
      <c r="AM33" s="2"/>
      <c r="AO33" s="2"/>
      <c r="AP33" s="2">
        <v>3.0599999999999998E-3</v>
      </c>
      <c r="AQ33" s="2"/>
      <c r="AR33" s="2"/>
      <c r="AS33" s="2"/>
      <c r="AT33" s="2"/>
      <c r="AU33" s="2"/>
      <c r="AV33" s="1"/>
      <c r="AW33" s="2"/>
      <c r="AX33" s="2"/>
      <c r="AY33" s="2"/>
      <c r="AZ33" s="2"/>
      <c r="BA33" s="2"/>
      <c r="BB33" s="2"/>
      <c r="BC33" s="2"/>
      <c r="BD33" s="2"/>
      <c r="BE33" s="2"/>
    </row>
    <row r="34" spans="1:57" x14ac:dyDescent="0.25">
      <c r="A34" s="1"/>
      <c r="B34" s="2">
        <v>1550</v>
      </c>
      <c r="C34" s="2">
        <v>0.373</v>
      </c>
      <c r="D34" s="2">
        <v>19.823</v>
      </c>
      <c r="E34" s="2">
        <v>1.0580000000000001</v>
      </c>
      <c r="F34" s="2">
        <v>1300</v>
      </c>
      <c r="G34" s="2">
        <v>0</v>
      </c>
      <c r="H34" s="2">
        <v>0</v>
      </c>
      <c r="I34" s="2">
        <v>0</v>
      </c>
      <c r="J34" s="2">
        <v>154.1</v>
      </c>
      <c r="K34" s="13">
        <v>0</v>
      </c>
      <c r="L34" s="2"/>
      <c r="M34" s="1"/>
      <c r="N34" s="2">
        <v>1550</v>
      </c>
      <c r="O34" s="2">
        <v>0.373</v>
      </c>
      <c r="P34" s="2">
        <v>19.823</v>
      </c>
      <c r="Q34" s="2">
        <v>1.0580000000000001</v>
      </c>
      <c r="R34" s="2">
        <v>1300</v>
      </c>
      <c r="S34" s="2">
        <v>0</v>
      </c>
      <c r="T34" s="2">
        <v>0</v>
      </c>
      <c r="U34" s="2">
        <v>0</v>
      </c>
      <c r="V34" s="2">
        <v>154.1</v>
      </c>
      <c r="W34" s="2">
        <f t="shared" si="0"/>
        <v>0</v>
      </c>
      <c r="X34" s="2"/>
      <c r="Y34" s="2"/>
      <c r="Z34" s="1"/>
      <c r="AA34" s="2">
        <v>1550</v>
      </c>
      <c r="AB34" s="2">
        <v>0.38800000000000001</v>
      </c>
      <c r="AC34" s="2">
        <v>19.827000000000002</v>
      </c>
      <c r="AD34" s="2">
        <v>1.0880000000000001</v>
      </c>
      <c r="AE34" s="2">
        <v>1300</v>
      </c>
      <c r="AF34" s="2">
        <v>0</v>
      </c>
      <c r="AG34" s="2">
        <v>0</v>
      </c>
      <c r="AH34" s="2">
        <v>0</v>
      </c>
      <c r="AI34" s="2">
        <v>154.1</v>
      </c>
      <c r="AJ34" s="2">
        <v>0</v>
      </c>
      <c r="AK34" s="1"/>
      <c r="AL34" s="2"/>
      <c r="AM34" s="2"/>
      <c r="AO34" s="2"/>
      <c r="AP34" s="2">
        <v>3.16E-3</v>
      </c>
      <c r="AQ34" s="2"/>
      <c r="AR34" s="2"/>
      <c r="AS34" s="2"/>
      <c r="AT34" s="2"/>
      <c r="AU34" s="2"/>
      <c r="AV34" s="1"/>
      <c r="AW34" s="2"/>
      <c r="AX34" s="2"/>
      <c r="AY34" s="2"/>
      <c r="AZ34" s="2"/>
      <c r="BA34" s="2"/>
      <c r="BB34" s="2"/>
      <c r="BC34" s="2"/>
      <c r="BD34" s="2"/>
      <c r="BE34" s="2"/>
    </row>
    <row r="35" spans="1:57" x14ac:dyDescent="0.25">
      <c r="A35" s="1"/>
      <c r="B35" s="2">
        <v>1600</v>
      </c>
      <c r="C35" s="2">
        <v>0.36599999999999999</v>
      </c>
      <c r="D35" s="2">
        <v>20.466999999999999</v>
      </c>
      <c r="E35" s="2">
        <v>1.0580000000000001</v>
      </c>
      <c r="F35" s="2">
        <v>1300</v>
      </c>
      <c r="G35" s="2">
        <v>0</v>
      </c>
      <c r="H35" s="2">
        <v>0</v>
      </c>
      <c r="I35" s="2">
        <v>0</v>
      </c>
      <c r="J35" s="2">
        <v>157.62</v>
      </c>
      <c r="K35" s="13">
        <v>0</v>
      </c>
      <c r="L35" s="2"/>
      <c r="M35" s="1"/>
      <c r="N35" s="2">
        <v>1600</v>
      </c>
      <c r="O35" s="2">
        <v>0.36599999999999999</v>
      </c>
      <c r="P35" s="2">
        <v>20.466999999999999</v>
      </c>
      <c r="Q35" s="2">
        <v>1.0580000000000001</v>
      </c>
      <c r="R35" s="2">
        <v>1300</v>
      </c>
      <c r="S35" s="2">
        <v>0</v>
      </c>
      <c r="T35" s="2">
        <v>0</v>
      </c>
      <c r="U35" s="2">
        <v>0</v>
      </c>
      <c r="V35" s="2">
        <v>157.62</v>
      </c>
      <c r="W35" s="2">
        <f t="shared" si="0"/>
        <v>0</v>
      </c>
      <c r="X35" s="2"/>
      <c r="Y35" s="2"/>
      <c r="Z35" s="1"/>
      <c r="AA35" s="2">
        <v>1600</v>
      </c>
      <c r="AB35" s="2">
        <v>0.38100000000000001</v>
      </c>
      <c r="AC35" s="2">
        <v>20.471</v>
      </c>
      <c r="AD35" s="2">
        <v>1.0880000000000001</v>
      </c>
      <c r="AE35" s="2">
        <v>1300</v>
      </c>
      <c r="AF35" s="2">
        <v>0</v>
      </c>
      <c r="AG35" s="2">
        <v>0</v>
      </c>
      <c r="AH35" s="2">
        <v>0</v>
      </c>
      <c r="AI35" s="2">
        <v>157.62</v>
      </c>
      <c r="AJ35" s="2">
        <v>0</v>
      </c>
      <c r="AK35" s="1"/>
      <c r="AL35" s="2"/>
      <c r="AM35" s="2"/>
      <c r="AO35" s="2"/>
      <c r="AP35" s="2">
        <v>3.2499999999999999E-3</v>
      </c>
      <c r="AQ35" s="2"/>
      <c r="AR35" s="2"/>
      <c r="AS35" s="2"/>
      <c r="AT35" s="2"/>
      <c r="AU35" s="2"/>
      <c r="AV35" s="1"/>
      <c r="AW35" s="2"/>
      <c r="AX35" s="2"/>
      <c r="AY35" s="2"/>
      <c r="AZ35" s="2"/>
      <c r="BA35" s="2"/>
      <c r="BB35" s="2"/>
      <c r="BC35" s="2"/>
      <c r="BD35" s="2"/>
      <c r="BE35" s="2"/>
    </row>
    <row r="36" spans="1:57" x14ac:dyDescent="0.25">
      <c r="A36" s="1"/>
      <c r="B36" s="2">
        <v>1650</v>
      </c>
      <c r="C36" s="2">
        <v>0.36</v>
      </c>
      <c r="D36" s="2">
        <v>21.11</v>
      </c>
      <c r="E36" s="2">
        <v>1.0580000000000001</v>
      </c>
      <c r="F36" s="2">
        <v>1300</v>
      </c>
      <c r="G36" s="2">
        <v>0</v>
      </c>
      <c r="H36" s="2">
        <v>0</v>
      </c>
      <c r="I36" s="2">
        <v>0</v>
      </c>
      <c r="J36" s="2">
        <v>161</v>
      </c>
      <c r="K36" s="13">
        <v>0</v>
      </c>
      <c r="L36" s="2"/>
      <c r="M36" s="1"/>
      <c r="N36" s="2">
        <v>1650</v>
      </c>
      <c r="O36" s="2">
        <v>0.36</v>
      </c>
      <c r="P36" s="2">
        <v>21.11</v>
      </c>
      <c r="Q36" s="2">
        <v>1.0580000000000001</v>
      </c>
      <c r="R36" s="2">
        <v>1300</v>
      </c>
      <c r="S36" s="2">
        <v>0</v>
      </c>
      <c r="T36" s="2">
        <v>0</v>
      </c>
      <c r="U36" s="2">
        <v>0</v>
      </c>
      <c r="V36" s="2">
        <v>161</v>
      </c>
      <c r="W36" s="2">
        <f t="shared" si="0"/>
        <v>0</v>
      </c>
      <c r="X36" s="2"/>
      <c r="Y36" s="2"/>
      <c r="Z36" s="1"/>
      <c r="AA36" s="2">
        <v>1650</v>
      </c>
      <c r="AB36" s="2">
        <v>0.374</v>
      </c>
      <c r="AC36" s="2">
        <v>21.114999999999998</v>
      </c>
      <c r="AD36" s="2">
        <v>1.0880000000000001</v>
      </c>
      <c r="AE36" s="2">
        <v>1300</v>
      </c>
      <c r="AF36" s="2">
        <v>0</v>
      </c>
      <c r="AG36" s="2">
        <v>0</v>
      </c>
      <c r="AH36" s="2">
        <v>0</v>
      </c>
      <c r="AI36" s="2">
        <v>161</v>
      </c>
      <c r="AJ36" s="2">
        <v>0</v>
      </c>
      <c r="AK36" s="1"/>
      <c r="AL36" s="2"/>
      <c r="AM36" s="2"/>
      <c r="AO36" s="2"/>
      <c r="AP36" s="2">
        <v>3.3400000000000001E-3</v>
      </c>
      <c r="AQ36" s="2"/>
      <c r="AR36" s="2"/>
      <c r="AS36" s="2"/>
      <c r="AT36" s="2"/>
      <c r="AU36" s="2"/>
      <c r="AV36" s="1"/>
      <c r="AW36" s="2"/>
      <c r="AX36" s="2"/>
      <c r="AY36" s="2"/>
      <c r="AZ36" s="2"/>
      <c r="BA36" s="2"/>
      <c r="BB36" s="2"/>
      <c r="BC36" s="2"/>
      <c r="BD36" s="2"/>
      <c r="BE36" s="2"/>
    </row>
    <row r="37" spans="1:57" x14ac:dyDescent="0.25">
      <c r="A37" s="1"/>
      <c r="B37" s="2">
        <v>1700</v>
      </c>
      <c r="C37" s="2">
        <v>0.35299999999999998</v>
      </c>
      <c r="D37" s="2">
        <v>21.754000000000001</v>
      </c>
      <c r="E37" s="2">
        <v>1.0580000000000001</v>
      </c>
      <c r="F37" s="2">
        <v>1300</v>
      </c>
      <c r="G37" s="2">
        <v>0</v>
      </c>
      <c r="H37" s="2">
        <v>0</v>
      </c>
      <c r="I37" s="2">
        <v>0</v>
      </c>
      <c r="J37" s="2">
        <v>164.25</v>
      </c>
      <c r="K37" s="13">
        <v>0</v>
      </c>
      <c r="L37" s="2"/>
      <c r="M37" s="1"/>
      <c r="N37" s="2">
        <v>1700</v>
      </c>
      <c r="O37" s="2">
        <v>0.35299999999999998</v>
      </c>
      <c r="P37" s="2">
        <v>21.754000000000001</v>
      </c>
      <c r="Q37" s="2">
        <v>1.0580000000000001</v>
      </c>
      <c r="R37" s="2">
        <v>1300</v>
      </c>
      <c r="S37" s="2">
        <v>0</v>
      </c>
      <c r="T37" s="2">
        <v>0</v>
      </c>
      <c r="U37" s="2">
        <v>0</v>
      </c>
      <c r="V37" s="2">
        <v>164.25</v>
      </c>
      <c r="W37" s="2">
        <f t="shared" si="0"/>
        <v>0</v>
      </c>
      <c r="X37" s="2"/>
      <c r="Y37" s="2"/>
      <c r="Z37" s="1"/>
      <c r="AA37" s="2">
        <v>1700</v>
      </c>
      <c r="AB37" s="2">
        <v>0.36699999999999999</v>
      </c>
      <c r="AC37" s="2">
        <v>21.759</v>
      </c>
      <c r="AD37" s="2">
        <v>1.0880000000000001</v>
      </c>
      <c r="AE37" s="2">
        <v>1300</v>
      </c>
      <c r="AF37" s="2">
        <v>0</v>
      </c>
      <c r="AG37" s="2">
        <v>0</v>
      </c>
      <c r="AH37" s="2">
        <v>0</v>
      </c>
      <c r="AI37" s="2">
        <v>164.25</v>
      </c>
      <c r="AJ37" s="2">
        <v>0</v>
      </c>
      <c r="AK37" s="1"/>
      <c r="AL37" s="2"/>
      <c r="AM37" s="2"/>
      <c r="AO37" s="2"/>
      <c r="AP37" s="2">
        <v>3.4299999999999999E-3</v>
      </c>
      <c r="AQ37" s="2"/>
      <c r="AR37" s="2"/>
      <c r="AS37" s="2"/>
      <c r="AT37" s="2"/>
      <c r="AU37" s="2"/>
      <c r="AV37" s="1"/>
      <c r="AW37" s="2"/>
      <c r="AX37" s="2"/>
      <c r="AY37" s="2"/>
      <c r="AZ37" s="2"/>
      <c r="BA37" s="2"/>
      <c r="BB37" s="2"/>
      <c r="BC37" s="2"/>
      <c r="BD37" s="2"/>
      <c r="BE37" s="2"/>
    </row>
    <row r="38" spans="1:57" x14ac:dyDescent="0.25">
      <c r="A38" s="1"/>
      <c r="B38" s="2">
        <v>1750</v>
      </c>
      <c r="C38" s="2">
        <v>0.34599999999999997</v>
      </c>
      <c r="D38" s="2">
        <v>22.398</v>
      </c>
      <c r="E38" s="2">
        <v>1.0580000000000001</v>
      </c>
      <c r="F38" s="2">
        <v>1300</v>
      </c>
      <c r="G38" s="2">
        <v>0</v>
      </c>
      <c r="H38" s="2">
        <v>0</v>
      </c>
      <c r="I38" s="2">
        <v>0</v>
      </c>
      <c r="J38" s="2">
        <v>167.37</v>
      </c>
      <c r="K38" s="13">
        <v>0</v>
      </c>
      <c r="L38" s="2"/>
      <c r="M38" s="1"/>
      <c r="N38" s="2">
        <v>1750</v>
      </c>
      <c r="O38" s="2">
        <v>0.34599999999999997</v>
      </c>
      <c r="P38" s="2">
        <v>22.398</v>
      </c>
      <c r="Q38" s="2">
        <v>1.0580000000000001</v>
      </c>
      <c r="R38" s="2">
        <v>1300</v>
      </c>
      <c r="S38" s="2">
        <v>0</v>
      </c>
      <c r="T38" s="2">
        <v>0</v>
      </c>
      <c r="U38" s="2">
        <v>0</v>
      </c>
      <c r="V38" s="2">
        <v>167.37</v>
      </c>
      <c r="W38" s="2">
        <f t="shared" si="0"/>
        <v>0</v>
      </c>
      <c r="X38" s="2"/>
      <c r="Y38" s="2"/>
      <c r="Z38" s="1"/>
      <c r="AA38" s="2">
        <v>1750</v>
      </c>
      <c r="AB38" s="2">
        <v>0.36</v>
      </c>
      <c r="AC38" s="2">
        <v>22.402999999999999</v>
      </c>
      <c r="AD38" s="2">
        <v>1.0880000000000001</v>
      </c>
      <c r="AE38" s="2">
        <v>1300</v>
      </c>
      <c r="AF38" s="2">
        <v>0</v>
      </c>
      <c r="AG38" s="2">
        <v>0</v>
      </c>
      <c r="AH38" s="2">
        <v>0</v>
      </c>
      <c r="AI38" s="2">
        <v>167.37</v>
      </c>
      <c r="AJ38" s="2">
        <v>0</v>
      </c>
      <c r="AK38" s="1"/>
      <c r="AL38" s="2"/>
      <c r="AM38" s="2"/>
      <c r="AO38" s="2"/>
      <c r="AP38" s="2">
        <v>3.5200000000000001E-3</v>
      </c>
      <c r="AQ38" s="2"/>
      <c r="AR38" s="2"/>
      <c r="AS38" s="2"/>
      <c r="AT38" s="2"/>
      <c r="AU38" s="2"/>
      <c r="AV38" s="1"/>
      <c r="AW38" s="2"/>
      <c r="AX38" s="2"/>
      <c r="AY38" s="2"/>
      <c r="AZ38" s="2"/>
      <c r="BA38" s="2"/>
      <c r="BB38" s="2"/>
      <c r="BC38" s="2"/>
      <c r="BD38" s="2"/>
      <c r="BE38" s="2"/>
    </row>
    <row r="39" spans="1:57" x14ac:dyDescent="0.25">
      <c r="A39" s="1"/>
      <c r="B39" s="2">
        <v>1800</v>
      </c>
      <c r="C39" s="2">
        <v>0.34</v>
      </c>
      <c r="D39" s="2">
        <v>23.041</v>
      </c>
      <c r="E39" s="2">
        <v>1.0580000000000001</v>
      </c>
      <c r="F39" s="2">
        <v>1300</v>
      </c>
      <c r="G39" s="2">
        <v>0</v>
      </c>
      <c r="H39" s="2">
        <v>0</v>
      </c>
      <c r="I39" s="2">
        <v>0</v>
      </c>
      <c r="J39" s="2">
        <v>170.28</v>
      </c>
      <c r="K39" s="13">
        <v>0</v>
      </c>
      <c r="L39" s="2"/>
      <c r="M39" s="1"/>
      <c r="N39" s="2">
        <v>1800</v>
      </c>
      <c r="O39" s="2">
        <v>0.34</v>
      </c>
      <c r="P39" s="2">
        <v>23.041</v>
      </c>
      <c r="Q39" s="2">
        <v>1.0580000000000001</v>
      </c>
      <c r="R39" s="2">
        <v>1300</v>
      </c>
      <c r="S39" s="2">
        <v>0</v>
      </c>
      <c r="T39" s="2">
        <v>0</v>
      </c>
      <c r="U39" s="2">
        <v>0</v>
      </c>
      <c r="V39" s="2">
        <v>170.28</v>
      </c>
      <c r="W39" s="2">
        <f t="shared" si="0"/>
        <v>0</v>
      </c>
      <c r="X39" s="2"/>
      <c r="Y39" s="2"/>
      <c r="Z39" s="1"/>
      <c r="AA39" s="2">
        <v>1800</v>
      </c>
      <c r="AB39" s="2">
        <v>0.35299999999999998</v>
      </c>
      <c r="AC39" s="2">
        <v>23.047000000000001</v>
      </c>
      <c r="AD39" s="2">
        <v>1.0880000000000001</v>
      </c>
      <c r="AE39" s="2">
        <v>1300</v>
      </c>
      <c r="AF39" s="2">
        <v>0</v>
      </c>
      <c r="AG39" s="2">
        <v>0</v>
      </c>
      <c r="AH39" s="2">
        <v>0</v>
      </c>
      <c r="AI39" s="2">
        <v>170.28</v>
      </c>
      <c r="AJ39" s="2">
        <v>0</v>
      </c>
      <c r="AK39" s="1"/>
      <c r="AL39" s="2"/>
      <c r="AM39" s="2"/>
      <c r="AO39" s="2"/>
      <c r="AP39" s="2">
        <v>3.6099999999999999E-3</v>
      </c>
      <c r="AQ39" s="2"/>
      <c r="AR39" s="2"/>
      <c r="AS39" s="2"/>
      <c r="AT39" s="2"/>
      <c r="AU39" s="2"/>
      <c r="AV39" s="1"/>
      <c r="AW39" s="2"/>
      <c r="AX39" s="2"/>
      <c r="AY39" s="2"/>
      <c r="AZ39" s="2"/>
      <c r="BA39" s="2"/>
      <c r="BB39" s="2"/>
      <c r="BC39" s="2"/>
      <c r="BD39" s="2"/>
      <c r="BE39" s="2"/>
    </row>
    <row r="40" spans="1:57" x14ac:dyDescent="0.25">
      <c r="A40" s="1"/>
      <c r="B40" s="2">
        <v>1850</v>
      </c>
      <c r="C40" s="2">
        <v>0.33300000000000002</v>
      </c>
      <c r="D40" s="2">
        <v>23.684999999999999</v>
      </c>
      <c r="E40" s="2">
        <v>1.0580000000000001</v>
      </c>
      <c r="F40" s="2">
        <v>1300</v>
      </c>
      <c r="G40" s="2">
        <v>0</v>
      </c>
      <c r="H40" s="2">
        <v>0</v>
      </c>
      <c r="I40" s="2">
        <v>0</v>
      </c>
      <c r="J40" s="2">
        <v>173.08</v>
      </c>
      <c r="K40" s="13">
        <v>0</v>
      </c>
      <c r="L40" s="2"/>
      <c r="M40" s="1"/>
      <c r="N40" s="2">
        <v>1850</v>
      </c>
      <c r="O40" s="2">
        <v>0.33300000000000002</v>
      </c>
      <c r="P40" s="2">
        <v>23.684999999999999</v>
      </c>
      <c r="Q40" s="2">
        <v>1.0580000000000001</v>
      </c>
      <c r="R40" s="2">
        <v>1300</v>
      </c>
      <c r="S40" s="2">
        <v>0</v>
      </c>
      <c r="T40" s="2">
        <v>0</v>
      </c>
      <c r="U40" s="2">
        <v>0</v>
      </c>
      <c r="V40" s="2">
        <v>173.08</v>
      </c>
      <c r="W40" s="2">
        <f t="shared" si="0"/>
        <v>0</v>
      </c>
      <c r="X40" s="2"/>
      <c r="Y40" s="2"/>
      <c r="Z40" s="1"/>
      <c r="AA40" s="2">
        <v>1850</v>
      </c>
      <c r="AB40" s="2">
        <v>0.34599999999999997</v>
      </c>
      <c r="AC40" s="2">
        <v>23.690999999999999</v>
      </c>
      <c r="AD40" s="2">
        <v>1.0880000000000001</v>
      </c>
      <c r="AE40" s="2">
        <v>1300</v>
      </c>
      <c r="AF40" s="2">
        <v>0</v>
      </c>
      <c r="AG40" s="2">
        <v>0</v>
      </c>
      <c r="AH40" s="2">
        <v>0</v>
      </c>
      <c r="AI40" s="2">
        <v>173.08</v>
      </c>
      <c r="AJ40" s="2">
        <v>0</v>
      </c>
      <c r="AK40" s="1"/>
      <c r="AL40" s="2"/>
      <c r="AM40" s="2"/>
      <c r="AO40" s="2"/>
      <c r="AP40" s="2">
        <v>3.7100000000000002E-3</v>
      </c>
      <c r="AQ40" s="2"/>
      <c r="AR40" s="2"/>
      <c r="AS40" s="2"/>
      <c r="AT40" s="2"/>
      <c r="AU40" s="2"/>
      <c r="AV40" s="1"/>
      <c r="AW40" s="2"/>
      <c r="AX40" s="2"/>
      <c r="AY40" s="2"/>
      <c r="AZ40" s="2"/>
      <c r="BA40" s="2"/>
      <c r="BB40" s="2"/>
      <c r="BC40" s="2"/>
      <c r="BD40" s="2"/>
      <c r="BE40" s="2"/>
    </row>
    <row r="41" spans="1:57" x14ac:dyDescent="0.25">
      <c r="A41" s="1"/>
      <c r="B41" s="2">
        <v>1900</v>
      </c>
      <c r="C41" s="2">
        <v>0.32600000000000001</v>
      </c>
      <c r="D41" s="2">
        <v>24.329000000000001</v>
      </c>
      <c r="E41" s="2">
        <v>1.0580000000000001</v>
      </c>
      <c r="F41" s="2">
        <v>1300</v>
      </c>
      <c r="G41" s="2">
        <v>0</v>
      </c>
      <c r="H41" s="2">
        <v>0</v>
      </c>
      <c r="I41" s="2">
        <v>0</v>
      </c>
      <c r="J41" s="2">
        <v>175.77</v>
      </c>
      <c r="K41" s="13">
        <v>0</v>
      </c>
      <c r="L41" s="2"/>
      <c r="M41" s="1"/>
      <c r="N41" s="2">
        <v>1900</v>
      </c>
      <c r="O41" s="2">
        <v>0.32600000000000001</v>
      </c>
      <c r="P41" s="2">
        <v>24.329000000000001</v>
      </c>
      <c r="Q41" s="2">
        <v>1.0580000000000001</v>
      </c>
      <c r="R41" s="2">
        <v>1300</v>
      </c>
      <c r="S41" s="2">
        <v>0</v>
      </c>
      <c r="T41" s="2">
        <v>0</v>
      </c>
      <c r="U41" s="2">
        <v>0</v>
      </c>
      <c r="V41" s="2">
        <v>175.77</v>
      </c>
      <c r="W41" s="2">
        <f t="shared" si="0"/>
        <v>0</v>
      </c>
      <c r="X41" s="2"/>
      <c r="Y41" s="2"/>
      <c r="Z41" s="1"/>
      <c r="AA41" s="2">
        <v>1900</v>
      </c>
      <c r="AB41" s="2">
        <v>0.33900000000000002</v>
      </c>
      <c r="AC41" s="2">
        <v>24.335000000000001</v>
      </c>
      <c r="AD41" s="2">
        <v>1.0880000000000001</v>
      </c>
      <c r="AE41" s="2">
        <v>1300</v>
      </c>
      <c r="AF41" s="2">
        <v>0</v>
      </c>
      <c r="AG41" s="2">
        <v>0</v>
      </c>
      <c r="AH41" s="2">
        <v>0</v>
      </c>
      <c r="AI41" s="2">
        <v>175.77</v>
      </c>
      <c r="AJ41" s="2">
        <v>0</v>
      </c>
      <c r="AK41" s="1"/>
      <c r="AL41" s="2"/>
      <c r="AM41" s="2"/>
      <c r="AO41" s="2"/>
      <c r="AP41" s="2">
        <v>3.8E-3</v>
      </c>
      <c r="AQ41" s="2"/>
      <c r="AR41" s="2"/>
      <c r="AS41" s="2"/>
      <c r="AT41" s="2"/>
      <c r="AU41" s="2"/>
      <c r="AV41" s="1"/>
      <c r="AW41" s="2"/>
      <c r="AX41" s="2"/>
      <c r="AY41" s="2"/>
      <c r="AZ41" s="2"/>
      <c r="BA41" s="2"/>
      <c r="BB41" s="2"/>
      <c r="BC41" s="2"/>
      <c r="BD41" s="2"/>
      <c r="BE41" s="2"/>
    </row>
    <row r="42" spans="1:57" x14ac:dyDescent="0.25">
      <c r="A42" s="1"/>
      <c r="B42" s="2">
        <v>1950</v>
      </c>
      <c r="C42" s="2">
        <v>0.31900000000000001</v>
      </c>
      <c r="D42" s="2">
        <v>24.972999999999999</v>
      </c>
      <c r="E42" s="2">
        <v>1.0580000000000001</v>
      </c>
      <c r="F42" s="2">
        <v>1300</v>
      </c>
      <c r="G42" s="2">
        <v>0</v>
      </c>
      <c r="H42" s="2">
        <v>0</v>
      </c>
      <c r="I42" s="2">
        <v>0</v>
      </c>
      <c r="J42" s="2">
        <v>178.36</v>
      </c>
      <c r="K42" s="13">
        <v>0</v>
      </c>
      <c r="L42" s="2"/>
      <c r="M42" s="1"/>
      <c r="N42" s="2">
        <v>1950</v>
      </c>
      <c r="O42" s="2">
        <v>0.31900000000000001</v>
      </c>
      <c r="P42" s="2">
        <v>24.972999999999999</v>
      </c>
      <c r="Q42" s="2">
        <v>1.0580000000000001</v>
      </c>
      <c r="R42" s="2">
        <v>1300</v>
      </c>
      <c r="S42" s="2">
        <v>0</v>
      </c>
      <c r="T42" s="2">
        <v>0</v>
      </c>
      <c r="U42" s="2">
        <v>0</v>
      </c>
      <c r="V42" s="2">
        <v>178.36</v>
      </c>
      <c r="W42" s="2">
        <f t="shared" si="0"/>
        <v>0</v>
      </c>
      <c r="X42" s="2"/>
      <c r="Y42" s="2"/>
      <c r="Z42" s="1"/>
      <c r="AA42" s="2">
        <v>1950</v>
      </c>
      <c r="AB42" s="2">
        <v>0.33200000000000002</v>
      </c>
      <c r="AC42" s="2">
        <v>24.978999999999999</v>
      </c>
      <c r="AD42" s="2">
        <v>1.0880000000000001</v>
      </c>
      <c r="AE42" s="2">
        <v>1300</v>
      </c>
      <c r="AF42" s="2">
        <v>0</v>
      </c>
      <c r="AG42" s="2">
        <v>0</v>
      </c>
      <c r="AH42" s="2">
        <v>0</v>
      </c>
      <c r="AI42" s="2">
        <v>178.36</v>
      </c>
      <c r="AJ42" s="2">
        <v>0</v>
      </c>
      <c r="AK42" s="1"/>
      <c r="AL42" s="2"/>
      <c r="AM42" s="2"/>
      <c r="AO42" s="2"/>
      <c r="AP42" s="2">
        <v>3.8899999999999998E-3</v>
      </c>
      <c r="AQ42" s="2"/>
      <c r="AR42" s="2"/>
      <c r="AS42" s="2"/>
      <c r="AT42" s="2"/>
      <c r="AU42" s="2"/>
      <c r="AV42" s="1"/>
      <c r="AW42" s="2"/>
      <c r="AX42" s="2"/>
      <c r="AY42" s="2"/>
      <c r="AZ42" s="2"/>
      <c r="BA42" s="2"/>
      <c r="BB42" s="2"/>
      <c r="BC42" s="2"/>
      <c r="BD42" s="2"/>
      <c r="BE42" s="2"/>
    </row>
    <row r="43" spans="1:57" x14ac:dyDescent="0.25">
      <c r="A43" s="1"/>
      <c r="B43" s="2">
        <v>2000</v>
      </c>
      <c r="C43" s="2">
        <v>0.313</v>
      </c>
      <c r="D43" s="2">
        <v>25.616</v>
      </c>
      <c r="E43" s="2">
        <v>1.0580000000000001</v>
      </c>
      <c r="F43" s="2">
        <v>1300</v>
      </c>
      <c r="G43" s="2">
        <v>0</v>
      </c>
      <c r="H43" s="2">
        <v>0</v>
      </c>
      <c r="I43" s="2">
        <v>0</v>
      </c>
      <c r="J43" s="2">
        <v>180.85</v>
      </c>
      <c r="K43" s="13">
        <v>0</v>
      </c>
      <c r="L43" s="2"/>
      <c r="M43" s="1"/>
      <c r="N43" s="2">
        <v>2000</v>
      </c>
      <c r="O43" s="2">
        <v>0.313</v>
      </c>
      <c r="P43" s="2">
        <v>25.616</v>
      </c>
      <c r="Q43" s="2">
        <v>1.0580000000000001</v>
      </c>
      <c r="R43" s="2">
        <v>1300</v>
      </c>
      <c r="S43" s="2">
        <v>0</v>
      </c>
      <c r="T43" s="2">
        <v>0</v>
      </c>
      <c r="U43" s="2">
        <v>0</v>
      </c>
      <c r="V43" s="2">
        <v>180.85</v>
      </c>
      <c r="W43" s="2">
        <f t="shared" si="0"/>
        <v>0</v>
      </c>
      <c r="X43" s="2"/>
      <c r="Y43" s="2"/>
      <c r="Z43" s="1"/>
      <c r="AA43" s="2">
        <v>2000</v>
      </c>
      <c r="AB43" s="2">
        <v>0.32500000000000001</v>
      </c>
      <c r="AC43" s="2">
        <v>25.623000000000001</v>
      </c>
      <c r="AD43" s="2">
        <v>1.0880000000000001</v>
      </c>
      <c r="AE43" s="2">
        <v>1300</v>
      </c>
      <c r="AF43" s="2">
        <v>0</v>
      </c>
      <c r="AG43" s="2">
        <v>0</v>
      </c>
      <c r="AH43" s="2">
        <v>0</v>
      </c>
      <c r="AI43" s="2">
        <v>180.85</v>
      </c>
      <c r="AJ43" s="2">
        <v>0</v>
      </c>
      <c r="AK43" s="1"/>
      <c r="AL43" s="2"/>
      <c r="AM43" s="2"/>
      <c r="AO43" s="2"/>
      <c r="AP43" s="2">
        <v>3.98E-3</v>
      </c>
      <c r="AQ43" s="2"/>
      <c r="AR43" s="2"/>
      <c r="AS43" s="2"/>
      <c r="AT43" s="2"/>
      <c r="AU43" s="2"/>
      <c r="AV43" s="1"/>
      <c r="AW43" s="2"/>
      <c r="AX43" s="2"/>
      <c r="AY43" s="2"/>
      <c r="AZ43" s="2"/>
      <c r="BA43" s="2"/>
      <c r="BB43" s="2"/>
      <c r="BC43" s="2"/>
      <c r="BD43" s="2"/>
      <c r="BE43" s="2"/>
    </row>
    <row r="44" spans="1:57" x14ac:dyDescent="0.25">
      <c r="A44" s="1"/>
      <c r="B44" s="2">
        <v>2050</v>
      </c>
      <c r="C44" s="2">
        <v>0.30599999999999999</v>
      </c>
      <c r="D44" s="2">
        <v>26.26</v>
      </c>
      <c r="E44" s="2">
        <v>1.0580000000000001</v>
      </c>
      <c r="F44" s="2">
        <v>1300</v>
      </c>
      <c r="G44" s="2">
        <v>0</v>
      </c>
      <c r="H44" s="2">
        <v>0</v>
      </c>
      <c r="I44" s="2">
        <v>0</v>
      </c>
      <c r="J44" s="2">
        <v>183.25</v>
      </c>
      <c r="K44" s="13">
        <v>0</v>
      </c>
      <c r="L44" s="2"/>
      <c r="M44" s="1"/>
      <c r="N44" s="2">
        <v>2050</v>
      </c>
      <c r="O44" s="2">
        <v>0.30599999999999999</v>
      </c>
      <c r="P44" s="2">
        <v>26.26</v>
      </c>
      <c r="Q44" s="2">
        <v>1.0580000000000001</v>
      </c>
      <c r="R44" s="2">
        <v>1300</v>
      </c>
      <c r="S44" s="2">
        <v>0</v>
      </c>
      <c r="T44" s="2">
        <v>0</v>
      </c>
      <c r="U44" s="2">
        <v>0</v>
      </c>
      <c r="V44" s="2">
        <v>183.25</v>
      </c>
      <c r="W44" s="2">
        <f t="shared" si="0"/>
        <v>0</v>
      </c>
      <c r="X44" s="2"/>
      <c r="Y44" s="2"/>
      <c r="Z44" s="1"/>
      <c r="AA44" s="2">
        <v>2050</v>
      </c>
      <c r="AB44" s="2">
        <v>0.318</v>
      </c>
      <c r="AC44" s="2">
        <v>26.266999999999999</v>
      </c>
      <c r="AD44" s="2">
        <v>1.0880000000000001</v>
      </c>
      <c r="AE44" s="2">
        <v>1300</v>
      </c>
      <c r="AF44" s="2">
        <v>0</v>
      </c>
      <c r="AG44" s="2">
        <v>0</v>
      </c>
      <c r="AH44" s="2">
        <v>0</v>
      </c>
      <c r="AI44" s="2">
        <v>183.25</v>
      </c>
      <c r="AJ44" s="2">
        <v>0</v>
      </c>
      <c r="AK44" s="1"/>
      <c r="AL44" s="2"/>
      <c r="AM44" s="2"/>
      <c r="AO44" s="2"/>
      <c r="AP44" s="2">
        <v>4.0699999999999998E-3</v>
      </c>
      <c r="AQ44" s="2"/>
      <c r="AR44" s="2"/>
      <c r="AS44" s="2"/>
      <c r="AT44" s="2"/>
      <c r="AU44" s="2"/>
      <c r="AV44" s="1"/>
      <c r="AW44" s="2"/>
      <c r="AX44" s="2"/>
      <c r="AY44" s="2"/>
      <c r="AZ44" s="2"/>
      <c r="BA44" s="2"/>
      <c r="BB44" s="2"/>
      <c r="BC44" s="2"/>
      <c r="BD44" s="2"/>
      <c r="BE44" s="2"/>
    </row>
    <row r="45" spans="1:57" x14ac:dyDescent="0.25">
      <c r="A45" s="1"/>
      <c r="B45" s="2">
        <v>2100</v>
      </c>
      <c r="C45" s="2">
        <v>0.29899999999999999</v>
      </c>
      <c r="D45" s="2">
        <v>26.904</v>
      </c>
      <c r="E45" s="2">
        <v>1.0580000000000001</v>
      </c>
      <c r="F45" s="2">
        <v>1300</v>
      </c>
      <c r="G45" s="2">
        <v>0</v>
      </c>
      <c r="H45" s="2">
        <v>0</v>
      </c>
      <c r="I45" s="2">
        <v>0</v>
      </c>
      <c r="J45" s="2">
        <v>185.66</v>
      </c>
      <c r="K45" s="13">
        <v>0</v>
      </c>
      <c r="L45" s="2"/>
      <c r="M45" s="1"/>
      <c r="N45" s="2">
        <v>2100</v>
      </c>
      <c r="O45" s="2">
        <v>0.29899999999999999</v>
      </c>
      <c r="P45" s="2">
        <v>26.904</v>
      </c>
      <c r="Q45" s="2">
        <v>1.0580000000000001</v>
      </c>
      <c r="R45" s="2">
        <v>1300</v>
      </c>
      <c r="S45" s="2">
        <v>0</v>
      </c>
      <c r="T45" s="2">
        <v>0</v>
      </c>
      <c r="U45" s="2">
        <v>0</v>
      </c>
      <c r="V45" s="2">
        <v>185.66</v>
      </c>
      <c r="W45" s="2">
        <f t="shared" si="0"/>
        <v>0</v>
      </c>
      <c r="X45" s="2"/>
      <c r="Y45" s="2"/>
      <c r="Z45" s="1"/>
      <c r="AA45" s="2">
        <v>2100</v>
      </c>
      <c r="AB45" s="2">
        <v>0.311</v>
      </c>
      <c r="AC45" s="2">
        <v>26.911000000000001</v>
      </c>
      <c r="AD45" s="2">
        <v>1.0880000000000001</v>
      </c>
      <c r="AE45" s="2">
        <v>1300</v>
      </c>
      <c r="AF45" s="2">
        <v>0</v>
      </c>
      <c r="AG45" s="2">
        <v>0</v>
      </c>
      <c r="AH45" s="2">
        <v>0</v>
      </c>
      <c r="AI45" s="2">
        <v>185.66</v>
      </c>
      <c r="AJ45" s="2">
        <v>0</v>
      </c>
      <c r="AK45" s="1"/>
      <c r="AL45" s="2"/>
      <c r="AM45" s="2"/>
      <c r="AO45" s="2"/>
      <c r="AP45" s="2">
        <v>4.1599999999999996E-3</v>
      </c>
      <c r="AQ45" s="2"/>
      <c r="AR45" s="2"/>
      <c r="AS45" s="2"/>
      <c r="AT45" s="2"/>
      <c r="AU45" s="2"/>
      <c r="AV45" s="1"/>
      <c r="AW45" s="2"/>
      <c r="AX45" s="2"/>
      <c r="AY45" s="2"/>
      <c r="AZ45" s="2"/>
      <c r="BA45" s="2"/>
      <c r="BB45" s="2"/>
      <c r="BC45" s="2"/>
      <c r="BD45" s="2"/>
      <c r="BE45" s="2"/>
    </row>
    <row r="46" spans="1:57" x14ac:dyDescent="0.25">
      <c r="A46" s="1"/>
      <c r="B46" s="2">
        <v>2150</v>
      </c>
      <c r="C46" s="2">
        <v>0.29299999999999998</v>
      </c>
      <c r="D46" s="2">
        <v>27.547000000000001</v>
      </c>
      <c r="E46" s="2">
        <v>1.0580000000000001</v>
      </c>
      <c r="F46" s="2">
        <v>1300</v>
      </c>
      <c r="G46" s="2">
        <v>0</v>
      </c>
      <c r="H46" s="2">
        <v>0</v>
      </c>
      <c r="I46" s="2">
        <v>0</v>
      </c>
      <c r="J46" s="2">
        <v>187.99</v>
      </c>
      <c r="K46" s="13">
        <v>0</v>
      </c>
      <c r="L46" s="2"/>
      <c r="M46" s="1"/>
      <c r="N46" s="2">
        <v>2150</v>
      </c>
      <c r="O46" s="2">
        <v>0.29299999999999998</v>
      </c>
      <c r="P46" s="2">
        <v>27.547000000000001</v>
      </c>
      <c r="Q46" s="2">
        <v>1.0580000000000001</v>
      </c>
      <c r="R46" s="2">
        <v>1300</v>
      </c>
      <c r="S46" s="2">
        <v>0</v>
      </c>
      <c r="T46" s="2">
        <v>0</v>
      </c>
      <c r="U46" s="2">
        <v>0</v>
      </c>
      <c r="V46" s="2">
        <v>187.99</v>
      </c>
      <c r="W46" s="2">
        <f t="shared" si="0"/>
        <v>0</v>
      </c>
      <c r="X46" s="2"/>
      <c r="Y46" s="2"/>
      <c r="Z46" s="1"/>
      <c r="AA46" s="2">
        <v>2150</v>
      </c>
      <c r="AB46" s="2">
        <v>0.30399999999999999</v>
      </c>
      <c r="AC46" s="2">
        <v>27.555</v>
      </c>
      <c r="AD46" s="2">
        <v>1.0880000000000001</v>
      </c>
      <c r="AE46" s="2">
        <v>1300</v>
      </c>
      <c r="AF46" s="2">
        <v>0</v>
      </c>
      <c r="AG46" s="2">
        <v>0</v>
      </c>
      <c r="AH46" s="2">
        <v>0</v>
      </c>
      <c r="AI46" s="2">
        <v>187.99</v>
      </c>
      <c r="AJ46" s="2">
        <v>0</v>
      </c>
      <c r="AK46" s="1"/>
      <c r="AL46" s="2"/>
      <c r="AM46" s="2"/>
      <c r="AO46" s="2"/>
      <c r="AP46" s="2">
        <v>4.2500000000000003E-3</v>
      </c>
      <c r="AQ46" s="2"/>
      <c r="AR46" s="2"/>
      <c r="AS46" s="2"/>
      <c r="AT46" s="2"/>
      <c r="AU46" s="2"/>
      <c r="AV46" s="1"/>
      <c r="AW46" s="2"/>
      <c r="AX46" s="2"/>
      <c r="AY46" s="2"/>
      <c r="AZ46" s="2"/>
      <c r="BA46" s="2"/>
      <c r="BB46" s="2"/>
      <c r="BC46" s="2"/>
      <c r="BD46" s="2"/>
      <c r="BE46" s="2"/>
    </row>
    <row r="47" spans="1:57" x14ac:dyDescent="0.25">
      <c r="A47" s="1"/>
      <c r="B47" s="2">
        <v>2200</v>
      </c>
      <c r="C47" s="2">
        <v>0.28599999999999998</v>
      </c>
      <c r="D47" s="2">
        <v>28.190999999999999</v>
      </c>
      <c r="E47" s="2">
        <v>1.0580000000000001</v>
      </c>
      <c r="F47" s="2">
        <v>1300</v>
      </c>
      <c r="G47" s="2">
        <v>0</v>
      </c>
      <c r="H47" s="2">
        <v>0</v>
      </c>
      <c r="I47" s="2">
        <v>0</v>
      </c>
      <c r="J47" s="2">
        <v>190.23</v>
      </c>
      <c r="K47" s="13">
        <v>0</v>
      </c>
      <c r="L47" s="2"/>
      <c r="M47" s="1"/>
      <c r="N47" s="2">
        <v>2200</v>
      </c>
      <c r="O47" s="2">
        <v>0.28599999999999998</v>
      </c>
      <c r="P47" s="2">
        <v>28.190999999999999</v>
      </c>
      <c r="Q47" s="2">
        <v>1.0580000000000001</v>
      </c>
      <c r="R47" s="2">
        <v>1300</v>
      </c>
      <c r="S47" s="2">
        <v>0</v>
      </c>
      <c r="T47" s="2">
        <v>0</v>
      </c>
      <c r="U47" s="2">
        <v>0</v>
      </c>
      <c r="V47" s="2">
        <v>190.23</v>
      </c>
      <c r="W47" s="2">
        <f t="shared" si="0"/>
        <v>0</v>
      </c>
      <c r="X47" s="2"/>
      <c r="Y47" s="2"/>
      <c r="Z47" s="1"/>
      <c r="AA47" s="2">
        <v>2200</v>
      </c>
      <c r="AB47" s="2">
        <v>0.29699999999999999</v>
      </c>
      <c r="AC47" s="2">
        <v>28.199000000000002</v>
      </c>
      <c r="AD47" s="2">
        <v>1.0880000000000001</v>
      </c>
      <c r="AE47" s="2">
        <v>1300</v>
      </c>
      <c r="AF47" s="2">
        <v>0</v>
      </c>
      <c r="AG47" s="2">
        <v>0</v>
      </c>
      <c r="AH47" s="2">
        <v>0</v>
      </c>
      <c r="AI47" s="2">
        <v>190.23</v>
      </c>
      <c r="AJ47" s="2">
        <v>0</v>
      </c>
      <c r="AK47" s="1"/>
      <c r="AL47" s="2"/>
      <c r="AM47" s="2"/>
      <c r="AO47" s="2"/>
      <c r="AP47" s="2">
        <v>4.3400000000000001E-3</v>
      </c>
      <c r="AQ47" s="2"/>
      <c r="AR47" s="2"/>
      <c r="AS47" s="2"/>
      <c r="AT47" s="2"/>
      <c r="AU47" s="2"/>
      <c r="AV47" s="1"/>
      <c r="AW47" s="2"/>
      <c r="AX47" s="2"/>
      <c r="AY47" s="2"/>
      <c r="AZ47" s="2"/>
      <c r="BA47" s="2"/>
      <c r="BB47" s="2"/>
      <c r="BC47" s="2"/>
      <c r="BD47" s="2"/>
      <c r="BE47" s="2"/>
    </row>
    <row r="48" spans="1:57" x14ac:dyDescent="0.25">
      <c r="A48" s="1"/>
      <c r="B48" s="2">
        <v>2250</v>
      </c>
      <c r="C48" s="2">
        <v>0.27900000000000003</v>
      </c>
      <c r="D48" s="2">
        <v>28.835000000000001</v>
      </c>
      <c r="E48" s="2">
        <v>1.0580000000000001</v>
      </c>
      <c r="F48" s="2">
        <v>1300</v>
      </c>
      <c r="G48" s="2">
        <v>0</v>
      </c>
      <c r="H48" s="2">
        <v>0</v>
      </c>
      <c r="I48" s="2">
        <v>0</v>
      </c>
      <c r="J48" s="2">
        <v>192.31</v>
      </c>
      <c r="K48" s="13">
        <v>0</v>
      </c>
      <c r="L48" s="2"/>
      <c r="M48" s="1"/>
      <c r="N48" s="2">
        <v>2250</v>
      </c>
      <c r="O48" s="2">
        <v>0.27900000000000003</v>
      </c>
      <c r="P48" s="2">
        <v>28.835000000000001</v>
      </c>
      <c r="Q48" s="2">
        <v>1.0580000000000001</v>
      </c>
      <c r="R48" s="2">
        <v>1300</v>
      </c>
      <c r="S48" s="2">
        <v>0</v>
      </c>
      <c r="T48" s="2">
        <v>0</v>
      </c>
      <c r="U48" s="2">
        <v>0</v>
      </c>
      <c r="V48" s="2">
        <v>192.31</v>
      </c>
      <c r="W48" s="2">
        <f t="shared" si="0"/>
        <v>0</v>
      </c>
      <c r="X48" s="2"/>
      <c r="Y48" s="2"/>
      <c r="Z48" s="1"/>
      <c r="AA48" s="2">
        <v>2250</v>
      </c>
      <c r="AB48" s="2">
        <v>0.28999999999999998</v>
      </c>
      <c r="AC48" s="2">
        <v>28.843</v>
      </c>
      <c r="AD48" s="2">
        <v>1.0880000000000001</v>
      </c>
      <c r="AE48" s="2">
        <v>1300</v>
      </c>
      <c r="AF48" s="2">
        <v>0</v>
      </c>
      <c r="AG48" s="2">
        <v>0</v>
      </c>
      <c r="AH48" s="2">
        <v>0</v>
      </c>
      <c r="AI48" s="2">
        <v>192.31</v>
      </c>
      <c r="AJ48" s="2">
        <v>0</v>
      </c>
      <c r="AK48" s="1"/>
      <c r="AL48" s="2"/>
      <c r="AM48" s="2"/>
      <c r="AO48" s="2"/>
      <c r="AP48" s="2">
        <v>4.4299999999999999E-3</v>
      </c>
      <c r="AQ48" s="2"/>
      <c r="AR48" s="2"/>
      <c r="AS48" s="2"/>
      <c r="AT48" s="2"/>
      <c r="AU48" s="2"/>
      <c r="AV48" s="1"/>
      <c r="AW48" s="2"/>
      <c r="AX48" s="2"/>
      <c r="AY48" s="2"/>
      <c r="AZ48" s="2"/>
      <c r="BA48" s="2"/>
      <c r="BB48" s="2"/>
      <c r="BC48" s="2"/>
      <c r="BD48" s="2"/>
      <c r="BE48" s="2"/>
    </row>
    <row r="49" spans="1:59" x14ac:dyDescent="0.25">
      <c r="A49" s="1"/>
      <c r="B49" s="2">
        <v>2300</v>
      </c>
      <c r="C49" s="2">
        <v>0.27300000000000002</v>
      </c>
      <c r="D49" s="2">
        <v>29.478000000000002</v>
      </c>
      <c r="E49" s="2">
        <v>1.0580000000000001</v>
      </c>
      <c r="F49" s="2">
        <v>1300</v>
      </c>
      <c r="G49" s="2">
        <v>0</v>
      </c>
      <c r="H49" s="2">
        <v>0</v>
      </c>
      <c r="I49" s="2">
        <v>0</v>
      </c>
      <c r="J49" s="2">
        <v>194.41</v>
      </c>
      <c r="K49" s="13">
        <v>0</v>
      </c>
      <c r="L49" s="2"/>
      <c r="M49" s="1"/>
      <c r="N49" s="2">
        <v>2300</v>
      </c>
      <c r="O49" s="2">
        <v>0.27300000000000002</v>
      </c>
      <c r="P49" s="2">
        <v>29.478000000000002</v>
      </c>
      <c r="Q49" s="2">
        <v>1.0580000000000001</v>
      </c>
      <c r="R49" s="2">
        <v>1300</v>
      </c>
      <c r="S49" s="2">
        <v>0</v>
      </c>
      <c r="T49" s="2">
        <v>0</v>
      </c>
      <c r="U49" s="2">
        <v>0</v>
      </c>
      <c r="V49" s="2">
        <v>194.41</v>
      </c>
      <c r="W49" s="2">
        <f t="shared" si="0"/>
        <v>0</v>
      </c>
      <c r="X49" s="2"/>
      <c r="Y49" s="2"/>
      <c r="Z49" s="1"/>
      <c r="AA49" s="2">
        <v>2300</v>
      </c>
      <c r="AB49" s="2">
        <v>0.28299999999999997</v>
      </c>
      <c r="AC49" s="2">
        <v>29.486999999999998</v>
      </c>
      <c r="AD49" s="2">
        <v>1.0880000000000001</v>
      </c>
      <c r="AE49" s="2">
        <v>1300</v>
      </c>
      <c r="AF49" s="2">
        <v>0</v>
      </c>
      <c r="AG49" s="2">
        <v>0</v>
      </c>
      <c r="AH49" s="2">
        <v>0</v>
      </c>
      <c r="AI49" s="2">
        <v>194.41</v>
      </c>
      <c r="AJ49" s="2">
        <v>0</v>
      </c>
      <c r="AK49" s="1"/>
      <c r="AL49" s="2"/>
      <c r="AM49" s="2"/>
      <c r="AO49" s="2"/>
      <c r="AP49" s="2">
        <v>4.5199999999999997E-3</v>
      </c>
      <c r="AQ49" s="2"/>
      <c r="AR49" s="2"/>
      <c r="AS49" s="2"/>
      <c r="AT49" s="2"/>
      <c r="AU49" s="2"/>
      <c r="AV49" s="1"/>
      <c r="AW49" s="2"/>
      <c r="AX49" s="2"/>
      <c r="AY49" s="2"/>
      <c r="AZ49" s="2"/>
      <c r="BA49" s="2"/>
      <c r="BB49" s="2"/>
      <c r="BC49" s="2"/>
      <c r="BD49" s="2"/>
      <c r="BE49" s="2"/>
    </row>
    <row r="50" spans="1:59" x14ac:dyDescent="0.25">
      <c r="A50" s="1"/>
      <c r="B50" s="2">
        <v>2350</v>
      </c>
      <c r="C50" s="2">
        <v>0.26600000000000001</v>
      </c>
      <c r="D50" s="2">
        <v>30.122</v>
      </c>
      <c r="E50" s="2">
        <v>1.0580000000000001</v>
      </c>
      <c r="F50" s="2">
        <v>1300</v>
      </c>
      <c r="G50" s="2">
        <v>0</v>
      </c>
      <c r="H50" s="2">
        <v>0</v>
      </c>
      <c r="I50" s="2">
        <v>0</v>
      </c>
      <c r="J50" s="2">
        <v>196.53</v>
      </c>
      <c r="K50" s="13">
        <v>0</v>
      </c>
      <c r="L50" s="2"/>
      <c r="M50" s="1"/>
      <c r="N50" s="2">
        <v>2350</v>
      </c>
      <c r="O50" s="2">
        <v>0.26600000000000001</v>
      </c>
      <c r="P50" s="2">
        <v>30.122</v>
      </c>
      <c r="Q50" s="2">
        <v>1.0580000000000001</v>
      </c>
      <c r="R50" s="2">
        <v>1300</v>
      </c>
      <c r="S50" s="2">
        <v>0</v>
      </c>
      <c r="T50" s="2">
        <v>0</v>
      </c>
      <c r="U50" s="2">
        <v>0</v>
      </c>
      <c r="V50" s="2">
        <v>196.53</v>
      </c>
      <c r="W50" s="2">
        <f t="shared" si="0"/>
        <v>0</v>
      </c>
      <c r="X50" s="2"/>
      <c r="Y50" s="2"/>
      <c r="Z50" s="1"/>
      <c r="AA50" s="2">
        <v>2350</v>
      </c>
      <c r="AB50" s="2">
        <v>0.27600000000000002</v>
      </c>
      <c r="AC50" s="2">
        <v>30.131</v>
      </c>
      <c r="AD50" s="2">
        <v>1.0880000000000001</v>
      </c>
      <c r="AE50" s="2">
        <v>1300</v>
      </c>
      <c r="AF50" s="2">
        <v>0</v>
      </c>
      <c r="AG50" s="2">
        <v>0</v>
      </c>
      <c r="AH50" s="2">
        <v>0</v>
      </c>
      <c r="AI50" s="2">
        <v>196.53</v>
      </c>
      <c r="AJ50" s="2">
        <v>0</v>
      </c>
      <c r="AK50" s="1"/>
      <c r="AL50" s="2"/>
      <c r="AM50" s="2"/>
      <c r="AO50" s="2"/>
      <c r="AP50" s="2">
        <v>4.6100000000000004E-3</v>
      </c>
      <c r="AQ50" s="2"/>
      <c r="AR50" s="2"/>
      <c r="AS50" s="2"/>
      <c r="AT50" s="2"/>
      <c r="AU50" s="2"/>
      <c r="AV50" s="1"/>
      <c r="AW50" s="2"/>
      <c r="AX50" s="2"/>
      <c r="AY50" s="2"/>
      <c r="AZ50" s="2"/>
      <c r="BA50" s="2"/>
      <c r="BB50" s="2"/>
      <c r="BC50" s="2"/>
      <c r="BD50" s="2"/>
      <c r="BE50" s="2"/>
    </row>
    <row r="51" spans="1:59" x14ac:dyDescent="0.25">
      <c r="A51" s="1"/>
      <c r="B51" s="2">
        <v>2400</v>
      </c>
      <c r="C51" s="2">
        <v>0.25900000000000001</v>
      </c>
      <c r="D51" s="2">
        <v>30.765999999999998</v>
      </c>
      <c r="E51" s="2">
        <v>1.0580000000000001</v>
      </c>
      <c r="F51" s="2">
        <v>1300</v>
      </c>
      <c r="G51" s="2">
        <v>0</v>
      </c>
      <c r="H51" s="2">
        <v>0</v>
      </c>
      <c r="I51" s="2">
        <v>0</v>
      </c>
      <c r="J51" s="2">
        <v>198.49</v>
      </c>
      <c r="K51" s="13">
        <v>0</v>
      </c>
      <c r="L51" s="2"/>
      <c r="M51" s="1"/>
      <c r="N51" s="2">
        <v>2400</v>
      </c>
      <c r="O51" s="2">
        <v>0.25900000000000001</v>
      </c>
      <c r="P51" s="2">
        <v>30.765999999999998</v>
      </c>
      <c r="Q51" s="2">
        <v>1.0580000000000001</v>
      </c>
      <c r="R51" s="2">
        <v>1300</v>
      </c>
      <c r="S51" s="2">
        <v>0</v>
      </c>
      <c r="T51" s="2">
        <v>0</v>
      </c>
      <c r="U51" s="2">
        <v>0</v>
      </c>
      <c r="V51" s="2">
        <v>198.49</v>
      </c>
      <c r="W51" s="2">
        <f t="shared" si="0"/>
        <v>0</v>
      </c>
      <c r="X51" s="2"/>
      <c r="Y51" s="2"/>
      <c r="Z51" s="1"/>
      <c r="AA51" s="2">
        <v>2400</v>
      </c>
      <c r="AB51" s="2">
        <v>0.26900000000000002</v>
      </c>
      <c r="AC51" s="2">
        <v>30.774999999999999</v>
      </c>
      <c r="AD51" s="2">
        <v>1.0880000000000001</v>
      </c>
      <c r="AE51" s="2">
        <v>1300</v>
      </c>
      <c r="AF51" s="2">
        <v>0</v>
      </c>
      <c r="AG51" s="2">
        <v>0</v>
      </c>
      <c r="AH51" s="2">
        <v>0</v>
      </c>
      <c r="AI51" s="2">
        <v>198.49</v>
      </c>
      <c r="AJ51" s="2">
        <v>0</v>
      </c>
      <c r="AK51" s="1"/>
      <c r="AL51" s="2"/>
      <c r="AM51" s="2"/>
      <c r="AO51" s="2"/>
      <c r="AP51" s="2">
        <v>4.7000000000000002E-3</v>
      </c>
      <c r="AQ51" s="2"/>
      <c r="AR51" s="2"/>
      <c r="AS51" s="2"/>
      <c r="AT51" s="2"/>
      <c r="AU51" s="2"/>
      <c r="AV51" s="1"/>
      <c r="AW51" s="2"/>
      <c r="AX51" s="2"/>
      <c r="AY51" s="2"/>
      <c r="AZ51" s="2"/>
      <c r="BA51" s="2"/>
      <c r="BB51" s="2"/>
      <c r="BC51" s="2"/>
      <c r="BD51" s="2"/>
      <c r="BE51" s="2"/>
    </row>
    <row r="52" spans="1:59" x14ac:dyDescent="0.25">
      <c r="A52" s="1"/>
      <c r="B52" s="2">
        <v>2450</v>
      </c>
      <c r="C52" s="2">
        <v>0.253</v>
      </c>
      <c r="D52" s="2">
        <v>31.408999999999999</v>
      </c>
      <c r="E52" s="2">
        <v>1.0580000000000001</v>
      </c>
      <c r="F52" s="2">
        <v>1300</v>
      </c>
      <c r="G52" s="2">
        <v>0</v>
      </c>
      <c r="H52" s="2">
        <v>0</v>
      </c>
      <c r="I52" s="2">
        <v>0</v>
      </c>
      <c r="J52" s="2">
        <v>200.3</v>
      </c>
      <c r="K52" s="13">
        <v>0</v>
      </c>
      <c r="L52" s="2"/>
      <c r="M52" s="1"/>
      <c r="N52" s="2">
        <v>2450</v>
      </c>
      <c r="O52" s="2">
        <v>0.253</v>
      </c>
      <c r="P52" s="2">
        <v>31.408999999999999</v>
      </c>
      <c r="Q52" s="2">
        <v>1.0580000000000001</v>
      </c>
      <c r="R52" s="2">
        <v>1300</v>
      </c>
      <c r="S52" s="2">
        <v>0</v>
      </c>
      <c r="T52" s="2">
        <v>0</v>
      </c>
      <c r="U52" s="2">
        <v>0</v>
      </c>
      <c r="V52" s="2">
        <v>200.3</v>
      </c>
      <c r="W52" s="2">
        <f t="shared" si="0"/>
        <v>0</v>
      </c>
      <c r="X52" s="2"/>
      <c r="Y52" s="2"/>
      <c r="Z52" s="1"/>
      <c r="AA52" s="2">
        <v>2450</v>
      </c>
      <c r="AB52" s="2">
        <v>0.26200000000000001</v>
      </c>
      <c r="AC52" s="2">
        <v>31.419</v>
      </c>
      <c r="AD52" s="2">
        <v>1.0880000000000001</v>
      </c>
      <c r="AE52" s="2">
        <v>1300</v>
      </c>
      <c r="AF52" s="2">
        <v>1.448</v>
      </c>
      <c r="AG52" s="2">
        <v>0</v>
      </c>
      <c r="AH52" s="2">
        <v>0</v>
      </c>
      <c r="AI52" s="2">
        <v>200.3</v>
      </c>
      <c r="AJ52" s="2">
        <v>0</v>
      </c>
      <c r="AK52" s="1"/>
      <c r="AL52" s="2"/>
      <c r="AM52" s="2"/>
      <c r="AO52" s="2"/>
      <c r="AP52" s="2">
        <v>4.79E-3</v>
      </c>
      <c r="AQ52" s="2"/>
      <c r="AR52" s="2"/>
      <c r="AS52" s="2"/>
      <c r="AT52" s="2"/>
      <c r="AU52" s="2"/>
      <c r="AV52" s="1"/>
      <c r="AW52" s="2"/>
      <c r="AX52" s="2"/>
      <c r="AY52" s="2"/>
      <c r="AZ52" s="2"/>
      <c r="BA52" s="2"/>
      <c r="BB52" s="2"/>
      <c r="BC52" s="2"/>
      <c r="BD52" s="2"/>
      <c r="BE52" s="2"/>
    </row>
    <row r="53" spans="1:59" x14ac:dyDescent="0.25">
      <c r="A53" s="1"/>
      <c r="B53" s="2">
        <v>2500</v>
      </c>
      <c r="C53" s="2">
        <v>0.246</v>
      </c>
      <c r="D53" s="2">
        <v>32.052999999999997</v>
      </c>
      <c r="E53" s="2">
        <v>1.0580000000000001</v>
      </c>
      <c r="F53" s="2">
        <v>1300</v>
      </c>
      <c r="G53" s="2">
        <v>0</v>
      </c>
      <c r="H53" s="2">
        <v>0</v>
      </c>
      <c r="I53" s="2">
        <v>0</v>
      </c>
      <c r="J53" s="2">
        <v>202.15</v>
      </c>
      <c r="K53" s="13">
        <v>0</v>
      </c>
      <c r="L53" s="2"/>
      <c r="M53" s="1"/>
      <c r="N53" s="2">
        <v>2500</v>
      </c>
      <c r="O53" s="2">
        <v>0.246</v>
      </c>
      <c r="P53" s="2">
        <v>32.052999999999997</v>
      </c>
      <c r="Q53" s="2">
        <v>1.0580000000000001</v>
      </c>
      <c r="R53" s="2">
        <v>1300</v>
      </c>
      <c r="S53" s="2">
        <v>0</v>
      </c>
      <c r="T53" s="2">
        <v>0</v>
      </c>
      <c r="U53" s="2">
        <v>0</v>
      </c>
      <c r="V53" s="2">
        <v>202.15</v>
      </c>
      <c r="W53" s="2">
        <f t="shared" si="0"/>
        <v>0</v>
      </c>
      <c r="X53" s="2"/>
      <c r="Y53" s="2"/>
      <c r="Z53" s="1"/>
      <c r="AA53" s="2">
        <v>2500</v>
      </c>
      <c r="AB53" s="2">
        <v>0.255</v>
      </c>
      <c r="AC53" s="2">
        <v>32.063000000000002</v>
      </c>
      <c r="AD53" s="2">
        <v>1.0880000000000001</v>
      </c>
      <c r="AE53" s="2">
        <v>1300</v>
      </c>
      <c r="AF53" s="2">
        <v>1.4470000000000001</v>
      </c>
      <c r="AG53" s="2">
        <v>0</v>
      </c>
      <c r="AH53" s="2">
        <v>0</v>
      </c>
      <c r="AI53" s="2">
        <v>202.15</v>
      </c>
      <c r="AJ53" s="2">
        <v>0</v>
      </c>
      <c r="AK53" s="1"/>
      <c r="AL53" s="2"/>
      <c r="AM53" s="2"/>
      <c r="AO53" s="2"/>
      <c r="AP53" s="2">
        <v>4.8799999999999998E-3</v>
      </c>
      <c r="AQ53" s="2"/>
      <c r="AR53" s="2"/>
      <c r="AS53" s="2"/>
      <c r="AT53" s="2"/>
      <c r="AU53" s="2"/>
      <c r="AV53" s="1"/>
      <c r="AW53" s="2"/>
      <c r="AX53" s="2"/>
      <c r="AY53" s="2"/>
      <c r="AZ53" s="2"/>
      <c r="BA53" s="2"/>
      <c r="BB53" s="2"/>
      <c r="BC53" s="2"/>
      <c r="BD53" s="2"/>
      <c r="BE53" s="2"/>
    </row>
    <row r="54" spans="1:59" x14ac:dyDescent="0.25">
      <c r="A54" s="1"/>
      <c r="B54" s="2">
        <v>2550</v>
      </c>
      <c r="C54" s="2">
        <v>0.23899999999999999</v>
      </c>
      <c r="D54" s="2">
        <v>32.697000000000003</v>
      </c>
      <c r="E54" s="2">
        <v>1.0580000000000001</v>
      </c>
      <c r="F54" s="2">
        <v>1300</v>
      </c>
      <c r="G54" s="2">
        <v>0</v>
      </c>
      <c r="H54" s="2">
        <v>0</v>
      </c>
      <c r="I54" s="2">
        <v>0</v>
      </c>
      <c r="J54" s="2">
        <v>204.02</v>
      </c>
      <c r="K54" s="13">
        <v>0</v>
      </c>
      <c r="L54" s="2"/>
      <c r="M54" s="1"/>
      <c r="N54" s="2">
        <v>2550</v>
      </c>
      <c r="O54" s="2">
        <v>0.23899999999999999</v>
      </c>
      <c r="P54" s="2">
        <v>32.697000000000003</v>
      </c>
      <c r="Q54" s="2">
        <v>1.0580000000000001</v>
      </c>
      <c r="R54" s="2">
        <v>1300</v>
      </c>
      <c r="S54" s="2">
        <v>0</v>
      </c>
      <c r="T54" s="2">
        <v>0</v>
      </c>
      <c r="U54" s="2">
        <v>0</v>
      </c>
      <c r="V54" s="2">
        <v>204.02</v>
      </c>
      <c r="W54" s="2">
        <f t="shared" si="0"/>
        <v>0</v>
      </c>
      <c r="X54" s="2"/>
      <c r="Y54" s="2"/>
      <c r="Z54" s="1"/>
      <c r="AA54" s="2">
        <v>2550</v>
      </c>
      <c r="AB54" s="2">
        <v>0.248</v>
      </c>
      <c r="AC54" s="2">
        <v>32.707000000000001</v>
      </c>
      <c r="AD54" s="2">
        <v>1.0880000000000001</v>
      </c>
      <c r="AE54" s="2">
        <v>1300</v>
      </c>
      <c r="AF54" s="2">
        <v>1.446</v>
      </c>
      <c r="AG54" s="2">
        <v>0</v>
      </c>
      <c r="AH54" s="2">
        <v>0</v>
      </c>
      <c r="AI54" s="2">
        <v>204.02</v>
      </c>
      <c r="AJ54" s="2">
        <v>0</v>
      </c>
      <c r="AK54" s="1"/>
      <c r="AL54" s="2"/>
      <c r="AM54" s="2"/>
      <c r="AO54" s="2"/>
      <c r="AP54" s="2">
        <v>4.9699999999999996E-3</v>
      </c>
      <c r="AQ54" s="2"/>
      <c r="AR54" s="2"/>
      <c r="AS54" s="2"/>
      <c r="AT54" s="2"/>
      <c r="AU54" s="2"/>
      <c r="AV54" s="1"/>
      <c r="AW54" s="2"/>
      <c r="AX54" s="2"/>
      <c r="AY54" s="2"/>
      <c r="AZ54" s="2"/>
      <c r="BA54" s="2"/>
      <c r="BB54" s="2"/>
      <c r="BC54" s="2"/>
      <c r="BD54" s="2"/>
      <c r="BE54" s="2"/>
    </row>
    <row r="55" spans="1:59" x14ac:dyDescent="0.25">
      <c r="A55" s="1"/>
      <c r="B55" s="2">
        <v>2600</v>
      </c>
      <c r="C55" s="2">
        <v>0.23300000000000001</v>
      </c>
      <c r="D55" s="2">
        <v>33.341000000000001</v>
      </c>
      <c r="E55" s="2">
        <v>1.0580000000000001</v>
      </c>
      <c r="F55" s="2">
        <v>1300</v>
      </c>
      <c r="G55" s="2">
        <v>0</v>
      </c>
      <c r="H55" s="2">
        <v>0</v>
      </c>
      <c r="I55" s="2">
        <v>0</v>
      </c>
      <c r="J55" s="2">
        <v>205.84</v>
      </c>
      <c r="K55" s="13">
        <v>0</v>
      </c>
      <c r="L55" s="2"/>
      <c r="M55" s="1"/>
      <c r="N55" s="2">
        <v>2600</v>
      </c>
      <c r="O55" s="2">
        <v>0.23300000000000001</v>
      </c>
      <c r="P55" s="2">
        <v>33.341000000000001</v>
      </c>
      <c r="Q55" s="2">
        <v>1.0580000000000001</v>
      </c>
      <c r="R55" s="2">
        <v>1300</v>
      </c>
      <c r="S55" s="2">
        <v>0</v>
      </c>
      <c r="T55" s="2">
        <v>0</v>
      </c>
      <c r="U55" s="2">
        <v>0</v>
      </c>
      <c r="V55" s="2">
        <v>205.84</v>
      </c>
      <c r="W55" s="2">
        <f t="shared" si="0"/>
        <v>0</v>
      </c>
      <c r="X55" s="2"/>
      <c r="Y55" s="2"/>
      <c r="Z55" s="1"/>
      <c r="AA55" s="2">
        <v>2600</v>
      </c>
      <c r="AB55" s="2">
        <v>0.24099999999999999</v>
      </c>
      <c r="AC55" s="2">
        <v>33.350999999999999</v>
      </c>
      <c r="AD55" s="2">
        <v>1.0880000000000001</v>
      </c>
      <c r="AE55" s="2">
        <v>1300</v>
      </c>
      <c r="AF55" s="2">
        <v>1.4450000000000001</v>
      </c>
      <c r="AG55" s="2">
        <v>0</v>
      </c>
      <c r="AH55" s="2">
        <v>0</v>
      </c>
      <c r="AI55" s="2">
        <v>205.84</v>
      </c>
      <c r="AJ55" s="2">
        <v>0</v>
      </c>
      <c r="AK55" s="1"/>
      <c r="AL55" s="2"/>
      <c r="AM55" s="2"/>
      <c r="AO55" s="2"/>
      <c r="AP55" s="2">
        <v>5.0600000000000003E-3</v>
      </c>
      <c r="AQ55" s="2"/>
      <c r="AR55" s="2"/>
      <c r="AS55" s="2"/>
      <c r="AT55" s="2"/>
      <c r="AU55" s="2"/>
      <c r="AV55" s="1"/>
      <c r="AW55" s="2"/>
      <c r="AX55" s="2"/>
      <c r="AY55" s="2"/>
      <c r="AZ55" s="2"/>
      <c r="BA55" s="2"/>
      <c r="BB55" s="2"/>
      <c r="BC55" s="2"/>
      <c r="BD55" s="2"/>
      <c r="BE55" s="2"/>
    </row>
    <row r="56" spans="1:59" x14ac:dyDescent="0.25">
      <c r="A56" s="1"/>
      <c r="B56" s="2">
        <v>2650</v>
      </c>
      <c r="C56" s="2">
        <v>0.22600000000000001</v>
      </c>
      <c r="D56" s="2">
        <v>33.984000000000002</v>
      </c>
      <c r="E56" s="2">
        <v>1.0580000000000001</v>
      </c>
      <c r="F56" s="2">
        <v>1300</v>
      </c>
      <c r="G56" s="2">
        <v>0</v>
      </c>
      <c r="H56" s="2">
        <v>0</v>
      </c>
      <c r="I56" s="2">
        <v>0</v>
      </c>
      <c r="J56" s="2">
        <v>207.61</v>
      </c>
      <c r="K56" s="13">
        <v>0</v>
      </c>
      <c r="L56" s="2"/>
      <c r="M56" s="1"/>
      <c r="N56" s="2">
        <v>2650</v>
      </c>
      <c r="O56" s="2">
        <v>0.22600000000000001</v>
      </c>
      <c r="P56" s="2">
        <v>33.984000000000002</v>
      </c>
      <c r="Q56" s="2">
        <v>1.0580000000000001</v>
      </c>
      <c r="R56" s="2">
        <v>1300</v>
      </c>
      <c r="S56" s="2">
        <v>0</v>
      </c>
      <c r="T56" s="2">
        <v>0</v>
      </c>
      <c r="U56" s="2">
        <v>0</v>
      </c>
      <c r="V56" s="2">
        <v>207.61</v>
      </c>
      <c r="W56" s="2">
        <f t="shared" si="0"/>
        <v>0</v>
      </c>
      <c r="X56" s="2"/>
      <c r="Y56" s="2"/>
      <c r="Z56" s="1"/>
      <c r="AA56" s="2">
        <v>2650</v>
      </c>
      <c r="AB56" s="2">
        <v>0.23400000000000001</v>
      </c>
      <c r="AC56" s="2">
        <v>33.994999999999997</v>
      </c>
      <c r="AD56" s="2">
        <v>1.0880000000000001</v>
      </c>
      <c r="AE56" s="2">
        <v>1299.99</v>
      </c>
      <c r="AF56" s="2">
        <v>1.444</v>
      </c>
      <c r="AG56" s="2">
        <v>0</v>
      </c>
      <c r="AH56" s="2">
        <v>0</v>
      </c>
      <c r="AI56" s="2">
        <v>207.61</v>
      </c>
      <c r="AJ56" s="2">
        <v>0</v>
      </c>
      <c r="AK56" s="1"/>
      <c r="AL56" s="2"/>
      <c r="AM56" s="2"/>
      <c r="AO56" s="2"/>
      <c r="AP56" s="2">
        <v>5.1500000000000001E-3</v>
      </c>
      <c r="AQ56" s="2"/>
      <c r="AR56" s="2"/>
      <c r="AS56" s="2"/>
      <c r="AT56" s="2"/>
      <c r="AU56" s="2"/>
      <c r="AV56" s="1"/>
      <c r="AW56" s="2"/>
      <c r="AX56" s="2"/>
      <c r="AY56" s="2"/>
      <c r="AZ56" s="2"/>
      <c r="BA56" s="2"/>
      <c r="BB56" s="2"/>
      <c r="BC56" s="2"/>
      <c r="BD56" s="2"/>
      <c r="BE56" s="2"/>
    </row>
    <row r="57" spans="1:59" x14ac:dyDescent="0.25">
      <c r="A57" s="1"/>
      <c r="B57" s="2">
        <v>2700</v>
      </c>
      <c r="C57" s="2">
        <v>0.219</v>
      </c>
      <c r="D57" s="2">
        <v>34.628</v>
      </c>
      <c r="E57" s="2">
        <v>1.0580000000000001</v>
      </c>
      <c r="F57" s="2">
        <v>1300</v>
      </c>
      <c r="G57" s="2">
        <v>0</v>
      </c>
      <c r="H57" s="2">
        <v>0</v>
      </c>
      <c r="I57" s="2">
        <v>0</v>
      </c>
      <c r="J57" s="2">
        <v>209.33</v>
      </c>
      <c r="K57" s="13">
        <v>0</v>
      </c>
      <c r="L57" s="2"/>
      <c r="M57" s="1"/>
      <c r="N57" s="2">
        <v>2700</v>
      </c>
      <c r="O57" s="2">
        <v>0.219</v>
      </c>
      <c r="P57" s="2">
        <v>34.628</v>
      </c>
      <c r="Q57" s="2">
        <v>1.0580000000000001</v>
      </c>
      <c r="R57" s="2">
        <v>1300</v>
      </c>
      <c r="S57" s="2">
        <v>0</v>
      </c>
      <c r="T57" s="2">
        <v>0</v>
      </c>
      <c r="U57" s="2">
        <v>0</v>
      </c>
      <c r="V57" s="2">
        <v>209.33</v>
      </c>
      <c r="W57" s="2">
        <f t="shared" si="0"/>
        <v>0</v>
      </c>
      <c r="X57" s="2"/>
      <c r="Y57" s="2"/>
      <c r="Z57" s="1"/>
      <c r="AA57" s="2">
        <v>2700</v>
      </c>
      <c r="AB57" s="2">
        <v>0.22700000000000001</v>
      </c>
      <c r="AC57" s="2">
        <v>34.639000000000003</v>
      </c>
      <c r="AD57" s="2">
        <v>1.0880000000000001</v>
      </c>
      <c r="AE57" s="2">
        <v>1299.99</v>
      </c>
      <c r="AF57" s="2">
        <v>1.444</v>
      </c>
      <c r="AG57" s="2">
        <v>0</v>
      </c>
      <c r="AH57" s="2">
        <v>0</v>
      </c>
      <c r="AI57" s="2">
        <v>209.33</v>
      </c>
      <c r="AJ57" s="2">
        <v>0</v>
      </c>
      <c r="AK57" s="1"/>
      <c r="AL57" s="2"/>
      <c r="AM57" s="2"/>
      <c r="AO57" s="2"/>
      <c r="AP57" s="2">
        <v>5.2500000000000003E-3</v>
      </c>
      <c r="AQ57" s="2"/>
      <c r="AR57" s="2"/>
      <c r="AS57" s="2"/>
      <c r="AT57" s="2"/>
      <c r="AU57" s="2"/>
      <c r="AV57" s="1"/>
      <c r="AW57" s="2"/>
      <c r="AX57" s="2"/>
      <c r="AY57" s="2"/>
      <c r="AZ57" s="2"/>
      <c r="BA57" s="2"/>
      <c r="BB57" s="2"/>
      <c r="BC57" s="2"/>
      <c r="BD57" s="2"/>
      <c r="BE57" s="2"/>
    </row>
    <row r="58" spans="1:59" x14ac:dyDescent="0.25">
      <c r="A58" s="1"/>
      <c r="B58" s="2">
        <v>2750</v>
      </c>
      <c r="C58" s="2">
        <v>0.21299999999999999</v>
      </c>
      <c r="D58" s="2">
        <v>35.271999999999998</v>
      </c>
      <c r="E58" s="2">
        <v>1.0580000000000001</v>
      </c>
      <c r="F58" s="2">
        <v>1300</v>
      </c>
      <c r="G58" s="2">
        <v>0</v>
      </c>
      <c r="H58" s="2">
        <v>0</v>
      </c>
      <c r="I58" s="2">
        <v>0</v>
      </c>
      <c r="J58" s="2">
        <v>211.01</v>
      </c>
      <c r="K58" s="13">
        <v>0</v>
      </c>
      <c r="L58" s="2"/>
      <c r="M58" s="1"/>
      <c r="N58" s="2">
        <v>2750</v>
      </c>
      <c r="O58" s="2">
        <v>0.21299999999999999</v>
      </c>
      <c r="P58" s="2">
        <v>35.271999999999998</v>
      </c>
      <c r="Q58" s="2">
        <v>1.0580000000000001</v>
      </c>
      <c r="R58" s="2">
        <v>1300</v>
      </c>
      <c r="S58" s="2">
        <v>0</v>
      </c>
      <c r="T58" s="2">
        <v>0</v>
      </c>
      <c r="U58" s="2">
        <v>0</v>
      </c>
      <c r="V58" s="2">
        <v>211.01</v>
      </c>
      <c r="W58" s="2">
        <f t="shared" si="0"/>
        <v>0</v>
      </c>
      <c r="X58" s="2"/>
      <c r="Y58" s="2"/>
      <c r="Z58" s="1"/>
      <c r="AA58" s="2">
        <v>2750</v>
      </c>
      <c r="AB58" s="2">
        <v>0.22</v>
      </c>
      <c r="AC58" s="2">
        <v>35.283000000000001</v>
      </c>
      <c r="AD58" s="2">
        <v>1.0880000000000001</v>
      </c>
      <c r="AE58" s="2">
        <v>1299.97</v>
      </c>
      <c r="AF58" s="2">
        <v>1.4430000000000001</v>
      </c>
      <c r="AG58" s="2">
        <v>0</v>
      </c>
      <c r="AH58" s="2">
        <v>0</v>
      </c>
      <c r="AI58" s="2">
        <v>211.01</v>
      </c>
      <c r="AJ58" s="2">
        <v>0</v>
      </c>
      <c r="AK58" s="1"/>
      <c r="AL58" s="2"/>
      <c r="AM58" s="2"/>
      <c r="AO58" s="2"/>
      <c r="AP58" s="2">
        <v>5.3400000000000001E-3</v>
      </c>
      <c r="AQ58" s="2"/>
      <c r="AR58" s="2"/>
      <c r="AS58" s="2"/>
      <c r="AT58" s="2"/>
      <c r="AU58" s="2"/>
      <c r="AV58" s="1"/>
      <c r="AW58" s="2"/>
      <c r="AX58" s="2"/>
      <c r="AY58" s="2"/>
      <c r="AZ58" s="2"/>
      <c r="BA58" s="2"/>
      <c r="BB58" s="2"/>
      <c r="BC58" s="2"/>
      <c r="BD58" s="2"/>
      <c r="BE58" s="2"/>
    </row>
    <row r="59" spans="1:59" x14ac:dyDescent="0.25">
      <c r="A59" s="1"/>
      <c r="B59" s="2">
        <v>2800</v>
      </c>
      <c r="C59" s="2">
        <v>0.20599999999999999</v>
      </c>
      <c r="D59" s="2">
        <v>35.914999999999999</v>
      </c>
      <c r="E59" s="2">
        <v>1.0580000000000001</v>
      </c>
      <c r="F59" s="2">
        <v>1300</v>
      </c>
      <c r="G59" s="2">
        <v>0</v>
      </c>
      <c r="H59" s="2">
        <v>0</v>
      </c>
      <c r="I59" s="2">
        <v>9.11E-3</v>
      </c>
      <c r="J59" s="2">
        <v>212.63</v>
      </c>
      <c r="K59" s="13">
        <v>0</v>
      </c>
      <c r="L59" s="2"/>
      <c r="M59" s="1">
        <f t="shared" ref="M59:M77" si="1">1300*K59*$G$90*50</f>
        <v>0</v>
      </c>
      <c r="N59" s="2">
        <v>2800</v>
      </c>
      <c r="O59" s="2">
        <v>0.20599999999999999</v>
      </c>
      <c r="P59" s="2">
        <v>35.914999999999999</v>
      </c>
      <c r="Q59" s="2">
        <v>1.0580000000000001</v>
      </c>
      <c r="R59" s="2">
        <v>1300</v>
      </c>
      <c r="S59" s="2">
        <v>0</v>
      </c>
      <c r="T59" s="2">
        <v>0</v>
      </c>
      <c r="U59" s="2">
        <v>0</v>
      </c>
      <c r="V59" s="2">
        <v>212.63</v>
      </c>
      <c r="W59" s="2">
        <f t="shared" si="0"/>
        <v>0</v>
      </c>
      <c r="X59" s="2"/>
      <c r="Y59" s="2"/>
      <c r="Z59" s="1"/>
      <c r="AA59" s="2">
        <v>2800</v>
      </c>
      <c r="AB59" s="2">
        <v>0.21299999999999999</v>
      </c>
      <c r="AC59" s="2">
        <v>35.927</v>
      </c>
      <c r="AD59" s="2">
        <v>1.0880000000000001</v>
      </c>
      <c r="AE59" s="2">
        <v>1299.95</v>
      </c>
      <c r="AF59" s="2">
        <v>1.4419999999999999</v>
      </c>
      <c r="AG59" s="2">
        <v>0</v>
      </c>
      <c r="AH59" s="2">
        <v>0</v>
      </c>
      <c r="AI59" s="2">
        <v>212.63</v>
      </c>
      <c r="AJ59" s="2">
        <v>0</v>
      </c>
      <c r="AK59" s="1"/>
      <c r="AL59" s="2"/>
      <c r="AM59" s="2"/>
      <c r="AO59" s="2"/>
      <c r="AP59" s="2">
        <v>5.4299999999999999E-3</v>
      </c>
      <c r="AQ59" s="2"/>
      <c r="AR59" s="2"/>
      <c r="AS59" s="2"/>
      <c r="AT59" s="2"/>
      <c r="AU59" s="2"/>
      <c r="AV59" s="1"/>
      <c r="AW59" s="2"/>
      <c r="AX59" s="2"/>
      <c r="AY59" s="2"/>
      <c r="AZ59" s="2"/>
      <c r="BA59" s="2"/>
      <c r="BB59" s="2"/>
      <c r="BC59" s="2"/>
      <c r="BD59" s="2"/>
      <c r="BE59" s="2"/>
    </row>
    <row r="60" spans="1:59" x14ac:dyDescent="0.25">
      <c r="A60" s="1"/>
      <c r="B60" s="2">
        <v>2850</v>
      </c>
      <c r="C60" s="2">
        <v>0.19900000000000001</v>
      </c>
      <c r="D60" s="2">
        <v>36.558999999999997</v>
      </c>
      <c r="E60" s="2">
        <v>1.0580000000000001</v>
      </c>
      <c r="F60" s="2">
        <v>1300</v>
      </c>
      <c r="G60" s="2">
        <v>0</v>
      </c>
      <c r="H60" s="2">
        <v>0</v>
      </c>
      <c r="I60" s="2">
        <v>9.2700000000000005E-3</v>
      </c>
      <c r="J60" s="2">
        <v>214.21</v>
      </c>
      <c r="K60" s="13">
        <v>0</v>
      </c>
      <c r="L60" s="13">
        <v>0</v>
      </c>
      <c r="M60" s="1">
        <f t="shared" si="1"/>
        <v>0</v>
      </c>
      <c r="N60" s="2">
        <v>2850</v>
      </c>
      <c r="O60" s="2">
        <v>0.19900000000000001</v>
      </c>
      <c r="P60" s="2">
        <v>36.558999999999997</v>
      </c>
      <c r="Q60" s="2">
        <v>1.0580000000000001</v>
      </c>
      <c r="R60" s="2">
        <v>1300</v>
      </c>
      <c r="S60" s="2">
        <v>0</v>
      </c>
      <c r="T60" s="2">
        <v>0</v>
      </c>
      <c r="U60" s="2">
        <v>0</v>
      </c>
      <c r="V60" s="2">
        <v>214.21</v>
      </c>
      <c r="W60" s="2">
        <f t="shared" si="0"/>
        <v>0</v>
      </c>
      <c r="X60" s="2">
        <f t="shared" ref="X60:X63" si="2">V60*W60</f>
        <v>0</v>
      </c>
      <c r="Y60" s="2">
        <f t="shared" ref="Y60:Y77" si="3">1300*U60*$T$87*50</f>
        <v>0</v>
      </c>
      <c r="Z60" s="1">
        <f t="shared" ref="Z60:Z79" si="4">X60+Y60</f>
        <v>0</v>
      </c>
      <c r="AA60" s="2">
        <v>2850</v>
      </c>
      <c r="AB60" s="2">
        <v>0.20599999999999999</v>
      </c>
      <c r="AC60" s="2">
        <v>36.570999999999998</v>
      </c>
      <c r="AD60" s="2">
        <v>1.0880000000000001</v>
      </c>
      <c r="AE60" s="2">
        <v>1299.9100000000001</v>
      </c>
      <c r="AF60" s="2">
        <v>1.4410000000000001</v>
      </c>
      <c r="AG60" s="2">
        <v>0</v>
      </c>
      <c r="AH60" s="2">
        <v>0</v>
      </c>
      <c r="AI60" s="2">
        <v>214.21</v>
      </c>
      <c r="AJ60" s="2">
        <v>0</v>
      </c>
      <c r="AK60" s="1"/>
      <c r="AL60" s="2"/>
      <c r="AM60" s="2"/>
      <c r="AO60" s="2"/>
      <c r="AP60" s="2">
        <v>5.5300000000000002E-3</v>
      </c>
      <c r="AQ60" s="2"/>
      <c r="AR60" s="2"/>
      <c r="AS60" s="2"/>
      <c r="AT60" s="2"/>
      <c r="AU60" s="2"/>
      <c r="AV60" s="1"/>
      <c r="AW60" s="2"/>
      <c r="AX60" s="2"/>
      <c r="AY60" s="2"/>
      <c r="AZ60" s="2"/>
      <c r="BA60" s="2"/>
      <c r="BB60" s="2"/>
      <c r="BC60" s="2"/>
      <c r="BD60" s="2"/>
      <c r="BE60" s="2"/>
    </row>
    <row r="61" spans="1:59" x14ac:dyDescent="0.25">
      <c r="A61" s="1"/>
      <c r="B61" s="2">
        <v>2900</v>
      </c>
      <c r="C61" s="2">
        <v>0.192</v>
      </c>
      <c r="D61" s="2">
        <v>37.203000000000003</v>
      </c>
      <c r="E61" s="2">
        <v>1.0580000000000001</v>
      </c>
      <c r="F61" s="2">
        <v>1300</v>
      </c>
      <c r="G61" s="2">
        <v>0</v>
      </c>
      <c r="H61" s="2">
        <v>0</v>
      </c>
      <c r="I61" s="2">
        <v>9.4299999999999991E-3</v>
      </c>
      <c r="J61" s="2">
        <v>215.84</v>
      </c>
      <c r="K61" s="13">
        <v>0</v>
      </c>
      <c r="L61" s="13">
        <v>0</v>
      </c>
      <c r="M61" s="1">
        <f t="shared" si="1"/>
        <v>0</v>
      </c>
      <c r="N61" s="2">
        <v>2900</v>
      </c>
      <c r="O61" s="2">
        <v>0.192</v>
      </c>
      <c r="P61" s="2">
        <v>37.203000000000003</v>
      </c>
      <c r="Q61" s="2">
        <v>1.0580000000000001</v>
      </c>
      <c r="R61" s="2">
        <v>1300</v>
      </c>
      <c r="S61" s="2">
        <v>0</v>
      </c>
      <c r="T61" s="2">
        <v>0</v>
      </c>
      <c r="U61" s="2">
        <v>0</v>
      </c>
      <c r="V61" s="2">
        <v>215.84</v>
      </c>
      <c r="W61" s="2">
        <f t="shared" si="0"/>
        <v>0</v>
      </c>
      <c r="X61" s="2">
        <f t="shared" si="2"/>
        <v>0</v>
      </c>
      <c r="Y61" s="2">
        <f t="shared" si="3"/>
        <v>0</v>
      </c>
      <c r="Z61" s="1">
        <f t="shared" si="4"/>
        <v>0</v>
      </c>
      <c r="AA61" s="2">
        <v>2900</v>
      </c>
      <c r="AB61" s="2">
        <v>0.19900000000000001</v>
      </c>
      <c r="AC61" s="2">
        <v>37.215000000000003</v>
      </c>
      <c r="AD61" s="2">
        <v>1.0880000000000001</v>
      </c>
      <c r="AE61" s="2">
        <v>1299.83</v>
      </c>
      <c r="AF61" s="2">
        <v>1.44</v>
      </c>
      <c r="AG61" s="2">
        <v>0</v>
      </c>
      <c r="AH61" s="2">
        <v>0</v>
      </c>
      <c r="AI61" s="2">
        <v>215.84</v>
      </c>
      <c r="AJ61" s="2">
        <v>0</v>
      </c>
      <c r="AK61" s="1">
        <f t="shared" ref="AK61:AK62" si="5">AI61*AJ61</f>
        <v>0</v>
      </c>
      <c r="AL61" s="2">
        <f t="shared" ref="AL61" si="6">AH61*1300*$AI$87*50*(1-AJ61)</f>
        <v>0</v>
      </c>
      <c r="AM61" s="2">
        <f t="shared" ref="AM61" si="7">AK61+AL61</f>
        <v>0</v>
      </c>
      <c r="AO61" s="2"/>
      <c r="AP61" s="2">
        <v>5.62E-3</v>
      </c>
      <c r="AQ61" s="2"/>
      <c r="AR61" s="2"/>
      <c r="AS61" s="2"/>
      <c r="AT61" s="2"/>
      <c r="AU61" s="2"/>
      <c r="AV61" s="1"/>
      <c r="AW61" s="2"/>
      <c r="AX61" s="2"/>
      <c r="AY61" s="2"/>
      <c r="AZ61" s="2"/>
      <c r="BA61" s="2"/>
      <c r="BB61" s="2"/>
      <c r="BC61" s="2"/>
      <c r="BD61" s="2"/>
      <c r="BE61" s="2"/>
      <c r="BG61" s="1"/>
    </row>
    <row r="62" spans="1:59" x14ac:dyDescent="0.25">
      <c r="A62" s="1"/>
      <c r="B62" s="2">
        <v>2950</v>
      </c>
      <c r="C62" s="2">
        <v>0.186</v>
      </c>
      <c r="D62" s="2">
        <v>37.847000000000001</v>
      </c>
      <c r="E62" s="2">
        <v>1.0580000000000001</v>
      </c>
      <c r="F62" s="2">
        <v>1300</v>
      </c>
      <c r="G62" s="2">
        <v>0</v>
      </c>
      <c r="H62" s="2">
        <v>0</v>
      </c>
      <c r="I62" s="2">
        <v>9.5899999999999996E-3</v>
      </c>
      <c r="J62" s="2">
        <v>217.34</v>
      </c>
      <c r="K62" s="13">
        <v>0</v>
      </c>
      <c r="L62" s="13">
        <v>0</v>
      </c>
      <c r="M62" s="1">
        <f t="shared" si="1"/>
        <v>0</v>
      </c>
      <c r="N62" s="2">
        <v>2950</v>
      </c>
      <c r="O62" s="2">
        <v>0.186</v>
      </c>
      <c r="P62" s="2">
        <v>37.847000000000001</v>
      </c>
      <c r="Q62" s="2">
        <v>1.0580000000000001</v>
      </c>
      <c r="R62" s="2">
        <v>1300</v>
      </c>
      <c r="S62" s="2">
        <v>0</v>
      </c>
      <c r="T62" s="2">
        <v>0</v>
      </c>
      <c r="U62" s="2">
        <v>0</v>
      </c>
      <c r="V62" s="2">
        <v>217.34</v>
      </c>
      <c r="W62" s="2">
        <f t="shared" si="0"/>
        <v>0</v>
      </c>
      <c r="X62" s="2">
        <f t="shared" si="2"/>
        <v>0</v>
      </c>
      <c r="Y62" s="2">
        <f t="shared" si="3"/>
        <v>0</v>
      </c>
      <c r="Z62" s="1">
        <f t="shared" si="4"/>
        <v>0</v>
      </c>
      <c r="AA62" s="2">
        <v>2950</v>
      </c>
      <c r="AB62" s="2">
        <v>0.192</v>
      </c>
      <c r="AC62" s="2">
        <v>37.859000000000002</v>
      </c>
      <c r="AD62" s="2">
        <v>1.0880000000000001</v>
      </c>
      <c r="AE62" s="2">
        <v>1299.69</v>
      </c>
      <c r="AF62" s="2">
        <v>1.4390000000000001</v>
      </c>
      <c r="AG62" s="2">
        <v>0</v>
      </c>
      <c r="AH62" s="2">
        <v>5.7099999999999998E-3</v>
      </c>
      <c r="AI62" s="2">
        <v>217.34</v>
      </c>
      <c r="AJ62" s="2">
        <f t="shared" ref="AJ62:AJ65" si="8">AG62*$AI$86*50</f>
        <v>0</v>
      </c>
      <c r="AK62" s="1">
        <f t="shared" si="5"/>
        <v>0</v>
      </c>
      <c r="AL62" s="2">
        <f t="shared" ref="AL62:AL82" si="9">AH62*1300*$AI$87*50*(1-AJ62)</f>
        <v>8.8986366287866829</v>
      </c>
      <c r="AM62" s="2">
        <f t="shared" ref="AM62:AM63" si="10">AK62+AL62</f>
        <v>8.8986366287866829</v>
      </c>
      <c r="AO62" s="2"/>
      <c r="AP62" s="2">
        <v>5.7099999999999998E-3</v>
      </c>
      <c r="AQ62" s="2"/>
      <c r="AR62" s="2"/>
      <c r="AS62" s="2"/>
      <c r="AT62" s="2"/>
      <c r="AU62" s="2"/>
      <c r="AV62" s="1"/>
      <c r="AW62" s="2"/>
      <c r="AX62" s="2"/>
      <c r="AY62" s="2"/>
      <c r="AZ62" s="2"/>
      <c r="BA62" s="2"/>
      <c r="BB62" s="2"/>
      <c r="BC62" s="2"/>
      <c r="BD62" s="2"/>
      <c r="BE62" s="2"/>
      <c r="BG62" s="1"/>
    </row>
    <row r="63" spans="1:59" x14ac:dyDescent="0.25">
      <c r="A63" s="1"/>
      <c r="B63" s="2">
        <v>3000</v>
      </c>
      <c r="C63" s="2">
        <v>0.17899999999999999</v>
      </c>
      <c r="D63" s="2">
        <v>38.49</v>
      </c>
      <c r="E63" s="2">
        <v>1.0580000000000001</v>
      </c>
      <c r="F63" s="2">
        <v>1300</v>
      </c>
      <c r="G63" s="2">
        <v>0</v>
      </c>
      <c r="H63" s="2">
        <v>0</v>
      </c>
      <c r="I63" s="2">
        <v>9.75E-3</v>
      </c>
      <c r="J63" s="2">
        <v>218.88</v>
      </c>
      <c r="K63" s="1">
        <v>1.367E-2</v>
      </c>
      <c r="L63" s="13">
        <v>0</v>
      </c>
      <c r="M63" s="1">
        <v>0</v>
      </c>
      <c r="N63" s="9">
        <v>3000</v>
      </c>
      <c r="O63" s="2">
        <v>0.17899999999999999</v>
      </c>
      <c r="P63" s="2">
        <v>38.49</v>
      </c>
      <c r="Q63" s="2">
        <v>1.0580000000000001</v>
      </c>
      <c r="R63" s="2">
        <v>1300</v>
      </c>
      <c r="S63" s="2">
        <v>0</v>
      </c>
      <c r="T63" s="2">
        <v>0</v>
      </c>
      <c r="U63" s="2">
        <v>0</v>
      </c>
      <c r="V63" s="2">
        <v>218.88</v>
      </c>
      <c r="W63" s="2">
        <f t="shared" si="0"/>
        <v>0</v>
      </c>
      <c r="X63" s="2">
        <f t="shared" si="2"/>
        <v>0</v>
      </c>
      <c r="Y63" s="2">
        <f t="shared" si="3"/>
        <v>0</v>
      </c>
      <c r="Z63" s="1">
        <f t="shared" si="4"/>
        <v>0</v>
      </c>
      <c r="AA63" s="9">
        <v>3027</v>
      </c>
      <c r="AB63" s="2">
        <v>0.185</v>
      </c>
      <c r="AC63" s="2">
        <v>38.503</v>
      </c>
      <c r="AD63" s="2">
        <v>1.0880000000000001</v>
      </c>
      <c r="AE63" s="2">
        <v>1299.47</v>
      </c>
      <c r="AF63" s="2">
        <v>1.4379999999999999</v>
      </c>
      <c r="AG63" s="2">
        <v>4.6683114035087715E-2</v>
      </c>
      <c r="AH63" s="2">
        <v>5.8100000000000001E-3</v>
      </c>
      <c r="AI63" s="2">
        <v>218.88</v>
      </c>
      <c r="AJ63" s="2">
        <f t="shared" si="8"/>
        <v>6.6233112481592873E-2</v>
      </c>
      <c r="AK63" s="1">
        <f t="shared" ref="AK63:AK82" si="11">AI63*AJ63</f>
        <v>14.497103659971048</v>
      </c>
      <c r="AL63" s="2">
        <f t="shared" si="9"/>
        <v>8.4547732828008559</v>
      </c>
      <c r="AM63" s="2">
        <f t="shared" si="10"/>
        <v>22.951876942771904</v>
      </c>
      <c r="AO63" s="2"/>
      <c r="AP63" s="2">
        <v>5.8100000000000001E-3</v>
      </c>
      <c r="AQ63" s="2"/>
      <c r="AR63" s="2"/>
      <c r="AS63" s="2"/>
      <c r="AT63" s="2"/>
      <c r="AU63" s="2"/>
      <c r="AV63" s="1"/>
      <c r="AW63" s="2"/>
      <c r="AX63" s="2"/>
      <c r="AY63" s="2"/>
      <c r="AZ63" s="2"/>
      <c r="BA63" s="2"/>
      <c r="BB63" s="2"/>
      <c r="BC63" s="2"/>
      <c r="BD63" s="2"/>
      <c r="BE63" s="2"/>
      <c r="BG63" s="1"/>
    </row>
    <row r="64" spans="1:59" x14ac:dyDescent="0.25">
      <c r="A64" s="1"/>
      <c r="B64" s="2">
        <v>3050</v>
      </c>
      <c r="C64" s="2">
        <v>0.17199999999999999</v>
      </c>
      <c r="D64" s="2">
        <v>39.134</v>
      </c>
      <c r="E64" s="2">
        <v>1.0580000000000001</v>
      </c>
      <c r="F64" s="2">
        <v>1300</v>
      </c>
      <c r="G64" s="2">
        <v>0</v>
      </c>
      <c r="H64" s="2">
        <v>0</v>
      </c>
      <c r="I64" s="2">
        <v>9.9100000000000004E-3</v>
      </c>
      <c r="J64" s="2">
        <v>220.55</v>
      </c>
      <c r="K64" s="1">
        <v>1.367E-2</v>
      </c>
      <c r="L64" s="13">
        <v>0</v>
      </c>
      <c r="M64" s="1">
        <f t="shared" si="1"/>
        <v>25.213156110916575</v>
      </c>
      <c r="N64" s="2">
        <v>3050</v>
      </c>
      <c r="O64" s="2">
        <v>0.17199999999999999</v>
      </c>
      <c r="P64" s="2">
        <v>39.134</v>
      </c>
      <c r="Q64" s="2">
        <v>1.0580000000000001</v>
      </c>
      <c r="R64" s="2">
        <v>1300</v>
      </c>
      <c r="S64" s="2">
        <v>0</v>
      </c>
      <c r="T64" s="2">
        <v>9.2774880979400003E-3</v>
      </c>
      <c r="U64" s="2">
        <v>9.9100000000000004E-3</v>
      </c>
      <c r="V64" s="2">
        <v>220.55</v>
      </c>
      <c r="W64" s="2">
        <f t="shared" si="0"/>
        <v>1.3162723298099806E-2</v>
      </c>
      <c r="X64" s="2">
        <f t="shared" ref="X64:X77" si="12">V64*W64</f>
        <v>2.9030386233959127</v>
      </c>
      <c r="Y64" s="2">
        <f t="shared" si="3"/>
        <v>18.27815486899658</v>
      </c>
      <c r="Z64" s="1">
        <f t="shared" si="4"/>
        <v>21.181193492392492</v>
      </c>
      <c r="AA64" s="2">
        <v>3050</v>
      </c>
      <c r="AB64" s="2">
        <v>0.17799999999999999</v>
      </c>
      <c r="AC64" s="2">
        <v>39.146000000000001</v>
      </c>
      <c r="AD64" s="2">
        <v>1.0880000000000001</v>
      </c>
      <c r="AE64" s="2">
        <v>1299.0899999999999</v>
      </c>
      <c r="AF64" s="2">
        <v>1.4379999999999999</v>
      </c>
      <c r="AG64" s="2">
        <v>4.5799138517343005E-2</v>
      </c>
      <c r="AH64" s="2">
        <v>5.8999999999999999E-3</v>
      </c>
      <c r="AI64" s="2">
        <v>220.55</v>
      </c>
      <c r="AJ64" s="2">
        <f t="shared" si="8"/>
        <v>6.4978944864287957E-2</v>
      </c>
      <c r="AK64" s="1">
        <f t="shared" si="11"/>
        <v>14.33110628981871</v>
      </c>
      <c r="AL64" s="2">
        <f t="shared" si="9"/>
        <v>8.5972739752211531</v>
      </c>
      <c r="AM64" s="2">
        <f t="shared" ref="AM64:AM82" si="13">AK64+AL64</f>
        <v>22.928380265039863</v>
      </c>
      <c r="AO64" s="2"/>
      <c r="AP64" s="2">
        <v>5.8999999999999999E-3</v>
      </c>
      <c r="AQ64" s="2"/>
      <c r="AR64" s="2"/>
      <c r="AS64" s="2"/>
      <c r="AT64" s="2"/>
      <c r="AU64" s="2"/>
      <c r="AV64" s="1"/>
      <c r="AW64" s="2"/>
      <c r="AX64" s="2"/>
      <c r="AY64" s="2"/>
      <c r="AZ64" s="2"/>
      <c r="BA64" s="2"/>
      <c r="BB64" s="2"/>
      <c r="BC64" s="2"/>
      <c r="BD64" s="2"/>
      <c r="BE64" s="2"/>
      <c r="BG64" s="1"/>
    </row>
    <row r="65" spans="1:59" x14ac:dyDescent="0.25">
      <c r="A65" s="1"/>
      <c r="B65" s="2">
        <v>3100</v>
      </c>
      <c r="C65" s="2">
        <v>0.16600000000000001</v>
      </c>
      <c r="D65" s="2">
        <v>39.777999999999999</v>
      </c>
      <c r="E65" s="2">
        <v>1.0580000000000001</v>
      </c>
      <c r="F65" s="2">
        <v>1300</v>
      </c>
      <c r="G65" s="2">
        <v>0</v>
      </c>
      <c r="H65" s="2">
        <v>0</v>
      </c>
      <c r="I65" s="2">
        <v>1.0070000000000001E-2</v>
      </c>
      <c r="J65" s="2">
        <v>222.18</v>
      </c>
      <c r="K65" s="1">
        <v>1.367E-2</v>
      </c>
      <c r="L65" s="13">
        <v>0</v>
      </c>
      <c r="M65" s="1">
        <f t="shared" si="1"/>
        <v>25.213156110916575</v>
      </c>
      <c r="N65" s="2">
        <v>3100</v>
      </c>
      <c r="O65" s="2">
        <v>0.16600000000000001</v>
      </c>
      <c r="P65" s="2">
        <v>39.777999999999999</v>
      </c>
      <c r="Q65" s="2">
        <v>1.0580000000000001</v>
      </c>
      <c r="R65" s="2">
        <v>1300</v>
      </c>
      <c r="S65" s="2">
        <v>0</v>
      </c>
      <c r="T65" s="2">
        <v>2.1064002160410471E-2</v>
      </c>
      <c r="U65" s="2">
        <v>1.0070000000000001E-2</v>
      </c>
      <c r="V65" s="2">
        <v>222.18</v>
      </c>
      <c r="W65" s="2">
        <f t="shared" si="0"/>
        <v>2.9885204816336344E-2</v>
      </c>
      <c r="X65" s="2">
        <f t="shared" si="12"/>
        <v>6.6398948060936096</v>
      </c>
      <c r="Y65" s="2">
        <f t="shared" si="3"/>
        <v>18.573261304822964</v>
      </c>
      <c r="Z65" s="1">
        <f t="shared" si="4"/>
        <v>25.213156110916572</v>
      </c>
      <c r="AA65" s="2">
        <v>3100</v>
      </c>
      <c r="AB65" s="2">
        <v>0.17100000000000001</v>
      </c>
      <c r="AC65" s="2">
        <v>39.79</v>
      </c>
      <c r="AD65" s="2">
        <v>1.0880000000000001</v>
      </c>
      <c r="AE65" s="2">
        <v>1298.51</v>
      </c>
      <c r="AF65" s="2">
        <v>1.4370000000000001</v>
      </c>
      <c r="AG65" s="2">
        <v>4.4878026825096763E-2</v>
      </c>
      <c r="AH65" s="2">
        <v>6.0000000000000001E-3</v>
      </c>
      <c r="AI65" s="2">
        <v>222.18</v>
      </c>
      <c r="AJ65" s="2">
        <f t="shared" si="8"/>
        <v>6.3672089150361058E-2</v>
      </c>
      <c r="AK65" s="1">
        <f t="shared" si="11"/>
        <v>14.14666476742722</v>
      </c>
      <c r="AL65" s="2">
        <f t="shared" si="9"/>
        <v>8.7552103440020037</v>
      </c>
      <c r="AM65" s="2">
        <f t="shared" si="13"/>
        <v>22.901875111429224</v>
      </c>
      <c r="AO65" s="2"/>
      <c r="AP65" s="2">
        <v>6.0000000000000001E-3</v>
      </c>
      <c r="AQ65" s="2"/>
      <c r="AR65" s="2"/>
      <c r="AS65" s="2"/>
      <c r="AT65" s="2"/>
      <c r="AU65" s="2"/>
      <c r="AV65" s="1"/>
      <c r="AW65" s="2"/>
      <c r="AX65" s="2"/>
      <c r="AY65" s="2"/>
      <c r="AZ65" s="2"/>
      <c r="BA65" s="2"/>
      <c r="BB65" s="2"/>
      <c r="BC65" s="2"/>
      <c r="BD65" s="2"/>
      <c r="BE65" s="2"/>
      <c r="BG65" s="1"/>
    </row>
    <row r="66" spans="1:59" x14ac:dyDescent="0.25">
      <c r="A66" s="1"/>
      <c r="B66" s="2">
        <v>3150</v>
      </c>
      <c r="C66" s="2">
        <v>0.159</v>
      </c>
      <c r="D66" s="2">
        <v>40.421999999999997</v>
      </c>
      <c r="E66" s="2">
        <v>1.0580000000000001</v>
      </c>
      <c r="F66" s="2">
        <v>1300</v>
      </c>
      <c r="G66" s="2">
        <v>0</v>
      </c>
      <c r="H66" s="2">
        <v>0</v>
      </c>
      <c r="I66" s="2">
        <v>1.023E-2</v>
      </c>
      <c r="J66" s="2">
        <v>223.77</v>
      </c>
      <c r="K66" s="1">
        <v>1.367E-2</v>
      </c>
      <c r="L66" s="13">
        <v>0</v>
      </c>
      <c r="M66" s="1">
        <f t="shared" si="1"/>
        <v>25.213156110916575</v>
      </c>
      <c r="N66" s="2">
        <v>3150</v>
      </c>
      <c r="O66" s="2">
        <v>0.159</v>
      </c>
      <c r="P66" s="2">
        <v>40.421999999999997</v>
      </c>
      <c r="Q66" s="2">
        <v>1.0580000000000001</v>
      </c>
      <c r="R66" s="2">
        <v>1300</v>
      </c>
      <c r="S66" s="2">
        <v>0</v>
      </c>
      <c r="T66" s="2">
        <v>1.9984805827412074E-2</v>
      </c>
      <c r="U66" s="2">
        <v>1.023E-2</v>
      </c>
      <c r="V66" s="2">
        <v>223.77</v>
      </c>
      <c r="W66" s="2">
        <f t="shared" si="0"/>
        <v>2.8354061626970673E-2</v>
      </c>
      <c r="X66" s="2">
        <f t="shared" si="12"/>
        <v>6.3447883702672279</v>
      </c>
      <c r="Y66" s="2">
        <f t="shared" si="3"/>
        <v>18.86836774064934</v>
      </c>
      <c r="Z66" s="1">
        <f t="shared" si="4"/>
        <v>25.213156110916568</v>
      </c>
      <c r="AA66" s="2">
        <v>3150</v>
      </c>
      <c r="AB66" s="2">
        <v>0.16400000000000001</v>
      </c>
      <c r="AC66" s="2">
        <v>40.433</v>
      </c>
      <c r="AD66" s="2">
        <v>1.087</v>
      </c>
      <c r="AE66" s="2">
        <v>1297.6400000000001</v>
      </c>
      <c r="AF66" s="2">
        <v>1.4359999999999999</v>
      </c>
      <c r="AG66" s="2">
        <v>4.3978191893462026E-2</v>
      </c>
      <c r="AH66" s="2">
        <v>6.1000000000000004E-3</v>
      </c>
      <c r="AI66" s="2">
        <v>223.77</v>
      </c>
      <c r="AJ66" s="2">
        <f t="shared" ref="AJ66:AJ77" si="14">AG66*$AI$86*50</f>
        <v>6.239542049888603E-2</v>
      </c>
      <c r="AK66" s="1">
        <f t="shared" si="11"/>
        <v>13.962223245035727</v>
      </c>
      <c r="AL66" s="2">
        <f t="shared" si="9"/>
        <v>8.9132670704460875</v>
      </c>
      <c r="AM66" s="2">
        <f t="shared" si="13"/>
        <v>22.875490315481812</v>
      </c>
      <c r="AO66" s="2"/>
      <c r="AP66" s="2">
        <v>6.1000000000000004E-3</v>
      </c>
      <c r="AQ66" s="2"/>
      <c r="AR66" s="2"/>
      <c r="AS66" s="2"/>
      <c r="AT66" s="2"/>
      <c r="AU66" s="2"/>
      <c r="AV66" s="1"/>
      <c r="AW66" s="2"/>
      <c r="AX66" s="2"/>
      <c r="AY66" s="2"/>
      <c r="AZ66" s="2"/>
      <c r="BA66" s="2"/>
      <c r="BB66" s="2"/>
      <c r="BC66" s="2"/>
      <c r="BD66" s="2"/>
      <c r="BE66" s="2"/>
      <c r="BG66" s="1"/>
    </row>
    <row r="67" spans="1:59" x14ac:dyDescent="0.25">
      <c r="A67" s="1"/>
      <c r="B67" s="2">
        <v>3200</v>
      </c>
      <c r="C67" s="2">
        <v>0.152</v>
      </c>
      <c r="D67" s="2">
        <v>41.064999999999998</v>
      </c>
      <c r="E67" s="2">
        <v>1.0580000000000001</v>
      </c>
      <c r="F67" s="2">
        <v>1300</v>
      </c>
      <c r="G67" s="2">
        <v>0</v>
      </c>
      <c r="H67" s="2">
        <v>0</v>
      </c>
      <c r="I67" s="2">
        <v>1.039E-2</v>
      </c>
      <c r="J67" s="2">
        <v>225.33</v>
      </c>
      <c r="K67" s="1">
        <v>1.367E-2</v>
      </c>
      <c r="L67" s="13">
        <v>0</v>
      </c>
      <c r="M67" s="1">
        <f t="shared" si="1"/>
        <v>25.213156110916575</v>
      </c>
      <c r="N67" s="2">
        <v>3200</v>
      </c>
      <c r="O67" s="2">
        <v>0.152</v>
      </c>
      <c r="P67" s="2">
        <v>41.064999999999998</v>
      </c>
      <c r="Q67" s="2">
        <v>1.0580000000000001</v>
      </c>
      <c r="R67" s="2">
        <v>1300</v>
      </c>
      <c r="S67" s="2">
        <v>0</v>
      </c>
      <c r="T67" s="2">
        <v>1.8923356854391334E-2</v>
      </c>
      <c r="U67" s="2">
        <v>1.039E-2</v>
      </c>
      <c r="V67" s="2">
        <v>225.33</v>
      </c>
      <c r="W67" s="2">
        <f t="shared" si="0"/>
        <v>2.6848098053702765E-2</v>
      </c>
      <c r="X67" s="2">
        <f t="shared" si="12"/>
        <v>6.0496819344408443</v>
      </c>
      <c r="Y67" s="2">
        <f t="shared" si="3"/>
        <v>19.163474176475724</v>
      </c>
      <c r="Z67" s="1">
        <f t="shared" si="4"/>
        <v>25.213156110916568</v>
      </c>
      <c r="AA67" s="2">
        <v>3200</v>
      </c>
      <c r="AB67" s="2">
        <v>0.157</v>
      </c>
      <c r="AC67" s="2">
        <v>41.075000000000003</v>
      </c>
      <c r="AD67" s="2">
        <v>1.087</v>
      </c>
      <c r="AE67" s="2">
        <v>1296.3900000000001</v>
      </c>
      <c r="AF67" s="2">
        <v>1.4350000000000001</v>
      </c>
      <c r="AG67" s="2">
        <v>4.3096791372653438E-2</v>
      </c>
      <c r="AH67" s="2">
        <v>6.1999999999999998E-3</v>
      </c>
      <c r="AI67" s="2">
        <v>225.33</v>
      </c>
      <c r="AJ67" s="2">
        <f t="shared" si="14"/>
        <v>6.1144906238158443E-2</v>
      </c>
      <c r="AK67" s="1">
        <f t="shared" si="11"/>
        <v>13.777781722644242</v>
      </c>
      <c r="AL67" s="2">
        <f t="shared" si="9"/>
        <v>9.071469005976688</v>
      </c>
      <c r="AM67" s="2">
        <f t="shared" si="13"/>
        <v>22.84925072862093</v>
      </c>
      <c r="AO67" s="2"/>
      <c r="AP67" s="2">
        <v>6.1999999999999998E-3</v>
      </c>
      <c r="AQ67" s="2"/>
      <c r="AR67" s="2"/>
      <c r="AS67" s="2"/>
      <c r="AT67" s="2"/>
      <c r="AU67" s="2"/>
      <c r="AV67" s="1"/>
      <c r="AW67" s="2"/>
      <c r="AX67" s="2"/>
      <c r="AY67" s="2"/>
      <c r="AZ67" s="2"/>
      <c r="BA67" s="2"/>
      <c r="BB67" s="2"/>
      <c r="BC67" s="2"/>
      <c r="BD67" s="2"/>
      <c r="BE67" s="2"/>
      <c r="BG67" s="1"/>
    </row>
    <row r="68" spans="1:59" x14ac:dyDescent="0.25">
      <c r="A68" s="1"/>
      <c r="B68" s="2">
        <v>3250</v>
      </c>
      <c r="C68" s="2">
        <v>0.14599999999999999</v>
      </c>
      <c r="D68" s="2">
        <v>41.709000000000003</v>
      </c>
      <c r="E68" s="2">
        <v>1.0580000000000001</v>
      </c>
      <c r="F68" s="2">
        <v>1300</v>
      </c>
      <c r="G68" s="2">
        <v>0</v>
      </c>
      <c r="H68" s="2">
        <v>0</v>
      </c>
      <c r="I68" s="2">
        <v>1.055E-2</v>
      </c>
      <c r="J68" s="2">
        <v>226.85</v>
      </c>
      <c r="K68" s="1">
        <v>1.367E-2</v>
      </c>
      <c r="L68" s="13">
        <v>0</v>
      </c>
      <c r="M68" s="1">
        <f t="shared" si="1"/>
        <v>25.213156110916575</v>
      </c>
      <c r="N68" s="2">
        <v>3250</v>
      </c>
      <c r="O68" s="2">
        <v>0.14599999999999999</v>
      </c>
      <c r="P68" s="2">
        <v>41.709000000000003</v>
      </c>
      <c r="Q68" s="2">
        <v>1.0580000000000001</v>
      </c>
      <c r="R68" s="2">
        <v>1300</v>
      </c>
      <c r="S68" s="2">
        <v>0</v>
      </c>
      <c r="T68" s="2">
        <v>1.7879656160458449E-2</v>
      </c>
      <c r="U68" s="2">
        <v>1.055E-2</v>
      </c>
      <c r="V68" s="2">
        <v>226.85</v>
      </c>
      <c r="W68" s="2">
        <f t="shared" si="0"/>
        <v>2.5367315400548651E-2</v>
      </c>
      <c r="X68" s="2">
        <f t="shared" si="12"/>
        <v>5.7545754986144617</v>
      </c>
      <c r="Y68" s="2">
        <f t="shared" si="3"/>
        <v>19.458580612302111</v>
      </c>
      <c r="Z68" s="1">
        <f t="shared" si="4"/>
        <v>25.213156110916572</v>
      </c>
      <c r="AA68" s="2">
        <v>3250</v>
      </c>
      <c r="AB68" s="2">
        <v>0.15</v>
      </c>
      <c r="AC68" s="2">
        <v>41.716999999999999</v>
      </c>
      <c r="AD68" s="2">
        <v>1.087</v>
      </c>
      <c r="AE68" s="2">
        <v>1294.71</v>
      </c>
      <c r="AF68" s="2">
        <v>1.4339999999999999</v>
      </c>
      <c r="AG68" s="2">
        <v>4.2292263610315191E-2</v>
      </c>
      <c r="AH68" s="2">
        <v>6.2899999999999996E-3</v>
      </c>
      <c r="AI68" s="2">
        <v>226.85</v>
      </c>
      <c r="AJ68" s="2">
        <f t="shared" si="14"/>
        <v>6.0003457582067016E-2</v>
      </c>
      <c r="AK68" s="1">
        <f t="shared" si="11"/>
        <v>13.611784352491902</v>
      </c>
      <c r="AL68" s="2">
        <f t="shared" si="9"/>
        <v>9.2143407008954981</v>
      </c>
      <c r="AM68" s="2">
        <f t="shared" si="13"/>
        <v>22.8261250533874</v>
      </c>
      <c r="AO68" s="2"/>
      <c r="AP68" s="2">
        <v>6.2899999999999996E-3</v>
      </c>
      <c r="AQ68" s="2"/>
      <c r="AR68" s="2"/>
      <c r="AS68" s="2"/>
      <c r="AT68" s="2"/>
      <c r="AU68" s="2"/>
      <c r="AV68" s="1"/>
      <c r="AW68" s="2"/>
      <c r="AX68" s="2"/>
      <c r="AY68" s="2"/>
      <c r="AZ68" s="2"/>
      <c r="BA68" s="2"/>
      <c r="BB68" s="2"/>
      <c r="BC68" s="2"/>
      <c r="BD68" s="2"/>
      <c r="BE68" s="2"/>
      <c r="BG68" s="1"/>
    </row>
    <row r="69" spans="1:59" x14ac:dyDescent="0.25">
      <c r="A69" s="1"/>
      <c r="B69" s="2">
        <v>3300</v>
      </c>
      <c r="C69" s="2">
        <v>0.13900000000000001</v>
      </c>
      <c r="D69" s="2">
        <v>42.353000000000002</v>
      </c>
      <c r="E69" s="2">
        <v>1.0580000000000001</v>
      </c>
      <c r="F69" s="2">
        <v>1300</v>
      </c>
      <c r="G69" s="2">
        <v>0</v>
      </c>
      <c r="H69" s="2">
        <v>0</v>
      </c>
      <c r="I69" s="2">
        <v>1.072E-2</v>
      </c>
      <c r="J69" s="2">
        <v>228.42</v>
      </c>
      <c r="K69" s="1">
        <v>1.367E-2</v>
      </c>
      <c r="L69" s="13">
        <v>0</v>
      </c>
      <c r="M69" s="1">
        <f t="shared" si="1"/>
        <v>25.213156110916575</v>
      </c>
      <c r="N69" s="2">
        <v>3300</v>
      </c>
      <c r="O69" s="2">
        <v>0.13900000000000001</v>
      </c>
      <c r="P69" s="2">
        <v>42.353000000000002</v>
      </c>
      <c r="Q69" s="2">
        <v>1.0580000000000001</v>
      </c>
      <c r="R69" s="2">
        <v>1300</v>
      </c>
      <c r="S69" s="2">
        <v>0</v>
      </c>
      <c r="T69" s="2">
        <v>1.6789247876718327E-2</v>
      </c>
      <c r="U69" s="2">
        <v>1.072E-2</v>
      </c>
      <c r="V69" s="2">
        <v>228.42</v>
      </c>
      <c r="W69" s="2">
        <f t="shared" si="0"/>
        <v>2.3820264909153888E-2</v>
      </c>
      <c r="X69" s="2">
        <f t="shared" si="12"/>
        <v>5.441024910548931</v>
      </c>
      <c r="Y69" s="2">
        <f t="shared" si="3"/>
        <v>19.772131200367639</v>
      </c>
      <c r="Z69" s="1">
        <f t="shared" si="4"/>
        <v>25.213156110916572</v>
      </c>
      <c r="AA69" s="2">
        <v>3300</v>
      </c>
      <c r="AB69" s="2">
        <v>0.14299999999999999</v>
      </c>
      <c r="AC69" s="2">
        <v>42.357999999999997</v>
      </c>
      <c r="AD69" s="2">
        <v>1.0860000000000001</v>
      </c>
      <c r="AE69" s="2">
        <v>1292.71</v>
      </c>
      <c r="AF69" s="2">
        <v>1.4330000000000001</v>
      </c>
      <c r="AG69" s="2">
        <v>4.1432448997460833E-2</v>
      </c>
      <c r="AH69" s="2">
        <v>6.3899999999999998E-3</v>
      </c>
      <c r="AI69" s="2">
        <v>228.42</v>
      </c>
      <c r="AJ69" s="2">
        <f t="shared" si="14"/>
        <v>5.8783568996149275E-2</v>
      </c>
      <c r="AK69" s="1">
        <f t="shared" si="11"/>
        <v>13.427342830100416</v>
      </c>
      <c r="AL69" s="2">
        <f t="shared" si="9"/>
        <v>9.372980704836019</v>
      </c>
      <c r="AM69" s="2">
        <f t="shared" si="13"/>
        <v>22.800323534936435</v>
      </c>
      <c r="AO69" s="2"/>
      <c r="AP69" s="2">
        <v>6.3899999999999998E-3</v>
      </c>
      <c r="AQ69" s="2"/>
      <c r="AR69" s="2"/>
      <c r="AS69" s="2"/>
      <c r="AT69" s="2"/>
      <c r="AU69" s="2"/>
      <c r="AV69" s="1"/>
      <c r="AW69" s="2"/>
      <c r="AX69" s="2"/>
      <c r="AY69" s="2"/>
      <c r="AZ69" s="2"/>
      <c r="BA69" s="2"/>
      <c r="BB69" s="2"/>
      <c r="BC69" s="2"/>
      <c r="BD69" s="2"/>
      <c r="BE69" s="2"/>
      <c r="BG69" s="1"/>
    </row>
    <row r="70" spans="1:59" x14ac:dyDescent="0.25">
      <c r="A70" s="1"/>
      <c r="B70" s="2">
        <v>3350</v>
      </c>
      <c r="C70" s="2">
        <v>0.13</v>
      </c>
      <c r="D70" s="2">
        <v>42.999000000000002</v>
      </c>
      <c r="E70" s="2">
        <v>1.167</v>
      </c>
      <c r="F70" s="2">
        <v>1300</v>
      </c>
      <c r="G70" s="2">
        <v>0</v>
      </c>
      <c r="H70" s="2">
        <v>0</v>
      </c>
      <c r="I70" s="2">
        <v>1.089E-2</v>
      </c>
      <c r="J70" s="2">
        <v>229.96</v>
      </c>
      <c r="K70" s="1">
        <v>1.367E-2</v>
      </c>
      <c r="L70" s="13">
        <v>0</v>
      </c>
      <c r="M70" s="1">
        <f t="shared" si="1"/>
        <v>25.213156110916575</v>
      </c>
      <c r="N70" s="2">
        <v>3350</v>
      </c>
      <c r="O70" s="2">
        <v>0.13</v>
      </c>
      <c r="P70" s="2">
        <v>42.999000000000002</v>
      </c>
      <c r="Q70" s="2">
        <v>1.167</v>
      </c>
      <c r="R70" s="2">
        <v>1300</v>
      </c>
      <c r="S70" s="2">
        <v>0</v>
      </c>
      <c r="T70" s="2">
        <v>1.5715776656809878E-2</v>
      </c>
      <c r="U70" s="2">
        <v>1.089E-2</v>
      </c>
      <c r="V70" s="2">
        <v>229.96</v>
      </c>
      <c r="W70" s="2">
        <f t="shared" si="0"/>
        <v>2.2297244401128017E-2</v>
      </c>
      <c r="X70" s="2">
        <f t="shared" si="12"/>
        <v>5.1274743224833994</v>
      </c>
      <c r="Y70" s="2">
        <f t="shared" si="3"/>
        <v>20.08568178843317</v>
      </c>
      <c r="Z70" s="1">
        <f t="shared" si="4"/>
        <v>25.213156110916572</v>
      </c>
      <c r="AA70" s="2">
        <v>3350</v>
      </c>
      <c r="AB70" s="2">
        <v>0.13400000000000001</v>
      </c>
      <c r="AC70" s="2">
        <v>43</v>
      </c>
      <c r="AD70" s="2">
        <v>1.198</v>
      </c>
      <c r="AE70" s="2">
        <v>1290.3</v>
      </c>
      <c r="AF70" s="2">
        <v>1.5669999999999999</v>
      </c>
      <c r="AG70" s="2">
        <v>4.0533136197599573E-2</v>
      </c>
      <c r="AH70" s="2">
        <v>6.4999999999999997E-3</v>
      </c>
      <c r="AI70" s="2">
        <v>229.96</v>
      </c>
      <c r="AJ70" s="2">
        <f t="shared" si="14"/>
        <v>5.7507641135283408E-2</v>
      </c>
      <c r="AK70" s="1">
        <f t="shared" si="11"/>
        <v>13.224457155469773</v>
      </c>
      <c r="AL70" s="2">
        <f t="shared" si="9"/>
        <v>9.5472558100075879</v>
      </c>
      <c r="AM70" s="2">
        <f t="shared" si="13"/>
        <v>22.771712965477363</v>
      </c>
      <c r="AO70" s="2"/>
      <c r="AP70" s="2">
        <v>6.4999999999999997E-3</v>
      </c>
      <c r="AQ70" s="2"/>
      <c r="AR70" s="2"/>
      <c r="AS70" s="2"/>
      <c r="AT70" s="2"/>
      <c r="AU70" s="2"/>
      <c r="AV70" s="1"/>
      <c r="AW70" s="2"/>
      <c r="AX70" s="2"/>
      <c r="AY70" s="2"/>
      <c r="AZ70" s="2"/>
      <c r="BA70" s="2"/>
      <c r="BB70" s="2"/>
      <c r="BC70" s="2"/>
      <c r="BD70" s="2"/>
      <c r="BE70" s="2"/>
      <c r="BG70" s="1"/>
    </row>
    <row r="71" spans="1:59" x14ac:dyDescent="0.25">
      <c r="A71" s="1"/>
      <c r="B71" s="2">
        <v>3400</v>
      </c>
      <c r="C71" s="2">
        <v>0.121</v>
      </c>
      <c r="D71" s="2">
        <v>43.645000000000003</v>
      </c>
      <c r="E71" s="2">
        <v>1.167</v>
      </c>
      <c r="F71" s="2">
        <v>1300</v>
      </c>
      <c r="G71" s="2">
        <v>0</v>
      </c>
      <c r="H71" s="2">
        <v>0</v>
      </c>
      <c r="I71" s="2">
        <v>1.106E-2</v>
      </c>
      <c r="J71" s="2">
        <v>231.62</v>
      </c>
      <c r="K71" s="1">
        <v>1.367E-2</v>
      </c>
      <c r="L71" s="13">
        <v>0</v>
      </c>
      <c r="M71" s="1">
        <f t="shared" si="1"/>
        <v>25.213156110916575</v>
      </c>
      <c r="N71" s="2">
        <v>3400</v>
      </c>
      <c r="O71" s="2">
        <v>0.121</v>
      </c>
      <c r="P71" s="2">
        <v>43.645000000000003</v>
      </c>
      <c r="Q71" s="2">
        <v>1.167</v>
      </c>
      <c r="R71" s="2">
        <v>1300</v>
      </c>
      <c r="S71" s="2">
        <v>0</v>
      </c>
      <c r="T71" s="2">
        <v>1.4648994041965284E-2</v>
      </c>
      <c r="U71" s="2">
        <v>1.106E-2</v>
      </c>
      <c r="V71" s="2">
        <v>231.62</v>
      </c>
      <c r="W71" s="2">
        <f t="shared" si="0"/>
        <v>2.0783713558491779E-2</v>
      </c>
      <c r="X71" s="2">
        <f t="shared" si="12"/>
        <v>4.813923734417866</v>
      </c>
      <c r="Y71" s="2">
        <f t="shared" si="3"/>
        <v>20.399232376498706</v>
      </c>
      <c r="Z71" s="1">
        <f t="shared" si="4"/>
        <v>25.213156110916572</v>
      </c>
      <c r="AA71" s="2">
        <v>3400</v>
      </c>
      <c r="AB71" s="2">
        <v>0.124</v>
      </c>
      <c r="AC71" s="2">
        <v>43.642000000000003</v>
      </c>
      <c r="AD71" s="2">
        <v>1.1970000000000001</v>
      </c>
      <c r="AE71" s="2">
        <v>1287.9100000000001</v>
      </c>
      <c r="AF71" s="2">
        <v>1.5660000000000001</v>
      </c>
      <c r="AG71" s="2">
        <v>3.9681374665400233E-2</v>
      </c>
      <c r="AH71" s="2">
        <v>6.6E-3</v>
      </c>
      <c r="AI71" s="2">
        <v>231.62</v>
      </c>
      <c r="AJ71" s="2">
        <f t="shared" si="14"/>
        <v>5.6299178106719139E-2</v>
      </c>
      <c r="AK71" s="1">
        <f t="shared" si="11"/>
        <v>13.040015633078287</v>
      </c>
      <c r="AL71" s="2">
        <f t="shared" si="9"/>
        <v>9.7065664837273662</v>
      </c>
      <c r="AM71" s="2">
        <f t="shared" si="13"/>
        <v>22.746582116805655</v>
      </c>
      <c r="AO71" s="2"/>
      <c r="AP71" s="2">
        <v>6.6E-3</v>
      </c>
      <c r="AQ71" s="2"/>
      <c r="AR71" s="2"/>
      <c r="AS71" s="2"/>
      <c r="AT71" s="2"/>
      <c r="AU71" s="2"/>
      <c r="AV71" s="1"/>
      <c r="AW71" s="2"/>
      <c r="AX71" s="2"/>
      <c r="AY71" s="2"/>
      <c r="AZ71" s="2"/>
      <c r="BA71" s="2"/>
      <c r="BB71" s="2"/>
      <c r="BC71" s="2"/>
      <c r="BD71" s="2"/>
      <c r="BE71" s="2"/>
      <c r="BG71" s="1"/>
    </row>
    <row r="72" spans="1:59" x14ac:dyDescent="0.25">
      <c r="A72" s="1"/>
      <c r="B72" s="9">
        <v>3450</v>
      </c>
      <c r="C72" s="9">
        <v>0.111</v>
      </c>
      <c r="D72" s="9">
        <v>44.290999999999997</v>
      </c>
      <c r="E72" s="9">
        <v>1.167</v>
      </c>
      <c r="F72" s="9">
        <v>1300</v>
      </c>
      <c r="G72" s="9">
        <v>0</v>
      </c>
      <c r="H72" s="9">
        <v>0</v>
      </c>
      <c r="I72" s="9">
        <v>1.123E-2</v>
      </c>
      <c r="J72" s="9">
        <v>233.24</v>
      </c>
      <c r="K72" s="1">
        <v>1.367E-2</v>
      </c>
      <c r="L72" s="13">
        <v>1.367E-2</v>
      </c>
      <c r="M72" s="1">
        <f t="shared" si="1"/>
        <v>25.213156110916575</v>
      </c>
      <c r="N72" s="2">
        <v>3450</v>
      </c>
      <c r="O72" s="2">
        <v>0.111</v>
      </c>
      <c r="P72" s="2">
        <v>44.290999999999997</v>
      </c>
      <c r="Q72" s="2">
        <v>1.167</v>
      </c>
      <c r="R72" s="2">
        <v>1300</v>
      </c>
      <c r="S72" s="2">
        <v>0</v>
      </c>
      <c r="T72" s="2">
        <v>1.3599725604527524E-2</v>
      </c>
      <c r="U72" s="2">
        <v>1.123E-2</v>
      </c>
      <c r="V72" s="2">
        <v>233.24</v>
      </c>
      <c r="W72" s="2">
        <f t="shared" si="0"/>
        <v>1.9295031496965938E-2</v>
      </c>
      <c r="X72" s="2">
        <f t="shared" si="12"/>
        <v>4.5003731463523353</v>
      </c>
      <c r="Y72" s="2">
        <f t="shared" si="3"/>
        <v>20.712782964564237</v>
      </c>
      <c r="Z72" s="1">
        <f t="shared" si="4"/>
        <v>25.213156110916572</v>
      </c>
      <c r="AA72" s="2">
        <v>3450</v>
      </c>
      <c r="AB72" s="2">
        <v>0.115</v>
      </c>
      <c r="AC72" s="2">
        <v>44.281999999999996</v>
      </c>
      <c r="AD72" s="2">
        <v>1.196</v>
      </c>
      <c r="AE72" s="2">
        <v>1285.56</v>
      </c>
      <c r="AF72" s="2">
        <v>1.5649999999999999</v>
      </c>
      <c r="AG72" s="2">
        <v>3.8848396501457723E-2</v>
      </c>
      <c r="AH72" s="2">
        <v>6.7000000000000002E-3</v>
      </c>
      <c r="AI72" s="2">
        <v>233.24</v>
      </c>
      <c r="AJ72" s="2">
        <f t="shared" si="14"/>
        <v>5.5117364563054348E-2</v>
      </c>
      <c r="AK72" s="1">
        <f t="shared" si="11"/>
        <v>12.855574110686797</v>
      </c>
      <c r="AL72" s="2">
        <f t="shared" si="9"/>
        <v>9.8659755583791213</v>
      </c>
      <c r="AM72" s="2">
        <f t="shared" si="13"/>
        <v>22.721549669065919</v>
      </c>
      <c r="AO72" s="2"/>
      <c r="AP72" s="2">
        <v>6.7000000000000002E-3</v>
      </c>
      <c r="AQ72" s="2"/>
      <c r="AR72" s="2"/>
      <c r="AS72" s="2"/>
      <c r="AT72" s="2"/>
      <c r="AU72" s="2"/>
      <c r="AV72" s="1"/>
      <c r="AW72" s="2"/>
      <c r="AX72" s="2"/>
      <c r="AY72" s="2"/>
      <c r="AZ72" s="2"/>
      <c r="BA72" s="2"/>
      <c r="BB72" s="2"/>
      <c r="BC72" s="2"/>
      <c r="BD72" s="2"/>
      <c r="BE72" s="2"/>
      <c r="BG72" s="1"/>
    </row>
    <row r="73" spans="1:59" x14ac:dyDescent="0.25">
      <c r="A73" s="1"/>
      <c r="B73" s="2">
        <v>3500</v>
      </c>
      <c r="C73" s="2">
        <v>0.10199999999999999</v>
      </c>
      <c r="D73" s="2">
        <v>44.938000000000002</v>
      </c>
      <c r="E73" s="2">
        <v>1.167</v>
      </c>
      <c r="F73" s="2">
        <v>1300</v>
      </c>
      <c r="G73" s="2">
        <v>0</v>
      </c>
      <c r="H73" s="2">
        <v>0</v>
      </c>
      <c r="I73" s="2">
        <v>1.141E-2</v>
      </c>
      <c r="J73" s="2">
        <v>234.87</v>
      </c>
      <c r="K73" s="1">
        <v>1.367E-2</v>
      </c>
      <c r="L73" s="1">
        <v>1.367E-2</v>
      </c>
      <c r="M73" s="1">
        <f t="shared" si="1"/>
        <v>25.213156110916575</v>
      </c>
      <c r="N73" s="2">
        <v>3500</v>
      </c>
      <c r="O73" s="2">
        <v>0.10199999999999999</v>
      </c>
      <c r="P73" s="2">
        <v>44.938000000000002</v>
      </c>
      <c r="Q73" s="2">
        <v>1.167</v>
      </c>
      <c r="R73" s="2">
        <v>1300</v>
      </c>
      <c r="S73" s="2">
        <v>0</v>
      </c>
      <c r="T73" s="2">
        <v>1.2509047558223695E-2</v>
      </c>
      <c r="U73" s="2">
        <v>1.141E-2</v>
      </c>
      <c r="V73" s="2">
        <v>234.87</v>
      </c>
      <c r="W73" s="2">
        <f t="shared" si="0"/>
        <v>1.7747598271587065E-2</v>
      </c>
      <c r="X73" s="2">
        <f t="shared" si="12"/>
        <v>4.1683784060476539</v>
      </c>
      <c r="Y73" s="2">
        <f t="shared" si="3"/>
        <v>21.044777704868917</v>
      </c>
      <c r="Z73" s="1">
        <f t="shared" si="4"/>
        <v>25.213156110916572</v>
      </c>
      <c r="AA73" s="2">
        <v>3500</v>
      </c>
      <c r="AB73" s="2">
        <v>0.105</v>
      </c>
      <c r="AC73" s="2">
        <v>44.920999999999999</v>
      </c>
      <c r="AD73" s="2">
        <v>1.1950000000000001</v>
      </c>
      <c r="AE73" s="2">
        <v>1283.46</v>
      </c>
      <c r="AF73" s="2">
        <v>1.5640000000000001</v>
      </c>
      <c r="AG73" s="2">
        <v>3.7969940818325026E-2</v>
      </c>
      <c r="AH73" s="2">
        <v>6.8100000000000001E-3</v>
      </c>
      <c r="AI73" s="2">
        <v>234.87</v>
      </c>
      <c r="AJ73" s="2">
        <f t="shared" si="14"/>
        <v>5.3871028381897036E-2</v>
      </c>
      <c r="AK73" s="1">
        <f t="shared" si="11"/>
        <v>12.652688436056158</v>
      </c>
      <c r="AL73" s="2">
        <f t="shared" si="9"/>
        <v>10.041181515153138</v>
      </c>
      <c r="AM73" s="2">
        <f t="shared" si="13"/>
        <v>22.693869951209294</v>
      </c>
      <c r="AO73" s="2"/>
      <c r="AP73" s="2">
        <v>6.8100000000000001E-3</v>
      </c>
      <c r="AQ73" s="2"/>
      <c r="AR73" s="2"/>
      <c r="AS73" s="2"/>
      <c r="AT73" s="2"/>
      <c r="AU73" s="2"/>
      <c r="AV73" s="1"/>
      <c r="AW73" s="2"/>
      <c r="AX73" s="2"/>
      <c r="AY73" s="2"/>
      <c r="AZ73" s="2"/>
      <c r="BA73" s="2"/>
      <c r="BB73" s="2"/>
      <c r="BC73" s="2"/>
      <c r="BD73" s="2"/>
      <c r="BE73" s="2"/>
      <c r="BG73" s="1"/>
    </row>
    <row r="74" spans="1:59" x14ac:dyDescent="0.25">
      <c r="A74" s="1"/>
      <c r="B74" s="2">
        <v>3550</v>
      </c>
      <c r="C74" s="2">
        <v>9.2999999999999999E-2</v>
      </c>
      <c r="D74" s="2">
        <v>45.584000000000003</v>
      </c>
      <c r="E74" s="2">
        <v>1.167</v>
      </c>
      <c r="F74" s="2">
        <v>1300</v>
      </c>
      <c r="G74" s="2">
        <v>0</v>
      </c>
      <c r="H74" s="2">
        <v>0</v>
      </c>
      <c r="I74" s="2">
        <v>1.158E-2</v>
      </c>
      <c r="J74" s="2">
        <v>236.48</v>
      </c>
      <c r="K74" s="1">
        <v>1.367E-2</v>
      </c>
      <c r="L74" s="1">
        <v>1.367E-2</v>
      </c>
      <c r="M74" s="1">
        <f t="shared" si="1"/>
        <v>25.213156110916575</v>
      </c>
      <c r="N74" s="2">
        <v>3550</v>
      </c>
      <c r="O74" s="2">
        <v>9.2999999999999999E-2</v>
      </c>
      <c r="P74" s="2">
        <v>45.584000000000003</v>
      </c>
      <c r="Q74" s="2">
        <v>1.167</v>
      </c>
      <c r="R74" s="2">
        <v>1300</v>
      </c>
      <c r="S74" s="2">
        <v>0</v>
      </c>
      <c r="T74" s="2">
        <v>1.1489343707713125E-2</v>
      </c>
      <c r="U74" s="2">
        <v>1.158E-2</v>
      </c>
      <c r="V74" s="2">
        <v>236.48</v>
      </c>
      <c r="W74" s="2">
        <f t="shared" si="0"/>
        <v>1.6300861882536044E-2</v>
      </c>
      <c r="X74" s="2">
        <f t="shared" si="12"/>
        <v>3.8548278179821236</v>
      </c>
      <c r="Y74" s="2">
        <f t="shared" si="3"/>
        <v>21.358328292934448</v>
      </c>
      <c r="Z74" s="1">
        <f t="shared" si="4"/>
        <v>25.213156110916572</v>
      </c>
      <c r="AA74" s="2">
        <v>3550</v>
      </c>
      <c r="AB74" s="2">
        <v>9.6000000000000002E-2</v>
      </c>
      <c r="AC74" s="2">
        <v>45.558999999999997</v>
      </c>
      <c r="AD74" s="2">
        <v>1.1950000000000001</v>
      </c>
      <c r="AE74" s="2">
        <v>1281.74</v>
      </c>
      <c r="AF74" s="2">
        <v>1.5629999999999999</v>
      </c>
      <c r="AG74" s="2">
        <v>3.7067320703653997E-2</v>
      </c>
      <c r="AH74" s="2">
        <v>6.9199999999999999E-3</v>
      </c>
      <c r="AI74" s="2">
        <v>236.48</v>
      </c>
      <c r="AJ74" s="2">
        <f t="shared" si="14"/>
        <v>5.2590408165811613E-2</v>
      </c>
      <c r="AK74" s="1">
        <f t="shared" si="11"/>
        <v>12.43657972305113</v>
      </c>
      <c r="AL74" s="2">
        <f t="shared" si="9"/>
        <v>10.217184514677422</v>
      </c>
      <c r="AM74" s="2">
        <f t="shared" si="13"/>
        <v>22.653764237728552</v>
      </c>
      <c r="AO74" s="2"/>
      <c r="AP74" s="2">
        <v>6.9199999999999999E-3</v>
      </c>
      <c r="AQ74" s="2"/>
      <c r="AR74" s="2"/>
      <c r="AS74" s="2"/>
      <c r="AT74" s="2"/>
      <c r="AU74" s="2"/>
      <c r="AV74" s="1"/>
      <c r="AW74" s="2"/>
      <c r="AX74" s="2"/>
      <c r="AY74" s="2"/>
      <c r="AZ74" s="2"/>
      <c r="BA74" s="2"/>
      <c r="BB74" s="2"/>
      <c r="BC74" s="2"/>
      <c r="BD74" s="2"/>
      <c r="BE74" s="2"/>
      <c r="BG74" s="1"/>
    </row>
    <row r="75" spans="1:59" x14ac:dyDescent="0.25">
      <c r="A75" s="1"/>
      <c r="B75" s="2">
        <v>3600</v>
      </c>
      <c r="C75" s="2">
        <v>8.4000000000000005E-2</v>
      </c>
      <c r="D75" s="2">
        <v>46.23</v>
      </c>
      <c r="E75" s="2">
        <v>1.167</v>
      </c>
      <c r="F75" s="2">
        <v>1300</v>
      </c>
      <c r="G75" s="2">
        <v>0</v>
      </c>
      <c r="H75" s="2">
        <v>0</v>
      </c>
      <c r="I75" s="2">
        <v>1.176E-2</v>
      </c>
      <c r="J75" s="2">
        <v>238.11</v>
      </c>
      <c r="K75" s="1">
        <v>1.367E-2</v>
      </c>
      <c r="L75" s="1">
        <v>1.367E-2</v>
      </c>
      <c r="M75" s="1">
        <f t="shared" si="1"/>
        <v>25.213156110916575</v>
      </c>
      <c r="N75" s="2">
        <v>3600</v>
      </c>
      <c r="O75" s="2">
        <v>8.4000000000000005E-2</v>
      </c>
      <c r="P75" s="2">
        <v>46.23</v>
      </c>
      <c r="Q75" s="2">
        <v>1.167</v>
      </c>
      <c r="R75" s="2">
        <v>1300</v>
      </c>
      <c r="S75" s="2">
        <v>0</v>
      </c>
      <c r="T75" s="2">
        <v>1.0427953466885052E-2</v>
      </c>
      <c r="U75" s="2">
        <v>1.176E-2</v>
      </c>
      <c r="V75" s="2">
        <v>238.11</v>
      </c>
      <c r="W75" s="2">
        <v>1.0427953466885052E-2</v>
      </c>
      <c r="X75" s="2">
        <f t="shared" si="12"/>
        <v>2.4829999999999997</v>
      </c>
      <c r="Y75" s="2">
        <f t="shared" si="3"/>
        <v>21.690323033239128</v>
      </c>
      <c r="Z75" s="1">
        <f t="shared" si="4"/>
        <v>24.173323033239129</v>
      </c>
      <c r="AA75" s="2">
        <v>3600</v>
      </c>
      <c r="AB75" s="2">
        <v>8.5999999999999993E-2</v>
      </c>
      <c r="AC75" s="2">
        <v>46.195999999999998</v>
      </c>
      <c r="AD75" s="2">
        <v>1.194</v>
      </c>
      <c r="AE75" s="2">
        <v>1280.47</v>
      </c>
      <c r="AF75" s="2">
        <v>1.5620000000000001</v>
      </c>
      <c r="AG75" s="2">
        <v>3.6306748981563101E-2</v>
      </c>
      <c r="AH75" s="2">
        <v>7.0200000000000002E-3</v>
      </c>
      <c r="AI75" s="2">
        <v>238.11</v>
      </c>
      <c r="AJ75" s="2">
        <f t="shared" si="14"/>
        <v>5.1511323501885753E-2</v>
      </c>
      <c r="AK75" s="1">
        <f t="shared" si="11"/>
        <v>12.265361239034018</v>
      </c>
      <c r="AL75" s="2">
        <f t="shared" si="9"/>
        <v>10.376637070455718</v>
      </c>
      <c r="AM75" s="2">
        <f t="shared" si="13"/>
        <v>22.641998309489736</v>
      </c>
      <c r="AO75" s="2"/>
      <c r="AP75" s="2">
        <v>7.0200000000000002E-3</v>
      </c>
      <c r="AQ75" s="2"/>
      <c r="AR75" s="2"/>
      <c r="AS75" s="2"/>
      <c r="AT75" s="2"/>
      <c r="AU75" s="2"/>
      <c r="AV75" s="1"/>
      <c r="AW75" s="2"/>
      <c r="AX75" s="2"/>
      <c r="AY75" s="2"/>
      <c r="AZ75" s="2"/>
      <c r="BA75" s="2"/>
      <c r="BB75" s="2"/>
      <c r="BC75" s="2"/>
      <c r="BD75" s="2"/>
      <c r="BE75" s="2"/>
      <c r="BG75" s="1"/>
    </row>
    <row r="76" spans="1:59" x14ac:dyDescent="0.25">
      <c r="A76" s="1"/>
      <c r="B76" s="2">
        <v>3650</v>
      </c>
      <c r="C76" s="2">
        <v>7.3999999999999996E-2</v>
      </c>
      <c r="D76" s="2">
        <v>46.875999999999998</v>
      </c>
      <c r="E76" s="2">
        <v>1.167</v>
      </c>
      <c r="F76" s="2">
        <v>1300</v>
      </c>
      <c r="G76" s="2">
        <v>0</v>
      </c>
      <c r="H76" s="2">
        <v>0</v>
      </c>
      <c r="I76" s="2">
        <v>1.193E-2</v>
      </c>
      <c r="J76" s="2">
        <v>239.78</v>
      </c>
      <c r="K76" s="1">
        <v>1.367E-2</v>
      </c>
      <c r="L76" s="1">
        <v>1.367E-2</v>
      </c>
      <c r="M76" s="1">
        <f t="shared" si="1"/>
        <v>25.213156110916575</v>
      </c>
      <c r="N76" s="2">
        <v>3650</v>
      </c>
      <c r="O76" s="2">
        <v>7.3999999999999996E-2</v>
      </c>
      <c r="P76" s="2">
        <v>46.875999999999998</v>
      </c>
      <c r="Q76" s="2">
        <v>1.167</v>
      </c>
      <c r="R76" s="2">
        <v>1300</v>
      </c>
      <c r="S76" s="2">
        <v>0</v>
      </c>
      <c r="T76" s="2">
        <v>9.4336475102177013E-3</v>
      </c>
      <c r="U76" s="2">
        <v>1.193E-2</v>
      </c>
      <c r="V76" s="2">
        <v>239.78</v>
      </c>
      <c r="W76" s="2">
        <v>9.4336475102177013E-3</v>
      </c>
      <c r="X76" s="2">
        <f t="shared" si="12"/>
        <v>2.2620000000000005</v>
      </c>
      <c r="Y76" s="2">
        <f t="shared" si="3"/>
        <v>22.00387362130466</v>
      </c>
      <c r="Z76" s="1">
        <f t="shared" si="4"/>
        <v>24.26587362130466</v>
      </c>
      <c r="AA76" s="2">
        <v>3650</v>
      </c>
      <c r="AB76" s="2">
        <v>7.6999999999999999E-2</v>
      </c>
      <c r="AC76" s="2">
        <v>46.832999999999998</v>
      </c>
      <c r="AD76" s="2">
        <v>1.194</v>
      </c>
      <c r="AE76" s="2">
        <v>1279.6199999999999</v>
      </c>
      <c r="AF76" s="2">
        <v>1.56</v>
      </c>
      <c r="AG76" s="2">
        <v>3.4975027108181997E-2</v>
      </c>
      <c r="AH76" s="2">
        <v>7.1300000000000001E-3</v>
      </c>
      <c r="AI76" s="2">
        <v>239.78</v>
      </c>
      <c r="AJ76" s="2">
        <f t="shared" si="14"/>
        <v>4.9621901888589927E-2</v>
      </c>
      <c r="AK76" s="1">
        <f t="shared" si="11"/>
        <v>11.898339634846092</v>
      </c>
      <c r="AL76" s="2">
        <f t="shared" si="9"/>
        <v>10.560228459108989</v>
      </c>
      <c r="AM76" s="2">
        <f t="shared" si="13"/>
        <v>22.45856809395508</v>
      </c>
      <c r="AO76" s="2"/>
      <c r="AP76" s="2">
        <v>7.1300000000000001E-3</v>
      </c>
      <c r="AQ76" s="2"/>
      <c r="AR76" s="2"/>
      <c r="AS76" s="2"/>
      <c r="AT76" s="2"/>
      <c r="AU76" s="2"/>
      <c r="AV76" s="1"/>
      <c r="AW76" s="2"/>
      <c r="AX76" s="2"/>
      <c r="AY76" s="2"/>
      <c r="AZ76" s="2"/>
      <c r="BA76" s="2"/>
      <c r="BB76" s="2"/>
      <c r="BC76" s="2"/>
      <c r="BD76" s="2"/>
      <c r="BE76" s="2"/>
      <c r="BG76" s="1"/>
    </row>
    <row r="77" spans="1:59" x14ac:dyDescent="0.25">
      <c r="A77" s="1"/>
      <c r="B77" s="2">
        <v>3700</v>
      </c>
      <c r="C77" s="2">
        <v>6.5000000000000002E-2</v>
      </c>
      <c r="D77" s="2">
        <v>47.521999999999998</v>
      </c>
      <c r="E77" s="2">
        <v>1.167</v>
      </c>
      <c r="F77" s="2">
        <v>1300</v>
      </c>
      <c r="G77" s="2">
        <v>0</v>
      </c>
      <c r="H77" s="2">
        <v>0</v>
      </c>
      <c r="I77" s="2">
        <v>1.2109999999999999E-2</v>
      </c>
      <c r="J77" s="2">
        <v>241.4</v>
      </c>
      <c r="K77" s="1">
        <v>1.367E-2</v>
      </c>
      <c r="L77" s="1">
        <v>1.367E-2</v>
      </c>
      <c r="M77" s="1">
        <f t="shared" si="1"/>
        <v>25.213156110916575</v>
      </c>
      <c r="N77" s="2">
        <v>3700</v>
      </c>
      <c r="O77" s="2">
        <v>6.5000000000000002E-2</v>
      </c>
      <c r="P77" s="2">
        <v>47.521999999999998</v>
      </c>
      <c r="Q77" s="2">
        <v>1.167</v>
      </c>
      <c r="R77" s="2">
        <v>1300</v>
      </c>
      <c r="S77" s="2">
        <v>0</v>
      </c>
      <c r="T77" s="2">
        <v>8.4009942004971035E-3</v>
      </c>
      <c r="U77" s="2">
        <v>1.2109999999999999E-2</v>
      </c>
      <c r="V77" s="2">
        <v>241.4</v>
      </c>
      <c r="W77" s="2">
        <v>8.4009942004971035E-3</v>
      </c>
      <c r="X77" s="2">
        <f t="shared" si="12"/>
        <v>2.0280000000000009</v>
      </c>
      <c r="Y77" s="2">
        <f t="shared" si="3"/>
        <v>22.335868361609336</v>
      </c>
      <c r="Z77" s="1">
        <f t="shared" si="4"/>
        <v>24.363868361609338</v>
      </c>
      <c r="AA77" s="2">
        <v>3700</v>
      </c>
      <c r="AB77" s="2">
        <v>6.7000000000000004E-2</v>
      </c>
      <c r="AC77" s="2">
        <v>47.469000000000001</v>
      </c>
      <c r="AD77" s="2">
        <v>1.1930000000000001</v>
      </c>
      <c r="AE77" s="2">
        <v>1279.0899999999999</v>
      </c>
      <c r="AF77" s="2">
        <v>1.5589999999999999</v>
      </c>
      <c r="AG77" s="2">
        <v>3.4137309999999997E-2</v>
      </c>
      <c r="AH77" s="2">
        <v>7.2399999999999999E-3</v>
      </c>
      <c r="AI77" s="2">
        <v>241.4</v>
      </c>
      <c r="AJ77" s="2">
        <f t="shared" si="14"/>
        <v>4.8433364821155442E-2</v>
      </c>
      <c r="AK77" s="1">
        <f t="shared" si="11"/>
        <v>11.691814267826924</v>
      </c>
      <c r="AL77" s="2">
        <f t="shared" si="9"/>
        <v>10.736559539969249</v>
      </c>
      <c r="AM77" s="2">
        <f t="shared" si="13"/>
        <v>22.428373807796174</v>
      </c>
      <c r="AO77" s="2"/>
      <c r="AP77" s="2">
        <v>7.2399999999999999E-3</v>
      </c>
      <c r="AQ77" s="2"/>
      <c r="AR77" s="2"/>
      <c r="AS77" s="2"/>
      <c r="AT77" s="2"/>
      <c r="AU77" s="2"/>
      <c r="AV77" s="1"/>
      <c r="AW77" s="2"/>
      <c r="AX77" s="2"/>
      <c r="AY77" s="2"/>
      <c r="AZ77" s="2"/>
      <c r="BA77" s="2"/>
      <c r="BB77" s="2"/>
      <c r="BC77" s="2"/>
      <c r="BD77" s="2"/>
      <c r="BE77" s="2"/>
      <c r="BG77" s="1"/>
    </row>
    <row r="78" spans="1:59" x14ac:dyDescent="0.25">
      <c r="A78" s="1"/>
      <c r="B78" s="2">
        <v>3750</v>
      </c>
      <c r="C78" s="2">
        <v>5.6000000000000001E-2</v>
      </c>
      <c r="D78" s="2">
        <v>48.168999999999997</v>
      </c>
      <c r="E78" s="2">
        <v>1.167</v>
      </c>
      <c r="F78" s="2">
        <v>1300</v>
      </c>
      <c r="G78" s="2">
        <v>0</v>
      </c>
      <c r="H78" s="2">
        <v>0</v>
      </c>
      <c r="I78" s="2">
        <v>1.2290000000000001E-2</v>
      </c>
      <c r="J78" s="2">
        <v>242.97</v>
      </c>
      <c r="K78" s="1">
        <v>1.367E-2</v>
      </c>
      <c r="L78" s="1">
        <v>1.367E-2</v>
      </c>
      <c r="M78" s="1">
        <f>1300*K78*$G$90*50</f>
        <v>25.213156110916575</v>
      </c>
      <c r="N78" s="2">
        <v>3750</v>
      </c>
      <c r="O78" s="2">
        <v>5.6000000000000001E-2</v>
      </c>
      <c r="P78" s="2">
        <v>48.168999999999997</v>
      </c>
      <c r="Q78" s="2">
        <v>1.167</v>
      </c>
      <c r="R78" s="2">
        <v>1300</v>
      </c>
      <c r="S78" s="2">
        <v>0</v>
      </c>
      <c r="T78" s="2">
        <v>7.2836276083467098E-3</v>
      </c>
      <c r="U78" s="2">
        <v>1.2290000000000001E-2</v>
      </c>
      <c r="V78" s="2">
        <v>242.97</v>
      </c>
      <c r="W78" s="2">
        <v>7.3836276083467057E-3</v>
      </c>
      <c r="X78" s="2">
        <f t="shared" ref="X78:X83" si="15">V78*W78</f>
        <v>1.7939999999999992</v>
      </c>
      <c r="Y78" s="2">
        <f>1300*U78*$T$87*50</f>
        <v>22.667863101914023</v>
      </c>
      <c r="Z78" s="1">
        <f t="shared" si="4"/>
        <v>24.461863101914023</v>
      </c>
      <c r="AA78" s="2">
        <v>3750</v>
      </c>
      <c r="AB78" s="2">
        <v>5.8000000000000003E-2</v>
      </c>
      <c r="AC78" s="2">
        <v>48.104999999999997</v>
      </c>
      <c r="AD78" s="2">
        <v>1.1930000000000001</v>
      </c>
      <c r="AE78" s="2">
        <v>1278.81</v>
      </c>
      <c r="AF78" s="2">
        <v>1.5580000000000001</v>
      </c>
      <c r="AG78" s="2">
        <v>3.2811487426431203E-2</v>
      </c>
      <c r="AH78" s="2">
        <v>7.3499999999999998E-3</v>
      </c>
      <c r="AI78" s="2">
        <v>242.97</v>
      </c>
      <c r="AJ78" s="2">
        <f>AG78*$AI$86*50</f>
        <v>4.6552313022001357E-2</v>
      </c>
      <c r="AK78" s="1">
        <f>AI78*AJ78</f>
        <v>11.310815494955669</v>
      </c>
      <c r="AL78" s="2">
        <f t="shared" si="9"/>
        <v>10.921230500115856</v>
      </c>
      <c r="AM78" s="2">
        <f>AK78+AL78</f>
        <v>22.232045995071523</v>
      </c>
      <c r="AO78" s="2"/>
      <c r="AP78" s="2">
        <v>7.3499999999999998E-3</v>
      </c>
      <c r="AQ78" s="2"/>
      <c r="AR78" s="2"/>
      <c r="AS78" s="2"/>
      <c r="AT78" s="2"/>
      <c r="AU78" s="2"/>
      <c r="AV78" s="1"/>
      <c r="AW78" s="2"/>
      <c r="AX78" s="2"/>
      <c r="AY78" s="2"/>
      <c r="AZ78" s="2"/>
      <c r="BA78" s="2"/>
      <c r="BB78" s="2"/>
      <c r="BC78" s="2"/>
      <c r="BD78" s="2"/>
      <c r="BE78" s="2"/>
      <c r="BG78" s="1"/>
    </row>
    <row r="79" spans="1:59" x14ac:dyDescent="0.25">
      <c r="A79" s="1"/>
      <c r="B79" s="2">
        <v>3800</v>
      </c>
      <c r="C79" s="2">
        <v>4.1000000000000002E-2</v>
      </c>
      <c r="D79" s="2">
        <v>48.820999999999998</v>
      </c>
      <c r="E79" s="2">
        <v>1.4079999999999999</v>
      </c>
      <c r="F79" s="2">
        <v>1300</v>
      </c>
      <c r="G79" s="2">
        <v>0</v>
      </c>
      <c r="H79" s="2">
        <v>0</v>
      </c>
      <c r="I79" s="2">
        <v>1.2489999999999999E-2</v>
      </c>
      <c r="J79" s="2">
        <v>244.55</v>
      </c>
      <c r="K79" s="1">
        <v>1.367E-2</v>
      </c>
      <c r="L79" s="1">
        <v>1.367E-2</v>
      </c>
      <c r="M79" s="1">
        <f t="shared" ref="M79:M82" si="16">1300*K79*$G$91*50</f>
        <v>21.303741281175821</v>
      </c>
      <c r="N79" s="2">
        <v>3800</v>
      </c>
      <c r="O79" s="2">
        <v>4.1000000000000002E-2</v>
      </c>
      <c r="P79" s="2">
        <v>48.820999999999998</v>
      </c>
      <c r="Q79" s="2">
        <v>1.4079999999999999</v>
      </c>
      <c r="R79" s="2">
        <v>1300</v>
      </c>
      <c r="S79" s="2">
        <v>0</v>
      </c>
      <c r="T79" s="2">
        <v>6.2727458597423872E-3</v>
      </c>
      <c r="U79" s="2">
        <v>1.2489999999999999E-2</v>
      </c>
      <c r="V79" s="2">
        <v>244.55</v>
      </c>
      <c r="W79" s="2">
        <v>6.2727458597423872E-3</v>
      </c>
      <c r="X79" s="2">
        <f t="shared" si="15"/>
        <v>1.5340000000000009</v>
      </c>
      <c r="Y79" s="2">
        <f t="shared" ref="Y79:Y82" si="17">1300*U79*$T$88*50</f>
        <v>19.464793606575419</v>
      </c>
      <c r="Z79" s="1">
        <f t="shared" si="4"/>
        <v>20.998793606575422</v>
      </c>
      <c r="AA79" s="2">
        <v>3800</v>
      </c>
      <c r="AB79" s="2">
        <v>4.2000000000000003E-2</v>
      </c>
      <c r="AC79" s="2">
        <v>48.747</v>
      </c>
      <c r="AD79" s="2">
        <v>1.44</v>
      </c>
      <c r="AE79" s="2">
        <v>1278.3699999999999</v>
      </c>
      <c r="AF79" s="2">
        <v>1.853</v>
      </c>
      <c r="AG79" s="2">
        <v>3.29584951952566E-2</v>
      </c>
      <c r="AH79" s="2">
        <v>7.4700000000000001E-3</v>
      </c>
      <c r="AI79" s="2">
        <v>244.55</v>
      </c>
      <c r="AJ79" s="2">
        <f t="shared" ref="AJ79:AJ82" si="18">AG79*$AI$87*50</f>
        <v>3.9510396413067528E-2</v>
      </c>
      <c r="AK79" s="1">
        <f t="shared" si="11"/>
        <v>9.662267442815665</v>
      </c>
      <c r="AL79" s="2">
        <f t="shared" si="9"/>
        <v>11.181514592174194</v>
      </c>
      <c r="AM79" s="2">
        <f t="shared" si="13"/>
        <v>20.843782034989857</v>
      </c>
      <c r="AO79" s="2"/>
      <c r="AP79" s="2">
        <v>7.4700000000000001E-3</v>
      </c>
      <c r="AQ79" s="2"/>
      <c r="AS79" s="2"/>
      <c r="AT79" s="2"/>
      <c r="AU79" s="2"/>
      <c r="AV79" s="1"/>
      <c r="AW79" s="2"/>
      <c r="AX79" s="2"/>
      <c r="AY79" s="2"/>
      <c r="AZ79" s="2"/>
      <c r="BA79" s="2"/>
      <c r="BB79" s="2"/>
      <c r="BC79" s="2"/>
      <c r="BD79" s="2"/>
      <c r="BE79" s="2"/>
      <c r="BG79" s="1"/>
    </row>
    <row r="80" spans="1:59" x14ac:dyDescent="0.25">
      <c r="A80" s="1"/>
      <c r="B80" s="2">
        <v>3850</v>
      </c>
      <c r="C80" s="2">
        <v>3.1E-2</v>
      </c>
      <c r="D80" s="2">
        <v>49.468000000000004</v>
      </c>
      <c r="E80" s="2">
        <v>1.252</v>
      </c>
      <c r="F80" s="2">
        <v>1300</v>
      </c>
      <c r="G80" s="2">
        <v>0</v>
      </c>
      <c r="H80" s="2">
        <v>0</v>
      </c>
      <c r="I80" s="2">
        <v>1.268E-2</v>
      </c>
      <c r="J80" s="2">
        <v>246.22</v>
      </c>
      <c r="K80" s="1">
        <v>1.367E-2</v>
      </c>
      <c r="L80" s="1">
        <v>1.367E-2</v>
      </c>
      <c r="M80" s="1">
        <f t="shared" si="16"/>
        <v>21.303741281175821</v>
      </c>
      <c r="N80" s="2">
        <v>3850</v>
      </c>
      <c r="O80" s="2">
        <v>3.1E-2</v>
      </c>
      <c r="P80" s="2">
        <v>49.468000000000004</v>
      </c>
      <c r="Q80" s="2">
        <v>1.252</v>
      </c>
      <c r="R80" s="2">
        <v>1300</v>
      </c>
      <c r="S80" s="2">
        <v>0</v>
      </c>
      <c r="T80" s="2">
        <v>5.2270327349524795E-3</v>
      </c>
      <c r="U80" s="2">
        <v>1.268E-2</v>
      </c>
      <c r="V80" s="2">
        <v>246.22</v>
      </c>
      <c r="W80" s="2">
        <v>5.2270327349524795E-3</v>
      </c>
      <c r="X80" s="2">
        <f t="shared" si="15"/>
        <v>1.2869999999999995</v>
      </c>
      <c r="Y80" s="2">
        <f t="shared" si="17"/>
        <v>19.76089535079074</v>
      </c>
      <c r="Z80" s="1">
        <f t="shared" ref="Z80:Z82" si="19">X80+Y80</f>
        <v>21.047895350790739</v>
      </c>
      <c r="AA80" s="2">
        <v>3850</v>
      </c>
      <c r="AB80" s="2">
        <v>3.2000000000000001E-2</v>
      </c>
      <c r="AC80" s="2">
        <v>49.384</v>
      </c>
      <c r="AD80" s="2">
        <v>1.2789999999999999</v>
      </c>
      <c r="AE80" s="2">
        <v>1278.3900000000001</v>
      </c>
      <c r="AF80" s="2">
        <v>1.659</v>
      </c>
      <c r="AG80" s="2">
        <v>3.2101372756071805E-2</v>
      </c>
      <c r="AH80" s="2">
        <v>7.5900000000000004E-3</v>
      </c>
      <c r="AI80" s="2">
        <v>246.22</v>
      </c>
      <c r="AJ80" s="2">
        <f t="shared" si="18"/>
        <v>3.8482884472789365E-2</v>
      </c>
      <c r="AK80" s="1">
        <f t="shared" si="11"/>
        <v>9.4752558148901969</v>
      </c>
      <c r="AL80" s="2">
        <f t="shared" si="9"/>
        <v>11.373291226598488</v>
      </c>
      <c r="AM80" s="2">
        <f t="shared" si="13"/>
        <v>20.848547041488686</v>
      </c>
      <c r="AO80" s="2"/>
      <c r="AP80" s="2">
        <v>7.5900000000000004E-3</v>
      </c>
      <c r="AQ80" s="2"/>
      <c r="AR80" s="2"/>
      <c r="AS80" s="2"/>
      <c r="AT80" s="2"/>
      <c r="AU80" s="2"/>
      <c r="AV80" s="1"/>
      <c r="AW80" s="2"/>
      <c r="AX80" s="2"/>
      <c r="AY80" s="2"/>
      <c r="AZ80" s="2"/>
      <c r="BA80" s="2"/>
      <c r="BB80" s="2"/>
      <c r="BC80" s="2"/>
      <c r="BD80" s="2"/>
      <c r="BE80" s="2"/>
      <c r="BG80" s="1"/>
    </row>
    <row r="81" spans="1:60" x14ac:dyDescent="0.25">
      <c r="A81" s="1"/>
      <c r="B81" s="2">
        <v>3900</v>
      </c>
      <c r="C81" s="2">
        <v>0.02</v>
      </c>
      <c r="D81" s="2">
        <v>50.115000000000002</v>
      </c>
      <c r="E81" s="2">
        <v>1.252</v>
      </c>
      <c r="F81" s="2">
        <v>1300</v>
      </c>
      <c r="G81" s="2">
        <v>0</v>
      </c>
      <c r="H81" s="2">
        <v>0</v>
      </c>
      <c r="I81" s="2">
        <v>1.2869999999999999E-2</v>
      </c>
      <c r="J81" s="2">
        <v>247.93</v>
      </c>
      <c r="K81" s="1">
        <v>1.367E-2</v>
      </c>
      <c r="L81" s="1">
        <v>1.367E-2</v>
      </c>
      <c r="M81" s="1">
        <f t="shared" si="16"/>
        <v>21.303741281175821</v>
      </c>
      <c r="N81" s="2">
        <v>3900</v>
      </c>
      <c r="O81" s="2">
        <v>0.02</v>
      </c>
      <c r="P81" s="2">
        <v>50.115000000000002</v>
      </c>
      <c r="Q81" s="2">
        <v>1.252</v>
      </c>
      <c r="R81" s="2">
        <v>1300</v>
      </c>
      <c r="S81" s="2">
        <v>0</v>
      </c>
      <c r="T81" s="2">
        <v>4.1947323841406868E-3</v>
      </c>
      <c r="U81" s="2">
        <v>1.2869999999999999E-2</v>
      </c>
      <c r="V81" s="2">
        <v>247.93</v>
      </c>
      <c r="W81" s="2">
        <v>4.1947323841406868E-3</v>
      </c>
      <c r="X81" s="2">
        <f t="shared" si="15"/>
        <v>1.0400000000000005</v>
      </c>
      <c r="Y81" s="2">
        <f t="shared" si="17"/>
        <v>20.056997095006057</v>
      </c>
      <c r="Z81" s="1">
        <f t="shared" si="19"/>
        <v>21.096997095006056</v>
      </c>
      <c r="AA81" s="2">
        <v>3900</v>
      </c>
      <c r="AB81" s="2">
        <v>2.1000000000000001E-2</v>
      </c>
      <c r="AC81" s="2">
        <v>50.021000000000001</v>
      </c>
      <c r="AD81" s="2">
        <v>1.2789999999999999</v>
      </c>
      <c r="AE81" s="2">
        <v>1278.23</v>
      </c>
      <c r="AF81" s="2">
        <v>1.657</v>
      </c>
      <c r="AG81" s="2">
        <v>3.1303190416649855E-2</v>
      </c>
      <c r="AH81" s="2">
        <v>7.7000000000000002E-3</v>
      </c>
      <c r="AI81" s="2">
        <v>247.93</v>
      </c>
      <c r="AJ81" s="2">
        <f t="shared" si="18"/>
        <v>3.7526029481272351E-2</v>
      </c>
      <c r="AK81" s="1">
        <f t="shared" si="11"/>
        <v>9.3038284892918544</v>
      </c>
      <c r="AL81" s="2">
        <f t="shared" si="9"/>
        <v>11.549603710683032</v>
      </c>
      <c r="AM81" s="2">
        <f t="shared" si="13"/>
        <v>20.853432199974886</v>
      </c>
      <c r="AO81" s="2"/>
      <c r="AP81" s="2">
        <v>7.7000000000000002E-3</v>
      </c>
      <c r="AQ81" s="2"/>
      <c r="AR81" s="2"/>
      <c r="AS81" s="2"/>
      <c r="AT81" s="2"/>
      <c r="AU81" s="2"/>
      <c r="AV81" s="1"/>
      <c r="AW81" s="2"/>
      <c r="AX81" s="2"/>
      <c r="AY81" s="2"/>
      <c r="AZ81" s="2"/>
      <c r="BA81" s="2"/>
      <c r="BB81" s="2"/>
      <c r="BC81" s="2"/>
      <c r="BD81" s="2"/>
      <c r="BE81" s="2"/>
      <c r="BG81" s="1"/>
    </row>
    <row r="82" spans="1:60" x14ac:dyDescent="0.25">
      <c r="A82" s="1"/>
      <c r="B82" s="2">
        <v>3950</v>
      </c>
      <c r="C82" s="2">
        <v>0.01</v>
      </c>
      <c r="D82" s="2">
        <v>50.762</v>
      </c>
      <c r="E82" s="2">
        <v>1.252</v>
      </c>
      <c r="F82" s="2">
        <v>1300</v>
      </c>
      <c r="G82" s="2">
        <v>0</v>
      </c>
      <c r="H82" s="2">
        <v>0</v>
      </c>
      <c r="I82" s="2">
        <v>1.306E-2</v>
      </c>
      <c r="J82" s="2">
        <v>249.62</v>
      </c>
      <c r="K82" s="1">
        <v>1.367E-2</v>
      </c>
      <c r="L82" s="1">
        <v>1.367E-2</v>
      </c>
      <c r="M82" s="1">
        <f t="shared" si="16"/>
        <v>21.303741281175821</v>
      </c>
      <c r="N82" s="2">
        <v>3950</v>
      </c>
      <c r="O82" s="2">
        <v>0.01</v>
      </c>
      <c r="P82" s="2">
        <v>50.762</v>
      </c>
      <c r="Q82" s="2">
        <v>1.252</v>
      </c>
      <c r="R82" s="2">
        <v>1300</v>
      </c>
      <c r="S82" s="2">
        <v>0</v>
      </c>
      <c r="T82" s="2">
        <v>3.1768287797452098E-3</v>
      </c>
      <c r="U82" s="2">
        <v>1.306E-2</v>
      </c>
      <c r="V82" s="2">
        <v>249.62</v>
      </c>
      <c r="W82" s="2">
        <v>3.1768287797452098E-3</v>
      </c>
      <c r="X82" s="2">
        <f t="shared" si="15"/>
        <v>0.79299999999999926</v>
      </c>
      <c r="Y82" s="2">
        <f t="shared" si="17"/>
        <v>20.353098839221378</v>
      </c>
      <c r="Z82" s="1">
        <f t="shared" si="19"/>
        <v>21.146098839221377</v>
      </c>
      <c r="AA82" s="2">
        <v>3950</v>
      </c>
      <c r="AB82" s="2">
        <v>0.01</v>
      </c>
      <c r="AC82" s="2">
        <v>50.658000000000001</v>
      </c>
      <c r="AD82" s="2">
        <v>1.2789999999999999</v>
      </c>
      <c r="AE82" s="2">
        <v>1278.04</v>
      </c>
      <c r="AF82" s="2">
        <v>1.6559999999999999</v>
      </c>
      <c r="AG82" s="2">
        <v>3.0466308789359825E-2</v>
      </c>
      <c r="AH82" s="2">
        <v>7.8200000000000006E-3</v>
      </c>
      <c r="AI82" s="2">
        <v>249.62</v>
      </c>
      <c r="AJ82" s="2">
        <f t="shared" si="18"/>
        <v>3.6522782074218371E-2</v>
      </c>
      <c r="AK82" s="1">
        <f t="shared" si="11"/>
        <v>9.1168168613663898</v>
      </c>
      <c r="AL82" s="2">
        <f t="shared" si="9"/>
        <v>11.741824035069763</v>
      </c>
      <c r="AM82" s="2">
        <f t="shared" si="13"/>
        <v>20.858640896436153</v>
      </c>
      <c r="AO82" s="2"/>
      <c r="AP82" s="2">
        <v>7.8200000000000006E-3</v>
      </c>
      <c r="AQ82" s="2"/>
      <c r="AR82" s="2"/>
      <c r="AS82" s="2"/>
      <c r="AT82" s="2"/>
      <c r="AU82" s="2"/>
      <c r="AV82" s="1"/>
      <c r="AW82" s="2"/>
      <c r="AX82" s="2"/>
      <c r="AY82" s="2"/>
      <c r="AZ82" s="2"/>
      <c r="BA82" s="2"/>
      <c r="BB82" s="2"/>
      <c r="BC82" s="2"/>
      <c r="BD82" s="2"/>
      <c r="BE82" s="2"/>
      <c r="BG82" s="1"/>
    </row>
    <row r="83" spans="1:60" x14ac:dyDescent="0.25">
      <c r="A83" s="1"/>
      <c r="B83" s="2">
        <v>4000</v>
      </c>
      <c r="C83" s="2">
        <v>0</v>
      </c>
      <c r="D83" s="2">
        <v>51.384</v>
      </c>
      <c r="E83" s="2">
        <v>1.252</v>
      </c>
      <c r="F83" s="2">
        <v>1300</v>
      </c>
      <c r="G83" s="2">
        <v>0</v>
      </c>
      <c r="H83" s="2">
        <v>0</v>
      </c>
      <c r="I83" s="2">
        <v>1.324E-2</v>
      </c>
      <c r="J83" s="2">
        <v>251.55</v>
      </c>
      <c r="K83" s="1">
        <v>1.367E-2</v>
      </c>
      <c r="L83" s="1">
        <v>1.367E-2</v>
      </c>
      <c r="M83" s="1">
        <f>1300*K83*$G$91*50</f>
        <v>21.303741281175821</v>
      </c>
      <c r="N83" s="2">
        <v>4000</v>
      </c>
      <c r="O83" s="2">
        <v>0</v>
      </c>
      <c r="P83" s="2">
        <v>51.384</v>
      </c>
      <c r="Q83" s="2">
        <v>1.252</v>
      </c>
      <c r="R83" s="2">
        <v>1300</v>
      </c>
      <c r="S83" s="2">
        <v>0</v>
      </c>
      <c r="T83" s="2">
        <v>2.2222222222222214E-3</v>
      </c>
      <c r="U83" s="2">
        <v>1.324E-2</v>
      </c>
      <c r="V83" s="2">
        <v>251.55</v>
      </c>
      <c r="W83" s="2">
        <v>2.2222222222222214E-3</v>
      </c>
      <c r="X83" s="2">
        <f t="shared" si="15"/>
        <v>0.55899999999999983</v>
      </c>
      <c r="Y83" s="2">
        <f>1300*U83*$T$88*50</f>
        <v>20.633616281109575</v>
      </c>
      <c r="Z83" s="1">
        <f>X83+Y83</f>
        <v>21.192616281109576</v>
      </c>
      <c r="AA83" s="2">
        <v>4000</v>
      </c>
      <c r="AB83" s="2">
        <v>0</v>
      </c>
      <c r="AC83" s="2">
        <v>51.268999999999998</v>
      </c>
      <c r="AD83" s="2">
        <v>1.2789999999999999</v>
      </c>
      <c r="AE83" s="2">
        <v>1277.8800000000001</v>
      </c>
      <c r="AF83" s="2">
        <v>1.6539999999999999</v>
      </c>
      <c r="AG83" s="2">
        <v>2.9664082687338507E-2</v>
      </c>
      <c r="AH83" s="2">
        <v>7.9299999999999995E-3</v>
      </c>
      <c r="AI83" s="2">
        <v>251.55</v>
      </c>
      <c r="AJ83" s="2">
        <f>AG83*$AI$87*50</f>
        <v>3.5561079450479226E-2</v>
      </c>
      <c r="AK83" s="1">
        <f>AI83*AJ83</f>
        <v>8.9453895357680491</v>
      </c>
      <c r="AL83" s="2">
        <f>AH83*1300*$AI$87*50*(1-AJ83)</f>
        <v>11.918875417112357</v>
      </c>
      <c r="AM83" s="2">
        <f>AK83+AL83</f>
        <v>20.864264952880404</v>
      </c>
      <c r="AO83" s="2"/>
      <c r="AP83" s="2">
        <v>7.9299999999999995E-3</v>
      </c>
      <c r="AQ83" s="2"/>
      <c r="AR83" s="2"/>
      <c r="AS83" s="2"/>
      <c r="AT83" s="2"/>
      <c r="AU83" s="2"/>
      <c r="AV83" s="1"/>
      <c r="AW83" s="2"/>
      <c r="AX83" s="2"/>
      <c r="AY83" s="2"/>
      <c r="AZ83" s="2"/>
      <c r="BA83" s="2"/>
      <c r="BB83" s="2"/>
      <c r="BC83" s="2"/>
      <c r="BD83" s="2"/>
      <c r="BE83" s="2"/>
      <c r="BG83" s="1"/>
    </row>
    <row r="84" spans="1:60" x14ac:dyDescent="0.25">
      <c r="A84" s="1"/>
      <c r="B84" s="2"/>
      <c r="C84" s="2"/>
      <c r="D84" s="2"/>
      <c r="E84" s="2"/>
      <c r="F84" s="2"/>
      <c r="G84" s="2"/>
      <c r="H84" s="2"/>
      <c r="I84" s="5"/>
      <c r="J84" s="5"/>
      <c r="K84" s="5"/>
      <c r="L84" s="5"/>
      <c r="M84" s="2"/>
      <c r="O84" s="3"/>
    </row>
    <row r="85" spans="1:60" x14ac:dyDescent="0.25">
      <c r="A85" s="1"/>
      <c r="B85" s="2"/>
      <c r="C85" s="2"/>
      <c r="D85" s="2"/>
      <c r="E85" s="2"/>
      <c r="F85" s="2"/>
      <c r="G85" s="2"/>
      <c r="H85" s="2"/>
      <c r="I85" s="5"/>
      <c r="J85" s="5"/>
      <c r="K85" s="5"/>
      <c r="L85" s="5"/>
      <c r="M85" s="2"/>
      <c r="O85" s="3"/>
      <c r="AU85" s="2"/>
      <c r="AV85" s="2"/>
      <c r="BG85" s="1"/>
      <c r="BH85" s="1"/>
    </row>
    <row r="86" spans="1:60" x14ac:dyDescent="0.25">
      <c r="A86" s="1"/>
      <c r="B86" s="2"/>
      <c r="C86" s="2"/>
      <c r="D86" s="2">
        <v>3000</v>
      </c>
      <c r="E86" s="2">
        <f>50/E63</f>
        <v>47.258979206049148</v>
      </c>
      <c r="F86" s="2"/>
      <c r="G86" s="2"/>
      <c r="H86" s="2">
        <f t="shared" ref="H86:H88" si="20">H80/$K$89</f>
        <v>0</v>
      </c>
      <c r="I86" s="2"/>
      <c r="J86" s="2"/>
      <c r="K86" s="2"/>
      <c r="L86" s="2"/>
      <c r="M86" s="2"/>
      <c r="O86" s="3"/>
      <c r="AH86" s="1" t="s">
        <v>10</v>
      </c>
      <c r="AI86" s="1">
        <f>PI()/4*(0.2286^2-0.127^2)</f>
        <v>2.8375618829459874E-2</v>
      </c>
      <c r="AJ86" s="1">
        <f>SUM(AJ72:AJ83)</f>
        <v>0.54530087623622236</v>
      </c>
      <c r="AK86" s="1">
        <f>SUM(AK61:AK83)</f>
        <v>255.63321070662624</v>
      </c>
      <c r="AL86" s="1">
        <f>SUM(AL61:AL83)</f>
        <v>221.0158801461973</v>
      </c>
      <c r="AM86">
        <f>AK86+AL86</f>
        <v>476.64909085282352</v>
      </c>
    </row>
    <row r="87" spans="1:60" x14ac:dyDescent="0.25">
      <c r="A87" s="1"/>
      <c r="B87" s="2"/>
      <c r="C87" s="2"/>
      <c r="D87" s="2">
        <v>3050</v>
      </c>
      <c r="E87" s="2">
        <f t="shared" ref="E87:E93" si="21">50/E64</f>
        <v>47.258979206049148</v>
      </c>
      <c r="F87" s="2"/>
      <c r="G87" s="2"/>
      <c r="H87" s="2">
        <f t="shared" si="20"/>
        <v>0</v>
      </c>
      <c r="I87" s="2"/>
      <c r="J87" s="2"/>
      <c r="K87" s="2"/>
      <c r="L87" s="2"/>
      <c r="M87" s="2"/>
      <c r="O87" s="3"/>
      <c r="S87" s="1" t="s">
        <v>10</v>
      </c>
      <c r="T87" s="1">
        <f>PI()/4*(0.2286^2-0.127^2)</f>
        <v>2.8375618829459874E-2</v>
      </c>
      <c r="Z87">
        <f>SUM(Z64:Z83)</f>
        <v>476.06008389232852</v>
      </c>
      <c r="AH87" s="1" t="s">
        <v>11</v>
      </c>
      <c r="AI87" s="1">
        <f>PI()/4*(0.216^2-0.127^2)</f>
        <v>2.39758497340339E-2</v>
      </c>
      <c r="AJ87" s="1"/>
      <c r="AP87" s="1"/>
      <c r="AQ87" s="1"/>
    </row>
    <row r="88" spans="1:60" x14ac:dyDescent="0.25">
      <c r="A88" s="1"/>
      <c r="B88" s="2"/>
      <c r="C88" s="2"/>
      <c r="D88" s="2">
        <v>3100</v>
      </c>
      <c r="E88" s="2">
        <f t="shared" si="21"/>
        <v>47.258979206049148</v>
      </c>
      <c r="F88" s="2"/>
      <c r="G88" s="2"/>
      <c r="H88" s="2">
        <f t="shared" si="20"/>
        <v>0</v>
      </c>
      <c r="I88" s="2"/>
      <c r="J88" s="2"/>
      <c r="K88" s="2"/>
      <c r="L88" s="2"/>
      <c r="M88" s="2">
        <f>SUM(M72:M82)</f>
        <v>261.70705790111936</v>
      </c>
      <c r="O88" s="3"/>
      <c r="S88" s="1" t="s">
        <v>11</v>
      </c>
      <c r="T88" s="1">
        <f>PI()/4*(0.216^2-0.127^2)</f>
        <v>2.39758497340339E-2</v>
      </c>
      <c r="AJ88" s="1">
        <v>1.367E-2</v>
      </c>
      <c r="AK88">
        <f t="shared" ref="AK88:AK103" si="22">AL88/AI61/$AI$86/50</f>
        <v>8.2334136397331364E-2</v>
      </c>
      <c r="AL88" s="8">
        <f t="shared" ref="AL88:AL104" si="23">1300*(AJ88-AH61)*$AI$86*50</f>
        <v>25.213156110916575</v>
      </c>
      <c r="AP88" s="1"/>
      <c r="AQ88" s="1"/>
    </row>
    <row r="89" spans="1:60" x14ac:dyDescent="0.25">
      <c r="A89" s="1"/>
      <c r="B89" s="2"/>
      <c r="C89" s="2"/>
      <c r="D89" s="2">
        <v>3150</v>
      </c>
      <c r="E89" s="2">
        <f t="shared" si="21"/>
        <v>47.258979206049148</v>
      </c>
      <c r="F89" s="2"/>
      <c r="G89" s="2"/>
      <c r="H89" s="2">
        <f>H83/$K$89</f>
        <v>0</v>
      </c>
      <c r="I89" s="2"/>
      <c r="J89" s="2"/>
      <c r="K89" s="2">
        <f>SUM(K76:K83)</f>
        <v>0.10936</v>
      </c>
      <c r="L89" s="2"/>
      <c r="M89" s="2">
        <f>SUM(M64:M83)</f>
        <v>484.71604806962773</v>
      </c>
      <c r="O89" s="3"/>
      <c r="U89" s="2">
        <v>2950</v>
      </c>
      <c r="V89" s="1">
        <v>1.367E-2</v>
      </c>
      <c r="W89">
        <f t="shared" ref="W89:W94" si="24">X89/V62/$T$87/50</f>
        <v>8.1765896751633385E-2</v>
      </c>
      <c r="X89" s="8">
        <f t="shared" ref="X89:X94" si="25">1300*(V89-U62)*$T$87*50</f>
        <v>25.213156110916575</v>
      </c>
      <c r="AE89" s="2">
        <v>3050</v>
      </c>
      <c r="AF89">
        <f t="shared" ref="AF89:AF107" si="26">50/AF64</f>
        <v>34.770514603616135</v>
      </c>
      <c r="AI89" s="2">
        <v>2950</v>
      </c>
      <c r="AJ89" s="1">
        <v>1.367E-2</v>
      </c>
      <c r="AK89">
        <f>AL89/AI62/$AI$86/50</f>
        <v>4.7612036440599984E-2</v>
      </c>
      <c r="AL89" s="8">
        <f t="shared" si="23"/>
        <v>14.681545182362541</v>
      </c>
    </row>
    <row r="90" spans="1:60" x14ac:dyDescent="0.25">
      <c r="A90" s="1"/>
      <c r="B90" s="2"/>
      <c r="C90" s="2"/>
      <c r="D90" s="2">
        <v>3200</v>
      </c>
      <c r="E90" s="2">
        <f t="shared" si="21"/>
        <v>47.258979206049148</v>
      </c>
      <c r="F90" s="1" t="s">
        <v>10</v>
      </c>
      <c r="G90" s="1">
        <f>PI()/4*(0.2286^2-0.127^2)</f>
        <v>2.8375618829459874E-2</v>
      </c>
      <c r="H90" s="2"/>
      <c r="I90" s="2"/>
      <c r="J90" s="2"/>
      <c r="K90" s="2"/>
      <c r="L90" s="2"/>
      <c r="M90" s="2"/>
      <c r="O90" s="3"/>
      <c r="U90" s="2">
        <v>3000</v>
      </c>
      <c r="V90" s="1">
        <v>1.367E-2</v>
      </c>
      <c r="W90">
        <f t="shared" si="24"/>
        <v>8.1190606725146205E-2</v>
      </c>
      <c r="X90" s="8">
        <f t="shared" si="25"/>
        <v>25.213156110916575</v>
      </c>
      <c r="AE90" s="2">
        <v>3100</v>
      </c>
      <c r="AF90">
        <f t="shared" si="26"/>
        <v>34.794711203897009</v>
      </c>
      <c r="AI90" s="2">
        <v>3000</v>
      </c>
      <c r="AJ90" s="1">
        <v>1.367E-2</v>
      </c>
      <c r="AK90">
        <f t="shared" si="22"/>
        <v>1518.2548470331424</v>
      </c>
      <c r="AL90" s="8">
        <f>1300*(AK86-AH63)*$AI$86*50</f>
        <v>471483.06951309385</v>
      </c>
    </row>
    <row r="91" spans="1:60" x14ac:dyDescent="0.25">
      <c r="A91" s="1"/>
      <c r="B91" s="2"/>
      <c r="C91" s="2"/>
      <c r="D91" s="2">
        <v>3250</v>
      </c>
      <c r="E91" s="2">
        <f t="shared" si="21"/>
        <v>47.258979206049148</v>
      </c>
      <c r="F91" s="1" t="s">
        <v>11</v>
      </c>
      <c r="G91" s="1">
        <f>PI()/4*(0.216^2-0.127^2)</f>
        <v>2.39758497340339E-2</v>
      </c>
      <c r="H91" s="2"/>
      <c r="I91" s="2"/>
      <c r="J91" s="2"/>
      <c r="K91" s="2"/>
      <c r="L91" s="2"/>
      <c r="M91" s="2"/>
      <c r="O91" s="3"/>
      <c r="U91" s="2">
        <v>3050</v>
      </c>
      <c r="V91" s="1">
        <v>1.367E-2</v>
      </c>
      <c r="W91">
        <f t="shared" si="24"/>
        <v>2.2162774880979366E-2</v>
      </c>
      <c r="X91" s="8">
        <f t="shared" si="25"/>
        <v>6.9350012419199913</v>
      </c>
      <c r="AE91" s="2">
        <v>3150</v>
      </c>
      <c r="AF91">
        <f t="shared" si="26"/>
        <v>34.818941504178277</v>
      </c>
      <c r="AI91" s="2">
        <v>3050</v>
      </c>
      <c r="AJ91" s="1">
        <v>1.367E-2</v>
      </c>
      <c r="AK91">
        <f t="shared" si="22"/>
        <v>4.5799138517343005E-2</v>
      </c>
      <c r="AL91" s="8">
        <f t="shared" si="23"/>
        <v>14.33110628981871</v>
      </c>
    </row>
    <row r="92" spans="1:60" x14ac:dyDescent="0.25">
      <c r="A92" s="1"/>
      <c r="B92" s="2"/>
      <c r="C92" s="2"/>
      <c r="D92" s="2">
        <v>3300</v>
      </c>
      <c r="E92" s="2">
        <f t="shared" si="21"/>
        <v>47.258979206049148</v>
      </c>
      <c r="G92" s="2"/>
      <c r="H92" s="2"/>
      <c r="I92" s="2"/>
      <c r="J92" s="2"/>
      <c r="K92" s="2"/>
      <c r="L92" s="2"/>
      <c r="M92" s="2"/>
      <c r="O92" s="3"/>
      <c r="U92" s="2">
        <v>3100</v>
      </c>
      <c r="V92" s="1">
        <v>1.367E-2</v>
      </c>
      <c r="W92">
        <f t="shared" si="24"/>
        <v>2.1064002160410471E-2</v>
      </c>
      <c r="X92" s="8">
        <f t="shared" si="25"/>
        <v>6.6398948060936087</v>
      </c>
      <c r="AE92" s="2">
        <v>3200</v>
      </c>
      <c r="AF92">
        <f t="shared" si="26"/>
        <v>34.843205574912893</v>
      </c>
      <c r="AI92" s="2">
        <v>3100</v>
      </c>
      <c r="AJ92" s="1">
        <v>1.367E-2</v>
      </c>
      <c r="AK92">
        <f t="shared" si="22"/>
        <v>4.4878026825096763E-2</v>
      </c>
      <c r="AL92" s="8">
        <f t="shared" si="23"/>
        <v>14.14666476742722</v>
      </c>
      <c r="BE92" s="1"/>
      <c r="BF92" s="1"/>
    </row>
    <row r="93" spans="1:60" x14ac:dyDescent="0.25">
      <c r="A93" s="1"/>
      <c r="B93" s="2"/>
      <c r="C93" s="2"/>
      <c r="D93" s="2">
        <v>3350</v>
      </c>
      <c r="E93" s="2">
        <f t="shared" si="21"/>
        <v>42.844901456726646</v>
      </c>
      <c r="G93" s="2"/>
      <c r="H93" s="2"/>
      <c r="I93" s="2"/>
      <c r="J93" s="2"/>
      <c r="K93" s="2"/>
      <c r="L93" s="2"/>
      <c r="M93" s="2"/>
      <c r="O93" s="3"/>
      <c r="U93" s="2">
        <v>3150</v>
      </c>
      <c r="V93" s="1">
        <v>1.367E-2</v>
      </c>
      <c r="W93">
        <f t="shared" si="24"/>
        <v>1.9984805827412074E-2</v>
      </c>
      <c r="X93" s="8">
        <f t="shared" si="25"/>
        <v>6.3447883702672279</v>
      </c>
      <c r="AE93" s="2">
        <v>3250</v>
      </c>
      <c r="AF93">
        <f t="shared" si="26"/>
        <v>34.867503486750351</v>
      </c>
      <c r="AI93" s="2">
        <v>3150</v>
      </c>
      <c r="AJ93" s="1">
        <v>1.367E-2</v>
      </c>
      <c r="AK93">
        <f t="shared" si="22"/>
        <v>4.3978191893462026E-2</v>
      </c>
      <c r="AL93" s="8">
        <f t="shared" si="23"/>
        <v>13.962223245035728</v>
      </c>
      <c r="BE93" s="1"/>
      <c r="BF93" s="1"/>
    </row>
    <row r="94" spans="1:60" x14ac:dyDescent="0.25">
      <c r="A94" s="1"/>
      <c r="B94" s="2"/>
      <c r="C94" s="2"/>
      <c r="D94" s="2">
        <v>3400</v>
      </c>
      <c r="E94" s="2">
        <f t="shared" ref="E94:E105" si="27">50/E71</f>
        <v>42.844901456726646</v>
      </c>
      <c r="F94" s="2"/>
      <c r="G94" s="2"/>
      <c r="H94" s="2"/>
      <c r="I94" s="2"/>
      <c r="J94" s="2"/>
      <c r="K94" s="2"/>
      <c r="L94" s="2"/>
      <c r="M94" s="2"/>
      <c r="O94" s="3"/>
      <c r="U94" s="2">
        <v>3200</v>
      </c>
      <c r="V94" s="1">
        <v>1.367E-2</v>
      </c>
      <c r="W94">
        <f t="shared" si="24"/>
        <v>1.8923356854391334E-2</v>
      </c>
      <c r="X94" s="8">
        <f t="shared" si="25"/>
        <v>6.0496819344408452</v>
      </c>
      <c r="AE94" s="2">
        <v>3300</v>
      </c>
      <c r="AF94">
        <f t="shared" si="26"/>
        <v>34.891835310537331</v>
      </c>
      <c r="AI94" s="2">
        <v>3200</v>
      </c>
      <c r="AJ94" s="1">
        <v>1.367E-2</v>
      </c>
      <c r="AK94">
        <f t="shared" si="22"/>
        <v>4.3096791372653438E-2</v>
      </c>
      <c r="AL94" s="8">
        <f t="shared" si="23"/>
        <v>13.777781722644242</v>
      </c>
    </row>
    <row r="95" spans="1:60" x14ac:dyDescent="0.25">
      <c r="A95" s="1"/>
      <c r="B95" s="2"/>
      <c r="C95" s="2"/>
      <c r="D95" s="2">
        <v>3450</v>
      </c>
      <c r="E95" s="2">
        <f t="shared" si="27"/>
        <v>42.844901456726646</v>
      </c>
      <c r="F95" s="2"/>
      <c r="H95" s="2"/>
      <c r="I95" s="2"/>
      <c r="J95" s="2"/>
      <c r="K95" s="2"/>
      <c r="L95" s="2"/>
      <c r="M95" s="2"/>
      <c r="O95" s="3"/>
      <c r="U95" s="2">
        <v>3250</v>
      </c>
      <c r="V95" s="1">
        <v>1.367E-2</v>
      </c>
      <c r="W95">
        <f t="shared" ref="W95:W105" si="28">X95/V68/$T$87/50</f>
        <v>1.7879656160458449E-2</v>
      </c>
      <c r="X95" s="8">
        <f t="shared" ref="X95:X105" si="29">1300*(V95-U68)*$T$87*50</f>
        <v>5.7545754986144617</v>
      </c>
      <c r="AE95" s="2">
        <v>3350</v>
      </c>
      <c r="AF95">
        <f t="shared" si="26"/>
        <v>31.90810465858328</v>
      </c>
      <c r="AI95" s="2">
        <v>3250</v>
      </c>
      <c r="AJ95" s="1">
        <v>1.367E-2</v>
      </c>
      <c r="AK95">
        <f t="shared" si="22"/>
        <v>4.2292263610315191E-2</v>
      </c>
      <c r="AL95" s="8">
        <f t="shared" si="23"/>
        <v>13.611784352491904</v>
      </c>
    </row>
    <row r="96" spans="1:60" x14ac:dyDescent="0.25">
      <c r="A96" s="1"/>
      <c r="B96" s="2"/>
      <c r="C96" s="2"/>
      <c r="D96" s="2">
        <v>3500</v>
      </c>
      <c r="E96" s="2">
        <f t="shared" si="27"/>
        <v>42.844901456726646</v>
      </c>
      <c r="F96" s="2"/>
      <c r="G96" s="2"/>
      <c r="H96" s="2"/>
      <c r="I96" s="2"/>
      <c r="J96" s="2"/>
      <c r="K96" s="2"/>
      <c r="L96" s="2"/>
      <c r="M96" s="2"/>
      <c r="O96" s="3"/>
      <c r="U96" s="2">
        <v>3300</v>
      </c>
      <c r="V96" s="1">
        <v>1.367E-2</v>
      </c>
      <c r="W96">
        <f t="shared" si="28"/>
        <v>1.6789247876718327E-2</v>
      </c>
      <c r="X96" s="8">
        <f t="shared" si="29"/>
        <v>5.4410249105489301</v>
      </c>
      <c r="AE96" s="2">
        <v>3400</v>
      </c>
      <c r="AF96">
        <f t="shared" si="26"/>
        <v>31.928480204342272</v>
      </c>
      <c r="AI96" s="2">
        <v>3300</v>
      </c>
      <c r="AJ96" s="1">
        <v>1.367E-2</v>
      </c>
      <c r="AK96">
        <f t="shared" si="22"/>
        <v>4.1432448997460833E-2</v>
      </c>
      <c r="AL96" s="8">
        <f t="shared" si="23"/>
        <v>13.427342830100415</v>
      </c>
    </row>
    <row r="97" spans="1:38" x14ac:dyDescent="0.25">
      <c r="A97" s="1"/>
      <c r="B97" s="2"/>
      <c r="C97" s="2"/>
      <c r="D97" s="2">
        <v>3550</v>
      </c>
      <c r="E97" s="2">
        <f t="shared" si="27"/>
        <v>42.844901456726646</v>
      </c>
      <c r="F97" s="2"/>
      <c r="G97" s="2"/>
      <c r="H97" s="2"/>
      <c r="I97" s="2"/>
      <c r="J97" s="2"/>
      <c r="K97" s="2"/>
      <c r="L97" s="2"/>
      <c r="M97" s="2"/>
      <c r="O97" s="3"/>
      <c r="U97" s="2">
        <v>3350</v>
      </c>
      <c r="V97" s="1">
        <v>1.367E-2</v>
      </c>
      <c r="W97">
        <f t="shared" si="28"/>
        <v>1.5715776656809878E-2</v>
      </c>
      <c r="X97" s="8">
        <f t="shared" si="29"/>
        <v>5.1274743224833985</v>
      </c>
      <c r="AE97" s="2">
        <v>3450</v>
      </c>
      <c r="AF97">
        <f t="shared" si="26"/>
        <v>31.948881789137381</v>
      </c>
      <c r="AI97" s="2">
        <v>3350</v>
      </c>
      <c r="AJ97" s="1">
        <v>1.367E-2</v>
      </c>
      <c r="AK97">
        <f t="shared" si="22"/>
        <v>4.0533136197599573E-2</v>
      </c>
      <c r="AL97" s="8">
        <f t="shared" si="23"/>
        <v>13.224457155469773</v>
      </c>
    </row>
    <row r="98" spans="1:38" x14ac:dyDescent="0.25">
      <c r="A98" s="1"/>
      <c r="B98" s="2"/>
      <c r="C98" s="2"/>
      <c r="D98" s="2">
        <v>3600</v>
      </c>
      <c r="E98" s="2">
        <f t="shared" si="27"/>
        <v>42.844901456726646</v>
      </c>
      <c r="F98" s="2"/>
      <c r="G98" s="2"/>
      <c r="H98" s="2"/>
      <c r="I98" s="2"/>
      <c r="J98" s="2"/>
      <c r="K98" s="2"/>
      <c r="L98" s="2"/>
      <c r="M98" s="2"/>
      <c r="O98" s="3"/>
      <c r="U98" s="2">
        <v>3400</v>
      </c>
      <c r="V98" s="1">
        <v>1.367E-2</v>
      </c>
      <c r="W98">
        <f t="shared" si="28"/>
        <v>1.4648994041965284E-2</v>
      </c>
      <c r="X98" s="8">
        <f t="shared" si="29"/>
        <v>4.8139237344178669</v>
      </c>
      <c r="AE98" s="2">
        <v>3500</v>
      </c>
      <c r="AF98">
        <f t="shared" si="26"/>
        <v>31.9693094629156</v>
      </c>
      <c r="AI98" s="2">
        <v>3400</v>
      </c>
      <c r="AJ98" s="1">
        <v>1.367E-2</v>
      </c>
      <c r="AK98">
        <f t="shared" si="22"/>
        <v>3.9681374665400233E-2</v>
      </c>
      <c r="AL98" s="8">
        <f t="shared" si="23"/>
        <v>13.040015633078287</v>
      </c>
    </row>
    <row r="99" spans="1:38" x14ac:dyDescent="0.25">
      <c r="A99" s="1"/>
      <c r="B99" s="2"/>
      <c r="C99" s="2"/>
      <c r="D99" s="2">
        <v>3650</v>
      </c>
      <c r="E99" s="2">
        <f t="shared" si="27"/>
        <v>42.844901456726646</v>
      </c>
      <c r="F99" s="2"/>
      <c r="G99" s="2"/>
      <c r="H99" s="2"/>
      <c r="I99" s="2"/>
      <c r="J99" s="2"/>
      <c r="K99" s="2"/>
      <c r="L99" s="2"/>
      <c r="M99" s="2"/>
      <c r="O99" s="3"/>
      <c r="U99" s="2">
        <v>3450</v>
      </c>
      <c r="V99" s="1">
        <v>1.367E-2</v>
      </c>
      <c r="W99">
        <f t="shared" si="28"/>
        <v>1.3599725604527524E-2</v>
      </c>
      <c r="X99" s="8">
        <f t="shared" si="29"/>
        <v>4.5003731463523353</v>
      </c>
      <c r="AE99" s="2">
        <v>3550</v>
      </c>
      <c r="AF99">
        <f t="shared" si="26"/>
        <v>31.989763275751759</v>
      </c>
      <c r="AI99" s="2">
        <v>3450</v>
      </c>
      <c r="AJ99" s="1">
        <v>1.367E-2</v>
      </c>
      <c r="AK99">
        <f t="shared" si="22"/>
        <v>3.8848396501457723E-2</v>
      </c>
      <c r="AL99" s="8">
        <f t="shared" si="23"/>
        <v>12.855574110686796</v>
      </c>
    </row>
    <row r="100" spans="1:38" x14ac:dyDescent="0.25">
      <c r="A100" s="1"/>
      <c r="B100" s="2"/>
      <c r="C100" s="2"/>
      <c r="D100" s="2">
        <v>3700</v>
      </c>
      <c r="E100" s="2">
        <f t="shared" si="27"/>
        <v>42.844901456726646</v>
      </c>
      <c r="F100" s="2"/>
      <c r="G100" s="2"/>
      <c r="H100" s="2"/>
      <c r="I100" s="2"/>
      <c r="J100" s="2"/>
      <c r="K100" s="2"/>
      <c r="L100" s="2"/>
      <c r="M100" s="2"/>
      <c r="O100" s="3"/>
      <c r="U100" s="2">
        <v>3500</v>
      </c>
      <c r="V100" s="1">
        <v>1.367E-2</v>
      </c>
      <c r="W100">
        <f t="shared" si="28"/>
        <v>1.2509047558223695E-2</v>
      </c>
      <c r="X100" s="8">
        <f t="shared" si="29"/>
        <v>4.1683784060476547</v>
      </c>
      <c r="AE100" s="2">
        <v>3600</v>
      </c>
      <c r="AF100">
        <f t="shared" si="26"/>
        <v>32.010243277848907</v>
      </c>
      <c r="AI100" s="2">
        <v>3500</v>
      </c>
      <c r="AJ100" s="1">
        <v>1.367E-2</v>
      </c>
      <c r="AK100">
        <f t="shared" si="22"/>
        <v>3.7969940818325026E-2</v>
      </c>
      <c r="AL100" s="8">
        <f t="shared" si="23"/>
        <v>12.652688436056156</v>
      </c>
    </row>
    <row r="101" spans="1:38" x14ac:dyDescent="0.25">
      <c r="A101" s="1"/>
      <c r="B101" s="2"/>
      <c r="C101" s="2"/>
      <c r="D101" s="2">
        <v>3750</v>
      </c>
      <c r="E101" s="2">
        <f t="shared" si="27"/>
        <v>42.844901456726646</v>
      </c>
      <c r="F101" s="2"/>
      <c r="G101" s="2"/>
      <c r="H101" s="2"/>
      <c r="I101" s="2"/>
      <c r="J101" s="2"/>
      <c r="K101" s="2"/>
      <c r="L101" s="2"/>
      <c r="M101" s="2"/>
      <c r="O101" s="3"/>
      <c r="U101" s="2">
        <v>3550</v>
      </c>
      <c r="V101" s="1">
        <v>1.367E-2</v>
      </c>
      <c r="W101">
        <f t="shared" si="28"/>
        <v>1.1489343707713125E-2</v>
      </c>
      <c r="X101" s="8">
        <f t="shared" si="29"/>
        <v>3.8548278179821232</v>
      </c>
      <c r="AE101" s="2">
        <v>3650</v>
      </c>
      <c r="AF101">
        <f t="shared" si="26"/>
        <v>32.051282051282051</v>
      </c>
      <c r="AI101" s="2">
        <v>3550</v>
      </c>
      <c r="AJ101" s="1">
        <v>1.367E-2</v>
      </c>
      <c r="AK101">
        <f t="shared" si="22"/>
        <v>3.7106732070365356E-2</v>
      </c>
      <c r="AL101" s="8">
        <f t="shared" si="23"/>
        <v>12.44980276142552</v>
      </c>
    </row>
    <row r="102" spans="1:38" x14ac:dyDescent="0.25">
      <c r="A102" s="1"/>
      <c r="B102" s="2"/>
      <c r="C102" s="2"/>
      <c r="D102" s="2">
        <v>3800</v>
      </c>
      <c r="E102" s="2">
        <f t="shared" si="27"/>
        <v>35.51136363636364</v>
      </c>
      <c r="F102" s="2"/>
      <c r="G102" s="2"/>
      <c r="H102" s="2"/>
      <c r="I102" s="2"/>
      <c r="J102" s="2"/>
      <c r="K102" s="2"/>
      <c r="L102" s="2"/>
      <c r="M102" s="2"/>
      <c r="O102" s="3"/>
      <c r="U102" s="2">
        <v>3600</v>
      </c>
      <c r="V102" s="1">
        <v>1.367E-2</v>
      </c>
      <c r="W102">
        <f t="shared" si="28"/>
        <v>1.0427953466885052E-2</v>
      </c>
      <c r="X102" s="8">
        <f t="shared" si="29"/>
        <v>3.522833077677443</v>
      </c>
      <c r="AE102" s="2">
        <v>3700</v>
      </c>
      <c r="AF102">
        <f t="shared" si="26"/>
        <v>32.071840923669022</v>
      </c>
      <c r="AI102" s="2">
        <v>3600</v>
      </c>
      <c r="AJ102" s="1">
        <v>1.367E-2</v>
      </c>
      <c r="AK102">
        <f t="shared" si="22"/>
        <v>3.6306748981563143E-2</v>
      </c>
      <c r="AL102" s="8">
        <f t="shared" si="23"/>
        <v>12.26536123903403</v>
      </c>
    </row>
    <row r="103" spans="1:38" x14ac:dyDescent="0.25">
      <c r="A103" s="1"/>
      <c r="B103" s="2"/>
      <c r="C103" s="2"/>
      <c r="D103" s="2">
        <v>3850</v>
      </c>
      <c r="E103" s="2">
        <f t="shared" si="27"/>
        <v>39.936102236421725</v>
      </c>
      <c r="F103" s="2"/>
      <c r="G103" s="2"/>
      <c r="H103" s="2"/>
      <c r="I103" s="2"/>
      <c r="J103" s="2"/>
      <c r="K103" s="2"/>
      <c r="L103" s="2"/>
      <c r="M103" s="2"/>
      <c r="O103" s="3"/>
      <c r="U103" s="2">
        <v>3650</v>
      </c>
      <c r="V103" s="1">
        <v>1.367E-2</v>
      </c>
      <c r="W103">
        <f t="shared" si="28"/>
        <v>9.4336475102177013E-3</v>
      </c>
      <c r="X103" s="8">
        <f t="shared" si="29"/>
        <v>3.2092824896119123</v>
      </c>
      <c r="AE103" s="2">
        <v>3750</v>
      </c>
      <c r="AF103">
        <f t="shared" si="26"/>
        <v>32.092426187419768</v>
      </c>
      <c r="AI103" s="2">
        <v>3650</v>
      </c>
      <c r="AJ103" s="1">
        <v>1.367E-2</v>
      </c>
      <c r="AK103">
        <f t="shared" si="22"/>
        <v>3.5457502710818246E-2</v>
      </c>
      <c r="AL103" s="8">
        <f t="shared" si="23"/>
        <v>12.062475564403391</v>
      </c>
    </row>
    <row r="104" spans="1:38" x14ac:dyDescent="0.25">
      <c r="A104" s="1"/>
      <c r="B104" s="2"/>
      <c r="C104" s="2"/>
      <c r="D104" s="2">
        <v>3900</v>
      </c>
      <c r="E104" s="2">
        <f t="shared" si="27"/>
        <v>39.936102236421725</v>
      </c>
      <c r="F104" s="2"/>
      <c r="G104" s="2"/>
      <c r="H104" s="2"/>
      <c r="I104" s="2"/>
      <c r="J104" s="2"/>
      <c r="K104" s="2"/>
      <c r="L104" s="2"/>
      <c r="M104" s="2"/>
      <c r="O104" s="3"/>
      <c r="U104" s="2">
        <v>3700</v>
      </c>
      <c r="V104" s="1">
        <v>1.367E-2</v>
      </c>
      <c r="W104">
        <f t="shared" si="28"/>
        <v>8.4009942004971035E-3</v>
      </c>
      <c r="X104" s="8">
        <f t="shared" si="29"/>
        <v>2.8772877493072326</v>
      </c>
      <c r="AE104" s="2">
        <v>3800</v>
      </c>
      <c r="AF104">
        <f t="shared" si="26"/>
        <v>26.98327037236913</v>
      </c>
      <c r="AI104" s="2">
        <v>3700</v>
      </c>
      <c r="AJ104" s="1">
        <v>1.367E-2</v>
      </c>
      <c r="AK104">
        <f>AL104/AI77/$AI$86/50</f>
        <v>3.4627174813587402E-2</v>
      </c>
      <c r="AL104" s="8">
        <f t="shared" si="23"/>
        <v>11.859589889772755</v>
      </c>
    </row>
    <row r="105" spans="1:38" x14ac:dyDescent="0.25">
      <c r="A105" s="1"/>
      <c r="B105" s="2"/>
      <c r="C105" s="2"/>
      <c r="D105" s="2">
        <v>3950</v>
      </c>
      <c r="E105" s="2">
        <f t="shared" si="27"/>
        <v>39.936102236421725</v>
      </c>
      <c r="F105" s="2"/>
      <c r="G105" s="2"/>
      <c r="H105" s="2"/>
      <c r="I105" s="2"/>
      <c r="J105" s="2"/>
      <c r="K105" s="2"/>
      <c r="L105" s="2"/>
      <c r="M105" s="2"/>
      <c r="O105" s="3"/>
      <c r="U105" s="2">
        <v>3750</v>
      </c>
      <c r="V105" s="1">
        <v>1.367E-2</v>
      </c>
      <c r="W105">
        <f t="shared" si="28"/>
        <v>7.3836276083467057E-3</v>
      </c>
      <c r="X105" s="8">
        <f t="shared" si="29"/>
        <v>2.5452930090025494</v>
      </c>
      <c r="AE105" s="2">
        <v>3850</v>
      </c>
      <c r="AF105">
        <f t="shared" si="26"/>
        <v>30.138637733574441</v>
      </c>
      <c r="AI105" s="2">
        <v>3750</v>
      </c>
      <c r="AJ105" s="1">
        <v>1.367E-2</v>
      </c>
      <c r="AK105">
        <f>AL105/AI78/$AI$86/50</f>
        <v>3.3814874264312463E-2</v>
      </c>
      <c r="AL105" s="8">
        <f>1300*(AJ105-AH78)*$AI$86*50</f>
        <v>11.656704215142115</v>
      </c>
    </row>
    <row r="106" spans="1:38" x14ac:dyDescent="0.25">
      <c r="A106" s="1"/>
      <c r="B106" s="2"/>
      <c r="C106" s="2"/>
      <c r="D106" s="2">
        <v>4000</v>
      </c>
      <c r="E106" s="2">
        <f>50/E83</f>
        <v>39.936102236421725</v>
      </c>
      <c r="F106" s="2"/>
      <c r="G106" s="2"/>
      <c r="H106" s="2"/>
      <c r="I106" s="2"/>
      <c r="J106" s="2"/>
      <c r="K106" s="2"/>
      <c r="L106" s="2"/>
      <c r="M106" s="2"/>
      <c r="O106" s="3"/>
      <c r="U106" s="2">
        <v>3800</v>
      </c>
      <c r="V106" s="1">
        <v>1.367E-2</v>
      </c>
      <c r="W106">
        <f t="shared" ref="W106:W108" si="30">X106/V79/$T$88/50</f>
        <v>6.2727458597423872E-3</v>
      </c>
      <c r="X106" s="8">
        <f>1300*(V106-U79)*$T$88*50</f>
        <v>1.838947674600401</v>
      </c>
      <c r="AE106" s="2">
        <v>3900</v>
      </c>
      <c r="AF106">
        <f t="shared" si="26"/>
        <v>30.175015087507543</v>
      </c>
      <c r="AI106" s="2">
        <v>3800</v>
      </c>
      <c r="AJ106" s="1">
        <v>1.367E-2</v>
      </c>
      <c r="AK106">
        <f t="shared" ref="AK106:AK109" si="31">AL106/AI79/$AI$87/50</f>
        <v>3.2958495195256593E-2</v>
      </c>
      <c r="AL106" s="8">
        <f t="shared" ref="AL106:AL109" si="32">1300*(AJ106-AH79)*$AI$87*50</f>
        <v>9.6622674428156632</v>
      </c>
    </row>
    <row r="107" spans="1:38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O107" s="3"/>
      <c r="U107" s="2">
        <v>3850</v>
      </c>
      <c r="V107" s="1">
        <v>1.367E-2</v>
      </c>
      <c r="W107">
        <f t="shared" si="30"/>
        <v>5.2270327349524795E-3</v>
      </c>
      <c r="X107" s="8">
        <f>1300*(V107-U80)*$T$88*50</f>
        <v>1.5428459303850808</v>
      </c>
      <c r="AE107" s="2">
        <v>3950</v>
      </c>
      <c r="AF107">
        <f t="shared" si="26"/>
        <v>30.193236714975846</v>
      </c>
      <c r="AI107" s="2">
        <v>3850</v>
      </c>
      <c r="AJ107" s="1">
        <v>1.367E-2</v>
      </c>
      <c r="AK107">
        <f t="shared" si="31"/>
        <v>3.2101372756071805E-2</v>
      </c>
      <c r="AL107" s="8">
        <f t="shared" si="32"/>
        <v>9.4752558148901969</v>
      </c>
    </row>
    <row r="108" spans="1:38" x14ac:dyDescent="0.25">
      <c r="A108" s="1"/>
      <c r="B108" s="2"/>
      <c r="C108" s="2"/>
      <c r="F108" s="2"/>
      <c r="G108" s="2"/>
      <c r="H108" s="2"/>
      <c r="I108" s="2"/>
      <c r="J108" s="2"/>
      <c r="K108" s="2"/>
      <c r="L108" s="2"/>
      <c r="M108" s="2"/>
      <c r="O108" s="3"/>
      <c r="U108" s="2">
        <v>3900</v>
      </c>
      <c r="V108" s="1">
        <v>1.367E-2</v>
      </c>
      <c r="W108">
        <f t="shared" si="30"/>
        <v>4.1947323841406868E-3</v>
      </c>
      <c r="X108" s="8">
        <f>1300*(V108-U81)*$T$88*50</f>
        <v>1.2467441861697635</v>
      </c>
      <c r="AE108" s="2">
        <v>4000</v>
      </c>
      <c r="AF108">
        <f>50/AF83</f>
        <v>30.229746070133011</v>
      </c>
      <c r="AI108" s="2">
        <v>3900</v>
      </c>
      <c r="AJ108" s="1">
        <v>1.367E-2</v>
      </c>
      <c r="AK108">
        <f t="shared" si="31"/>
        <v>3.1303190416649855E-2</v>
      </c>
      <c r="AL108" s="8">
        <f t="shared" si="32"/>
        <v>9.3038284892918544</v>
      </c>
    </row>
    <row r="109" spans="1:38" x14ac:dyDescent="0.25">
      <c r="A109" s="1"/>
      <c r="B109" s="2"/>
      <c r="C109" s="2"/>
      <c r="D109" s="2">
        <f>8.23*60</f>
        <v>493.8</v>
      </c>
      <c r="E109" s="2">
        <f>SUM(E95:E106)</f>
        <v>495.17008277913703</v>
      </c>
      <c r="F109" s="2"/>
      <c r="G109" s="2"/>
      <c r="H109" s="2"/>
      <c r="I109" s="2"/>
      <c r="J109" s="2"/>
      <c r="K109" s="2"/>
      <c r="L109" s="2"/>
      <c r="M109" s="2"/>
      <c r="O109" s="3"/>
      <c r="U109" s="2">
        <v>3950</v>
      </c>
      <c r="V109" s="1">
        <v>1.367E-2</v>
      </c>
      <c r="W109">
        <f>X109/V82/$T$88/50</f>
        <v>3.1768287797452098E-3</v>
      </c>
      <c r="X109" s="8">
        <f>1300*(V109-U82)*$T$88*50</f>
        <v>0.95064244195444336</v>
      </c>
      <c r="AI109" s="2">
        <v>3950</v>
      </c>
      <c r="AJ109" s="1">
        <v>1.367E-2</v>
      </c>
      <c r="AK109">
        <f t="shared" si="31"/>
        <v>3.0466308789359825E-2</v>
      </c>
      <c r="AL109" s="8">
        <f t="shared" si="32"/>
        <v>9.1168168613663898</v>
      </c>
    </row>
    <row r="110" spans="1:38" x14ac:dyDescent="0.25">
      <c r="A110" s="1"/>
      <c r="B110" s="2"/>
      <c r="C110" s="2"/>
      <c r="D110">
        <f>E110/60</f>
        <v>14.406896015481419</v>
      </c>
      <c r="E110" s="2">
        <f>SUM(E87:E106)</f>
        <v>864.41376092888515</v>
      </c>
      <c r="F110" s="2"/>
      <c r="G110" s="2"/>
      <c r="H110" s="2"/>
      <c r="I110" s="2"/>
      <c r="J110" s="2"/>
      <c r="K110" s="2"/>
      <c r="L110" s="2"/>
      <c r="M110" s="2"/>
      <c r="O110" s="3"/>
      <c r="U110" s="2">
        <v>4000</v>
      </c>
      <c r="V110" s="1">
        <v>1.367E-2</v>
      </c>
      <c r="W110">
        <f>X110/V83/$T$88/50</f>
        <v>2.2222222222222214E-3</v>
      </c>
      <c r="X110" s="8">
        <f>1300*(V110-U83)*$T$88*50</f>
        <v>0.6701250000662472</v>
      </c>
      <c r="AF110">
        <f>SUM(AF89:AF108)</f>
        <v>644.67694949340205</v>
      </c>
      <c r="AI110" s="2">
        <v>4000</v>
      </c>
      <c r="AJ110" s="1">
        <v>1.367E-2</v>
      </c>
      <c r="AK110">
        <f>AL110/AI83/$AI$87/50</f>
        <v>2.9664082687338507E-2</v>
      </c>
      <c r="AL110" s="8">
        <f>1300*(AJ110-AH83)*$AI$87*50</f>
        <v>8.9453895357680491</v>
      </c>
    </row>
    <row r="111" spans="1:38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O111" s="3"/>
    </row>
    <row r="112" spans="1:38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O112" s="3"/>
    </row>
    <row r="113" spans="1:15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O113" s="3"/>
    </row>
    <row r="114" spans="1:15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O114" s="3"/>
    </row>
    <row r="115" spans="1:15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O115" s="3"/>
    </row>
    <row r="116" spans="1:15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O116" s="3"/>
    </row>
    <row r="117" spans="1:15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O117" s="3"/>
    </row>
    <row r="118" spans="1:15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O118" s="3"/>
    </row>
    <row r="119" spans="1:15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O119" s="3"/>
    </row>
    <row r="120" spans="1:15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O120" s="3"/>
    </row>
    <row r="121" spans="1:15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O121" s="3"/>
    </row>
    <row r="122" spans="1:15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O122" s="3"/>
    </row>
    <row r="123" spans="1:15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O123" s="3"/>
    </row>
    <row r="124" spans="1:15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O124" s="3"/>
    </row>
    <row r="125" spans="1:15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O125" s="3"/>
    </row>
    <row r="126" spans="1:15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O126" s="3"/>
    </row>
    <row r="127" spans="1:15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O127" s="3"/>
    </row>
    <row r="128" spans="1:15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O128" s="3"/>
    </row>
    <row r="129" spans="1:15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O129" s="3"/>
    </row>
    <row r="130" spans="1:15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O130" s="3"/>
    </row>
    <row r="131" spans="1:15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O131" s="3"/>
    </row>
    <row r="132" spans="1:15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O132" s="3"/>
    </row>
    <row r="133" spans="1:15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O133" s="3"/>
    </row>
    <row r="134" spans="1:15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O134" s="3"/>
    </row>
    <row r="135" spans="1:15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O135" s="3"/>
    </row>
    <row r="136" spans="1:15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O136" s="3"/>
    </row>
    <row r="137" spans="1:15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O137" s="3"/>
    </row>
    <row r="138" spans="1:15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O138" s="3"/>
    </row>
    <row r="139" spans="1:15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O139" s="3"/>
    </row>
    <row r="140" spans="1:15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O140" s="3"/>
    </row>
    <row r="141" spans="1:15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O141" s="3"/>
    </row>
    <row r="142" spans="1:15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O142" s="3"/>
    </row>
    <row r="143" spans="1:15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O143" s="3"/>
    </row>
    <row r="144" spans="1:15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O144" s="3"/>
    </row>
    <row r="145" spans="1:15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O145" s="3"/>
    </row>
    <row r="146" spans="1:15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O146" s="3"/>
    </row>
    <row r="147" spans="1:15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O147" s="3"/>
    </row>
    <row r="148" spans="1:15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O148" s="3"/>
    </row>
    <row r="149" spans="1:15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O149" s="3"/>
    </row>
    <row r="150" spans="1:15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O150" s="3"/>
    </row>
    <row r="151" spans="1:15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O151" s="3"/>
    </row>
    <row r="152" spans="1:15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O152" s="3"/>
    </row>
    <row r="153" spans="1:15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O153" s="3"/>
    </row>
    <row r="154" spans="1:15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O154" s="3"/>
    </row>
    <row r="155" spans="1:15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O155" s="3"/>
    </row>
    <row r="156" spans="1:15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O156" s="3"/>
    </row>
    <row r="157" spans="1:15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O157" s="3"/>
    </row>
    <row r="158" spans="1:15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O158" s="3"/>
    </row>
    <row r="159" spans="1:15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O159" s="3"/>
    </row>
    <row r="160" spans="1:15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O160" s="3"/>
    </row>
    <row r="161" spans="1:15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O161" s="3"/>
    </row>
    <row r="162" spans="1:15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O162" s="3"/>
    </row>
    <row r="163" spans="1:15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O163" s="3"/>
    </row>
    <row r="164" spans="1:15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O164" s="3"/>
    </row>
    <row r="165" spans="1:15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O165" s="3"/>
    </row>
    <row r="166" spans="1:15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O166" s="3"/>
    </row>
    <row r="167" spans="1:15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O167" s="3"/>
    </row>
    <row r="168" spans="1:15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O168" s="3"/>
    </row>
    <row r="169" spans="1:15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O169" s="3"/>
    </row>
    <row r="170" spans="1:15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O170" s="3"/>
    </row>
    <row r="171" spans="1:15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O171" s="3"/>
    </row>
    <row r="172" spans="1:15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O172" s="3"/>
    </row>
    <row r="173" spans="1:15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O173" s="3"/>
    </row>
    <row r="174" spans="1:15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O174" s="3"/>
    </row>
    <row r="175" spans="1:15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O175" s="3"/>
    </row>
    <row r="176" spans="1:15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O176" s="3"/>
    </row>
    <row r="177" spans="1:15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O177" s="3"/>
    </row>
    <row r="178" spans="1:15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O178" s="3"/>
    </row>
    <row r="179" spans="1:15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O179" s="3"/>
    </row>
    <row r="180" spans="1:15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O180" s="3"/>
    </row>
    <row r="181" spans="1:15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O181" s="3"/>
    </row>
    <row r="182" spans="1:15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O182" s="3"/>
    </row>
    <row r="183" spans="1:15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O183" s="3"/>
    </row>
    <row r="184" spans="1:15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O184" s="3"/>
    </row>
    <row r="185" spans="1:15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O185" s="3"/>
    </row>
    <row r="186" spans="1:15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O186" s="3"/>
    </row>
    <row r="187" spans="1:15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O187" s="3"/>
    </row>
    <row r="188" spans="1:15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O188" s="3"/>
    </row>
    <row r="189" spans="1:15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O189" s="3"/>
    </row>
    <row r="190" spans="1:15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O190" s="3"/>
    </row>
    <row r="191" spans="1:15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O191" s="3"/>
    </row>
    <row r="192" spans="1:15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O192" s="3"/>
    </row>
    <row r="193" spans="1:15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O193" s="3"/>
    </row>
    <row r="194" spans="1:15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O194" s="3"/>
    </row>
    <row r="195" spans="1:15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O195" s="3"/>
    </row>
    <row r="196" spans="1:15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O196" s="3"/>
    </row>
    <row r="197" spans="1:15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O197" s="3"/>
    </row>
    <row r="198" spans="1:15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O198" s="3"/>
    </row>
    <row r="199" spans="1:15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O199" s="3"/>
    </row>
    <row r="200" spans="1:15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O200" s="3"/>
    </row>
    <row r="201" spans="1:15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O201" s="3"/>
    </row>
    <row r="202" spans="1:15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O202" s="3"/>
    </row>
    <row r="203" spans="1:15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O203" s="3"/>
    </row>
    <row r="204" spans="1:15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O204" s="3"/>
    </row>
    <row r="205" spans="1:15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O205" s="3"/>
    </row>
    <row r="206" spans="1:15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O206" s="3"/>
    </row>
    <row r="207" spans="1:15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O207" s="3"/>
    </row>
    <row r="208" spans="1:15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O208" s="3"/>
    </row>
    <row r="209" spans="1:15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O209" s="3"/>
    </row>
    <row r="210" spans="1:15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O210" s="3"/>
    </row>
    <row r="211" spans="1:15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O211" s="3"/>
    </row>
    <row r="212" spans="1:15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O212" s="3"/>
    </row>
    <row r="213" spans="1:15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O213" s="3"/>
    </row>
    <row r="214" spans="1:15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O214" s="3"/>
    </row>
    <row r="215" spans="1:15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O215" s="3"/>
    </row>
    <row r="216" spans="1:15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O216" s="3"/>
    </row>
    <row r="217" spans="1:15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O217" s="3"/>
    </row>
    <row r="218" spans="1:15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O218" s="3"/>
    </row>
    <row r="219" spans="1:15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O219" s="3"/>
    </row>
    <row r="220" spans="1:15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O220" s="3"/>
    </row>
    <row r="221" spans="1:15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O221" s="3"/>
    </row>
    <row r="222" spans="1:15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O222" s="3"/>
    </row>
    <row r="223" spans="1:15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O223" s="3"/>
    </row>
    <row r="224" spans="1:15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O224" s="3"/>
    </row>
    <row r="225" spans="1:15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O225" s="3"/>
    </row>
    <row r="226" spans="1:15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O226" s="3"/>
    </row>
    <row r="227" spans="1:15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O227" s="3"/>
    </row>
    <row r="228" spans="1:15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O228" s="3"/>
    </row>
    <row r="229" spans="1:15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O229" s="3"/>
    </row>
    <row r="230" spans="1:15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O230" s="3"/>
    </row>
    <row r="231" spans="1:15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O231" s="3"/>
    </row>
    <row r="232" spans="1:15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O232" s="3"/>
    </row>
    <row r="233" spans="1:15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O233" s="3"/>
    </row>
    <row r="234" spans="1:15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O234" s="3"/>
    </row>
    <row r="235" spans="1:15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O235" s="3"/>
    </row>
    <row r="236" spans="1:15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O236" s="3"/>
    </row>
    <row r="237" spans="1:15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O237" s="3"/>
    </row>
    <row r="238" spans="1:15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O238" s="3"/>
    </row>
    <row r="239" spans="1:15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O239" s="3"/>
    </row>
    <row r="240" spans="1:15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O240" s="3"/>
    </row>
    <row r="241" spans="1:15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O241" s="3"/>
    </row>
    <row r="242" spans="1:15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O242" s="3"/>
    </row>
    <row r="243" spans="1:15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O243" s="3"/>
    </row>
    <row r="244" spans="1:15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O244" s="3"/>
    </row>
    <row r="245" spans="1:15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O245" s="3"/>
    </row>
    <row r="246" spans="1:15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O246" s="3"/>
    </row>
    <row r="247" spans="1:15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O247" s="3"/>
    </row>
    <row r="248" spans="1:15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O248" s="3"/>
    </row>
    <row r="249" spans="1:15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O249" s="3"/>
    </row>
    <row r="250" spans="1:15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O250" s="3"/>
    </row>
    <row r="251" spans="1:15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O251" s="3"/>
    </row>
    <row r="252" spans="1:15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O252" s="3"/>
    </row>
    <row r="253" spans="1:15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O253" s="3"/>
    </row>
    <row r="254" spans="1:15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O254" s="3"/>
    </row>
    <row r="255" spans="1:15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O255" s="3"/>
    </row>
    <row r="256" spans="1:15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O256" s="3"/>
    </row>
    <row r="257" spans="1:15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O257" s="3"/>
    </row>
    <row r="258" spans="1:15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O258" s="3"/>
    </row>
    <row r="259" spans="1:15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O259" s="3"/>
    </row>
    <row r="260" spans="1:15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O260" s="3"/>
    </row>
    <row r="261" spans="1:15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O261" s="3"/>
    </row>
    <row r="262" spans="1:15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O262" s="3"/>
    </row>
    <row r="263" spans="1:15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O263" s="3"/>
    </row>
    <row r="264" spans="1:15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O264" s="3"/>
    </row>
    <row r="265" spans="1:15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O265" s="3"/>
    </row>
    <row r="266" spans="1:15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O266" s="3"/>
    </row>
    <row r="267" spans="1:15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O267" s="3"/>
    </row>
    <row r="268" spans="1:15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O268" s="3"/>
    </row>
    <row r="269" spans="1:15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O269" s="3"/>
    </row>
    <row r="270" spans="1:15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O270" s="3"/>
    </row>
    <row r="271" spans="1:15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O271" s="3"/>
    </row>
    <row r="272" spans="1:15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O272" s="3"/>
    </row>
    <row r="273" spans="1:15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O273" s="3"/>
    </row>
    <row r="274" spans="1:15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O274" s="3"/>
    </row>
    <row r="275" spans="1:15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O275" s="3"/>
    </row>
    <row r="276" spans="1:15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O276" s="3"/>
    </row>
    <row r="277" spans="1:15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O277" s="3"/>
    </row>
    <row r="278" spans="1:15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O278" s="3"/>
    </row>
    <row r="279" spans="1:15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O279" s="3"/>
    </row>
    <row r="280" spans="1:15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O280" s="3"/>
    </row>
    <row r="281" spans="1:15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O281" s="3"/>
    </row>
    <row r="282" spans="1:15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O282" s="3"/>
    </row>
    <row r="283" spans="1:15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O283" s="3"/>
    </row>
    <row r="284" spans="1:15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O284" s="3"/>
    </row>
    <row r="285" spans="1:15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O285" s="3"/>
    </row>
    <row r="286" spans="1:15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O286" s="3"/>
    </row>
    <row r="287" spans="1:15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O287" s="3"/>
    </row>
    <row r="288" spans="1:15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O288" s="3"/>
    </row>
    <row r="289" spans="1:15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O289" s="3"/>
    </row>
    <row r="290" spans="1:15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O290" s="3"/>
    </row>
    <row r="291" spans="1:15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O291" s="3"/>
    </row>
    <row r="292" spans="1:15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O292" s="3"/>
    </row>
    <row r="293" spans="1:15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O293" s="3"/>
    </row>
    <row r="294" spans="1:15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O294" s="3"/>
    </row>
    <row r="295" spans="1:15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O295" s="3"/>
    </row>
    <row r="296" spans="1:15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O296" s="3"/>
    </row>
    <row r="297" spans="1:15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O297" s="3"/>
    </row>
    <row r="298" spans="1:15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O298" s="3"/>
    </row>
    <row r="299" spans="1:15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O299" s="3"/>
    </row>
    <row r="300" spans="1:15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O300" s="3"/>
    </row>
    <row r="301" spans="1:15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O301" s="3"/>
    </row>
    <row r="302" spans="1:15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O302" s="3"/>
    </row>
    <row r="303" spans="1:15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O303" s="3"/>
    </row>
    <row r="304" spans="1:15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O304" s="3"/>
    </row>
    <row r="305" spans="1:15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O305" s="3"/>
    </row>
    <row r="306" spans="1:15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O306" s="3"/>
    </row>
    <row r="307" spans="1:15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O307" s="3"/>
    </row>
    <row r="308" spans="1:15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O308" s="3"/>
    </row>
    <row r="309" spans="1:15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O309" s="3"/>
    </row>
    <row r="310" spans="1:15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O310" s="3"/>
    </row>
    <row r="311" spans="1:15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O311" s="3"/>
    </row>
    <row r="312" spans="1:15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O312" s="3"/>
    </row>
    <row r="313" spans="1:15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O313" s="3"/>
    </row>
    <row r="314" spans="1:15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O314" s="3"/>
    </row>
    <row r="315" spans="1:15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O315" s="3"/>
    </row>
    <row r="316" spans="1:15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O316" s="3"/>
    </row>
    <row r="317" spans="1:15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O317" s="3"/>
    </row>
    <row r="318" spans="1:15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O318" s="3"/>
    </row>
    <row r="319" spans="1:15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O319" s="3"/>
    </row>
    <row r="320" spans="1:15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O320" s="3"/>
    </row>
    <row r="321" spans="1:15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O321" s="3"/>
    </row>
    <row r="322" spans="1:15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O322" s="3"/>
    </row>
    <row r="323" spans="1:15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O323" s="3"/>
    </row>
    <row r="324" spans="1:15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O324" s="3"/>
    </row>
    <row r="325" spans="1:15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O325" s="3"/>
    </row>
    <row r="326" spans="1:15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O326" s="3"/>
    </row>
    <row r="327" spans="1:15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O327" s="3"/>
    </row>
    <row r="328" spans="1:15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O328" s="3"/>
    </row>
    <row r="329" spans="1:15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O329" s="3"/>
    </row>
    <row r="330" spans="1:15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O330" s="3"/>
    </row>
    <row r="331" spans="1:15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O331" s="3"/>
    </row>
    <row r="332" spans="1:15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O332" s="3"/>
    </row>
    <row r="333" spans="1:15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O333" s="3"/>
    </row>
    <row r="334" spans="1:15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O334" s="3"/>
    </row>
    <row r="335" spans="1:15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O335" s="3"/>
    </row>
    <row r="336" spans="1:15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O336" s="3"/>
    </row>
    <row r="337" spans="1:15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O337" s="3"/>
    </row>
    <row r="338" spans="1:15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O338" s="3"/>
    </row>
    <row r="339" spans="1:15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O339" s="3"/>
    </row>
    <row r="340" spans="1:15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O340" s="3"/>
    </row>
    <row r="341" spans="1:15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O341" s="3"/>
    </row>
    <row r="342" spans="1:15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O342" s="3"/>
    </row>
    <row r="343" spans="1:15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O343" s="3"/>
    </row>
    <row r="344" spans="1:15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O344" s="3"/>
    </row>
    <row r="345" spans="1:15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O345" s="3"/>
    </row>
    <row r="346" spans="1:15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O346" s="3"/>
    </row>
    <row r="347" spans="1:15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O347" s="3"/>
    </row>
    <row r="348" spans="1:15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O348" s="3"/>
    </row>
    <row r="349" spans="1:15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O349" s="3"/>
    </row>
    <row r="350" spans="1:15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O350" s="3"/>
    </row>
    <row r="351" spans="1:15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O351" s="3"/>
    </row>
    <row r="352" spans="1:15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O352" s="3"/>
    </row>
    <row r="353" spans="1:15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O353" s="3"/>
    </row>
    <row r="354" spans="1:15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O354" s="3"/>
    </row>
    <row r="355" spans="1:15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O355" s="3"/>
    </row>
    <row r="356" spans="1:15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O356" s="3"/>
    </row>
    <row r="357" spans="1:15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O357" s="3"/>
    </row>
    <row r="358" spans="1:15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O358" s="3"/>
    </row>
    <row r="359" spans="1:15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O359" s="3"/>
    </row>
    <row r="360" spans="1:15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O360" s="3"/>
    </row>
    <row r="361" spans="1:15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O361" s="3"/>
    </row>
    <row r="362" spans="1:15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O362" s="3"/>
    </row>
    <row r="363" spans="1:15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O363" s="3"/>
    </row>
    <row r="364" spans="1:15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O364" s="3"/>
    </row>
    <row r="365" spans="1:15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O365" s="3"/>
    </row>
    <row r="366" spans="1:15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O366" s="3"/>
    </row>
    <row r="367" spans="1:15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O367" s="3"/>
    </row>
    <row r="368" spans="1:15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O368" s="3"/>
    </row>
    <row r="369" spans="1:15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O369" s="3"/>
    </row>
    <row r="370" spans="1:15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O370" s="3"/>
    </row>
    <row r="371" spans="1:15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O371" s="3"/>
    </row>
    <row r="372" spans="1:15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O372" s="3"/>
    </row>
    <row r="373" spans="1:15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O373" s="3"/>
    </row>
    <row r="374" spans="1:15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O374" s="3"/>
    </row>
    <row r="375" spans="1:15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O375" s="3"/>
    </row>
    <row r="376" spans="1:15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O376" s="3"/>
    </row>
    <row r="377" spans="1:15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O377" s="3"/>
    </row>
    <row r="378" spans="1:15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O378" s="3"/>
    </row>
    <row r="379" spans="1:15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O379" s="3"/>
    </row>
    <row r="380" spans="1:15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O380" s="3"/>
    </row>
    <row r="381" spans="1:15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O381" s="3"/>
    </row>
    <row r="382" spans="1:15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O382" s="3"/>
    </row>
    <row r="383" spans="1:15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O383" s="3"/>
    </row>
    <row r="384" spans="1:15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O384" s="3"/>
    </row>
    <row r="385" spans="1:15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O385" s="3"/>
    </row>
    <row r="386" spans="1:15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O386" s="3"/>
    </row>
    <row r="387" spans="1:15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O387" s="3"/>
    </row>
    <row r="388" spans="1:15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O388" s="3"/>
    </row>
    <row r="389" spans="1:15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O389" s="3"/>
    </row>
    <row r="390" spans="1:15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O390" s="3"/>
    </row>
    <row r="391" spans="1:15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O391" s="3"/>
    </row>
    <row r="392" spans="1:15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O392" s="3"/>
    </row>
    <row r="393" spans="1:15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O393" s="3"/>
    </row>
    <row r="394" spans="1:15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O394" s="3"/>
    </row>
    <row r="395" spans="1:15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O395" s="3"/>
    </row>
    <row r="396" spans="1:15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O396" s="3"/>
    </row>
    <row r="397" spans="1:15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O397" s="3"/>
    </row>
    <row r="398" spans="1:15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O398" s="3"/>
    </row>
    <row r="399" spans="1:15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O399" s="3"/>
    </row>
    <row r="400" spans="1:15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O400" s="3"/>
    </row>
    <row r="401" spans="1:15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O401" s="3"/>
    </row>
    <row r="402" spans="1:15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O402" s="3"/>
    </row>
    <row r="403" spans="1:15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O403" s="3"/>
    </row>
    <row r="404" spans="1:15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O404" s="3"/>
    </row>
    <row r="405" spans="1:15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O405" s="3"/>
    </row>
    <row r="406" spans="1:15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O406" s="3"/>
    </row>
    <row r="407" spans="1:15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O407" s="3"/>
    </row>
    <row r="408" spans="1:15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O408" s="3"/>
    </row>
    <row r="409" spans="1:15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O409" s="3"/>
    </row>
    <row r="410" spans="1:15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O410" s="3"/>
    </row>
    <row r="411" spans="1:15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O411" s="3"/>
    </row>
    <row r="412" spans="1:15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O412" s="3"/>
    </row>
    <row r="413" spans="1:15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O413" s="3"/>
    </row>
    <row r="414" spans="1:15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O414" s="3"/>
    </row>
    <row r="415" spans="1:15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O415" s="3"/>
    </row>
    <row r="416" spans="1:15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O416" s="3"/>
    </row>
    <row r="417" spans="1:15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O417" s="3"/>
    </row>
    <row r="418" spans="1:15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O418" s="3"/>
    </row>
    <row r="419" spans="1:15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O419" s="3"/>
    </row>
    <row r="420" spans="1:15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O420" s="3"/>
    </row>
    <row r="421" spans="1:15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O421" s="3"/>
    </row>
    <row r="422" spans="1:15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O422" s="3"/>
    </row>
    <row r="423" spans="1:15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O423" s="3"/>
    </row>
    <row r="424" spans="1:15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O424" s="3"/>
    </row>
    <row r="425" spans="1:15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O425" s="3"/>
    </row>
    <row r="426" spans="1:15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O426" s="3"/>
    </row>
    <row r="427" spans="1:15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O427" s="3"/>
    </row>
    <row r="428" spans="1:15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O428" s="3"/>
    </row>
    <row r="429" spans="1:15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O429" s="3"/>
    </row>
    <row r="430" spans="1:15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O430" s="3"/>
    </row>
    <row r="431" spans="1:15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O431" s="3"/>
    </row>
    <row r="432" spans="1:15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O432" s="3"/>
    </row>
    <row r="433" spans="1:15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O433" s="3"/>
    </row>
    <row r="434" spans="1:15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O434" s="3"/>
    </row>
    <row r="435" spans="1:15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O435" s="3"/>
    </row>
    <row r="436" spans="1:15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O436" s="3"/>
    </row>
    <row r="437" spans="1:15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O437" s="3"/>
    </row>
    <row r="438" spans="1:15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O438" s="3"/>
    </row>
    <row r="439" spans="1:15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O439" s="3"/>
    </row>
    <row r="440" spans="1:15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O440" s="3"/>
    </row>
    <row r="441" spans="1:15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O441" s="3"/>
    </row>
    <row r="442" spans="1:15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O442" s="3"/>
    </row>
    <row r="443" spans="1:15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O443" s="3"/>
    </row>
    <row r="444" spans="1:15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O444" s="3"/>
    </row>
    <row r="445" spans="1:15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O445" s="3"/>
    </row>
    <row r="446" spans="1:15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O446" s="3"/>
    </row>
    <row r="447" spans="1:15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O447" s="3"/>
    </row>
    <row r="448" spans="1:15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O448" s="3"/>
    </row>
    <row r="449" spans="1:15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O449" s="3"/>
    </row>
    <row r="450" spans="1:15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O450" s="3"/>
    </row>
    <row r="451" spans="1:15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O451" s="3"/>
    </row>
    <row r="452" spans="1:15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O452" s="3"/>
    </row>
    <row r="453" spans="1:15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O453" s="3"/>
    </row>
    <row r="454" spans="1:15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O454" s="3"/>
    </row>
    <row r="455" spans="1:15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O455" s="3"/>
    </row>
    <row r="456" spans="1:15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O456" s="3"/>
    </row>
    <row r="457" spans="1:15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O457" s="3"/>
    </row>
    <row r="458" spans="1:15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O458" s="3"/>
    </row>
    <row r="459" spans="1:15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O459" s="3"/>
    </row>
    <row r="460" spans="1:15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O460" s="3"/>
    </row>
    <row r="461" spans="1:15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O461" s="3"/>
    </row>
    <row r="462" spans="1:15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O462" s="3"/>
    </row>
    <row r="463" spans="1:15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O463" s="3"/>
    </row>
    <row r="464" spans="1:15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O464" s="3"/>
    </row>
    <row r="465" spans="1:15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O465" s="3"/>
    </row>
    <row r="466" spans="1:15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O466" s="3"/>
    </row>
    <row r="467" spans="1:15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O467" s="3"/>
    </row>
    <row r="468" spans="1:15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O468" s="3"/>
    </row>
    <row r="469" spans="1:15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O469" s="3"/>
    </row>
    <row r="470" spans="1:15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O470" s="3"/>
    </row>
    <row r="471" spans="1:15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O471" s="3"/>
    </row>
    <row r="472" spans="1:15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O472" s="3"/>
    </row>
    <row r="473" spans="1:15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O473" s="3"/>
    </row>
    <row r="474" spans="1:15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O474" s="3"/>
    </row>
    <row r="475" spans="1:15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O475" s="3"/>
    </row>
    <row r="476" spans="1:15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O476" s="3"/>
    </row>
    <row r="477" spans="1:15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O477" s="3"/>
    </row>
    <row r="478" spans="1:15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O478" s="3"/>
    </row>
    <row r="479" spans="1:15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O479" s="3"/>
    </row>
    <row r="480" spans="1:15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O480" s="3"/>
    </row>
    <row r="481" spans="1:15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O481" s="3"/>
    </row>
    <row r="482" spans="1:15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O482" s="3"/>
    </row>
    <row r="483" spans="1:15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O483" s="3"/>
    </row>
    <row r="484" spans="1:15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O484" s="3"/>
    </row>
    <row r="485" spans="1:15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O485" s="3"/>
    </row>
    <row r="486" spans="1:15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O486" s="3"/>
    </row>
    <row r="487" spans="1:15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O487" s="3"/>
    </row>
    <row r="488" spans="1:15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O488" s="3"/>
    </row>
    <row r="489" spans="1:15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O489" s="3"/>
    </row>
    <row r="490" spans="1:15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O490" s="3"/>
    </row>
    <row r="491" spans="1:15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O491" s="3"/>
    </row>
    <row r="492" spans="1:15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O492" s="3"/>
    </row>
    <row r="493" spans="1:15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O493" s="3"/>
    </row>
    <row r="494" spans="1:15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O494" s="3"/>
    </row>
    <row r="495" spans="1:15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O495" s="3"/>
    </row>
    <row r="496" spans="1:15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O496" s="3"/>
    </row>
    <row r="497" spans="1:15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O497" s="3"/>
    </row>
    <row r="498" spans="1:15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O498" s="3"/>
    </row>
    <row r="499" spans="1:15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O499" s="3"/>
    </row>
    <row r="500" spans="1:15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O500" s="3"/>
    </row>
    <row r="501" spans="1:15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O501" s="3"/>
    </row>
    <row r="502" spans="1:15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O502" s="3"/>
    </row>
    <row r="503" spans="1:15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O503" s="3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06"/>
  <sheetViews>
    <sheetView tabSelected="1" topLeftCell="F1" zoomScale="70" zoomScaleNormal="70" workbookViewId="0">
      <pane ySplit="600" topLeftCell="A84" activePane="bottomLeft"/>
      <selection activeCell="M2" sqref="M2"/>
      <selection pane="bottomLeft" activeCell="AB103" sqref="AB103"/>
    </sheetView>
  </sheetViews>
  <sheetFormatPr defaultRowHeight="14.4" x14ac:dyDescent="0.25"/>
  <cols>
    <col min="10" max="10" width="12.77734375" bestFit="1" customWidth="1"/>
    <col min="11" max="11" width="15.77734375" customWidth="1"/>
    <col min="12" max="12" width="12.6640625" customWidth="1"/>
    <col min="13" max="13" width="14" style="11" customWidth="1"/>
    <col min="14" max="14" width="16.77734375" customWidth="1"/>
    <col min="15" max="15" width="13" bestFit="1" customWidth="1"/>
    <col min="16" max="16" width="12.33203125" customWidth="1"/>
    <col min="23" max="23" width="12.77734375" bestFit="1" customWidth="1"/>
    <col min="27" max="27" width="13" bestFit="1" customWidth="1"/>
    <col min="28" max="28" width="12.77734375" bestFit="1" customWidth="1"/>
    <col min="29" max="29" width="12.77734375" customWidth="1"/>
    <col min="30" max="30" width="12.77734375" bestFit="1" customWidth="1"/>
    <col min="31" max="32" width="13" bestFit="1" customWidth="1"/>
  </cols>
  <sheetData>
    <row r="1" spans="1:33" x14ac:dyDescent="0.25">
      <c r="A1">
        <v>0.2</v>
      </c>
      <c r="B1" t="s">
        <v>21</v>
      </c>
      <c r="Q1">
        <v>0.1</v>
      </c>
      <c r="R1" t="s">
        <v>21</v>
      </c>
    </row>
    <row r="2" spans="1:33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2" t="s">
        <v>31</v>
      </c>
      <c r="K2" s="7" t="s">
        <v>23</v>
      </c>
      <c r="L2" s="12" t="s">
        <v>32</v>
      </c>
      <c r="M2" s="7" t="s">
        <v>24</v>
      </c>
      <c r="N2" s="7" t="s">
        <v>30</v>
      </c>
      <c r="O2" s="7" t="s">
        <v>33</v>
      </c>
      <c r="P2" s="7" t="s">
        <v>28</v>
      </c>
      <c r="Q2" s="4" t="s">
        <v>0</v>
      </c>
      <c r="R2" s="4" t="s">
        <v>1</v>
      </c>
      <c r="S2" s="4" t="s">
        <v>2</v>
      </c>
      <c r="T2" s="4" t="s">
        <v>3</v>
      </c>
      <c r="U2" s="4" t="s">
        <v>4</v>
      </c>
      <c r="V2" s="4" t="s">
        <v>5</v>
      </c>
      <c r="W2" s="4" t="s">
        <v>6</v>
      </c>
      <c r="X2" s="4" t="s">
        <v>7</v>
      </c>
      <c r="Y2" s="7" t="s">
        <v>8</v>
      </c>
      <c r="Z2" s="12" t="s">
        <v>31</v>
      </c>
      <c r="AA2" s="7" t="s">
        <v>34</v>
      </c>
      <c r="AB2" s="12" t="s">
        <v>32</v>
      </c>
      <c r="AC2" s="12" t="s">
        <v>35</v>
      </c>
      <c r="AD2" s="7" t="s">
        <v>30</v>
      </c>
      <c r="AE2" s="7" t="s">
        <v>33</v>
      </c>
      <c r="AF2" s="7" t="s">
        <v>28</v>
      </c>
      <c r="AG2" s="4"/>
    </row>
    <row r="3" spans="1:33" x14ac:dyDescent="0.25">
      <c r="A3" s="2">
        <v>0</v>
      </c>
      <c r="B3" s="2">
        <v>0.44900000000000001</v>
      </c>
      <c r="C3" s="2">
        <v>0</v>
      </c>
      <c r="D3" s="2">
        <v>0.158</v>
      </c>
      <c r="E3" s="2">
        <v>1300</v>
      </c>
      <c r="F3" s="2">
        <v>0</v>
      </c>
      <c r="G3" s="2">
        <v>0</v>
      </c>
      <c r="H3" s="2">
        <v>0</v>
      </c>
      <c r="I3" s="2">
        <v>0.68050999999999995</v>
      </c>
      <c r="J3" s="2"/>
      <c r="K3" s="2">
        <v>0</v>
      </c>
      <c r="L3" s="1"/>
      <c r="M3" s="2"/>
      <c r="P3" s="1"/>
      <c r="Q3" s="2">
        <v>0</v>
      </c>
      <c r="R3" s="2">
        <v>0.46800000000000003</v>
      </c>
      <c r="S3" s="2">
        <v>0</v>
      </c>
      <c r="T3" s="2">
        <v>0.16300000000000001</v>
      </c>
      <c r="U3" s="2">
        <v>1300</v>
      </c>
      <c r="V3" s="2">
        <v>0</v>
      </c>
      <c r="W3" s="2">
        <v>0</v>
      </c>
      <c r="X3" s="2">
        <v>0</v>
      </c>
      <c r="Y3" s="2">
        <v>0.68050999999999995</v>
      </c>
      <c r="Z3" s="2"/>
      <c r="AA3" s="2">
        <v>0</v>
      </c>
      <c r="AB3" s="1"/>
      <c r="AC3" s="1"/>
      <c r="AF3" s="1"/>
      <c r="AG3" s="2"/>
    </row>
    <row r="4" spans="1:33" x14ac:dyDescent="0.25">
      <c r="A4" s="2">
        <v>50</v>
      </c>
      <c r="B4" s="2">
        <v>0.44900000000000001</v>
      </c>
      <c r="C4" s="2">
        <v>0.63700000000000001</v>
      </c>
      <c r="D4" s="2">
        <v>0.158</v>
      </c>
      <c r="E4" s="2">
        <v>1300</v>
      </c>
      <c r="F4" s="2">
        <v>0</v>
      </c>
      <c r="G4" s="2">
        <v>0</v>
      </c>
      <c r="H4" s="2">
        <v>0</v>
      </c>
      <c r="I4" s="2">
        <v>5.0864000000000003</v>
      </c>
      <c r="J4" s="2"/>
      <c r="K4" s="2">
        <v>0</v>
      </c>
      <c r="L4" s="1"/>
      <c r="M4" s="2"/>
      <c r="P4" s="1"/>
      <c r="Q4" s="2">
        <v>50</v>
      </c>
      <c r="R4" s="2">
        <v>0.46700000000000003</v>
      </c>
      <c r="S4" s="2">
        <v>0.63700000000000001</v>
      </c>
      <c r="T4" s="2">
        <v>0.16300000000000001</v>
      </c>
      <c r="U4" s="2">
        <v>1300</v>
      </c>
      <c r="V4" s="2">
        <v>0</v>
      </c>
      <c r="W4" s="2">
        <v>0</v>
      </c>
      <c r="X4" s="2">
        <v>0</v>
      </c>
      <c r="Y4" s="2">
        <v>5.0864000000000003</v>
      </c>
      <c r="Z4" s="2"/>
      <c r="AA4" s="2">
        <v>0</v>
      </c>
      <c r="AB4" s="1"/>
      <c r="AC4" s="1"/>
      <c r="AF4" s="1"/>
      <c r="AG4" s="2"/>
    </row>
    <row r="5" spans="1:33" x14ac:dyDescent="0.25">
      <c r="A5" s="2">
        <v>100</v>
      </c>
      <c r="B5" s="2">
        <v>0.44900000000000001</v>
      </c>
      <c r="C5" s="2">
        <v>1.274</v>
      </c>
      <c r="D5" s="2">
        <v>0.158</v>
      </c>
      <c r="E5" s="2">
        <v>1300</v>
      </c>
      <c r="F5" s="2">
        <v>0</v>
      </c>
      <c r="G5" s="2">
        <v>0</v>
      </c>
      <c r="H5" s="2">
        <v>0</v>
      </c>
      <c r="I5" s="2">
        <v>9.6242999999999999</v>
      </c>
      <c r="J5" s="2"/>
      <c r="K5" s="2">
        <v>0</v>
      </c>
      <c r="L5" s="1"/>
      <c r="M5" s="2"/>
      <c r="P5" s="1"/>
      <c r="Q5" s="2">
        <v>100</v>
      </c>
      <c r="R5" s="2">
        <v>0.46700000000000003</v>
      </c>
      <c r="S5" s="2">
        <v>1.274</v>
      </c>
      <c r="T5" s="2">
        <v>0.16300000000000001</v>
      </c>
      <c r="U5" s="2">
        <v>1300</v>
      </c>
      <c r="V5" s="2">
        <v>0</v>
      </c>
      <c r="W5" s="2">
        <v>0</v>
      </c>
      <c r="X5" s="2">
        <v>0</v>
      </c>
      <c r="Y5" s="2">
        <v>9.6242999999999999</v>
      </c>
      <c r="Z5" s="2"/>
      <c r="AA5" s="2">
        <v>0</v>
      </c>
      <c r="AB5" s="1"/>
      <c r="AC5" s="1"/>
      <c r="AF5" s="1"/>
      <c r="AG5" s="2"/>
    </row>
    <row r="6" spans="1:33" x14ac:dyDescent="0.25">
      <c r="A6" s="2">
        <v>150</v>
      </c>
      <c r="B6" s="2">
        <v>0.44900000000000001</v>
      </c>
      <c r="C6" s="2">
        <v>1.911</v>
      </c>
      <c r="D6" s="2">
        <v>0.158</v>
      </c>
      <c r="E6" s="2">
        <v>1300</v>
      </c>
      <c r="F6" s="2">
        <v>0</v>
      </c>
      <c r="G6" s="2">
        <v>0</v>
      </c>
      <c r="H6" s="2">
        <v>0</v>
      </c>
      <c r="I6" s="2">
        <v>14.301</v>
      </c>
      <c r="J6" s="2"/>
      <c r="K6" s="2">
        <v>0</v>
      </c>
      <c r="L6" s="1"/>
      <c r="M6" s="2"/>
      <c r="P6" s="1"/>
      <c r="Q6" s="2">
        <v>150</v>
      </c>
      <c r="R6" s="2">
        <v>0.46700000000000003</v>
      </c>
      <c r="S6" s="2">
        <v>1.911</v>
      </c>
      <c r="T6" s="2">
        <v>0.16300000000000001</v>
      </c>
      <c r="U6" s="2">
        <v>1300</v>
      </c>
      <c r="V6" s="2">
        <v>0</v>
      </c>
      <c r="W6" s="2">
        <v>0</v>
      </c>
      <c r="X6" s="2">
        <v>0</v>
      </c>
      <c r="Y6" s="2">
        <v>14.301</v>
      </c>
      <c r="Z6" s="2"/>
      <c r="AA6" s="2">
        <v>0</v>
      </c>
      <c r="AB6" s="1"/>
      <c r="AC6" s="1"/>
      <c r="AF6" s="1"/>
      <c r="AG6" s="2"/>
    </row>
    <row r="7" spans="1:33" x14ac:dyDescent="0.25">
      <c r="A7" s="2">
        <v>200</v>
      </c>
      <c r="B7" s="2">
        <v>0.44900000000000001</v>
      </c>
      <c r="C7" s="2">
        <v>2.5489999999999999</v>
      </c>
      <c r="D7" s="2">
        <v>0.158</v>
      </c>
      <c r="E7" s="2">
        <v>1300</v>
      </c>
      <c r="F7" s="2">
        <v>0</v>
      </c>
      <c r="G7" s="2">
        <v>0</v>
      </c>
      <c r="H7" s="2">
        <v>0</v>
      </c>
      <c r="I7" s="2">
        <v>19.148</v>
      </c>
      <c r="J7" s="2"/>
      <c r="K7" s="2">
        <v>0</v>
      </c>
      <c r="L7" s="1"/>
      <c r="M7" s="2"/>
      <c r="P7" s="1"/>
      <c r="Q7" s="2">
        <v>200</v>
      </c>
      <c r="R7" s="2">
        <v>0.46700000000000003</v>
      </c>
      <c r="S7" s="2">
        <v>2.5489999999999999</v>
      </c>
      <c r="T7" s="2">
        <v>0.16300000000000001</v>
      </c>
      <c r="U7" s="2">
        <v>1300</v>
      </c>
      <c r="V7" s="2">
        <v>0</v>
      </c>
      <c r="W7" s="2">
        <v>0</v>
      </c>
      <c r="X7" s="2">
        <v>0</v>
      </c>
      <c r="Y7" s="2">
        <v>19.148</v>
      </c>
      <c r="Z7" s="2"/>
      <c r="AA7" s="2">
        <v>0</v>
      </c>
      <c r="AB7" s="1"/>
      <c r="AC7" s="1"/>
      <c r="AF7" s="1"/>
      <c r="AG7" s="2"/>
    </row>
    <row r="8" spans="1:33" x14ac:dyDescent="0.25">
      <c r="A8" s="2">
        <v>250</v>
      </c>
      <c r="B8" s="2">
        <v>0.44800000000000001</v>
      </c>
      <c r="C8" s="2">
        <v>3.1859999999999999</v>
      </c>
      <c r="D8" s="2">
        <v>0.158</v>
      </c>
      <c r="E8" s="2">
        <v>1300</v>
      </c>
      <c r="F8" s="2">
        <v>0</v>
      </c>
      <c r="G8" s="2">
        <v>0</v>
      </c>
      <c r="H8" s="2">
        <v>0</v>
      </c>
      <c r="I8" s="2">
        <v>24.161999999999999</v>
      </c>
      <c r="J8" s="2"/>
      <c r="K8" s="2">
        <v>0</v>
      </c>
      <c r="L8" s="1"/>
      <c r="M8" s="2"/>
      <c r="P8" s="1"/>
      <c r="Q8" s="2">
        <v>250</v>
      </c>
      <c r="R8" s="2">
        <v>0.46700000000000003</v>
      </c>
      <c r="S8" s="2">
        <v>3.1859999999999999</v>
      </c>
      <c r="T8" s="2">
        <v>0.16300000000000001</v>
      </c>
      <c r="U8" s="2">
        <v>1300</v>
      </c>
      <c r="V8" s="2">
        <v>0</v>
      </c>
      <c r="W8" s="2">
        <v>0</v>
      </c>
      <c r="X8" s="2">
        <v>0</v>
      </c>
      <c r="Y8" s="2">
        <v>24.161999999999999</v>
      </c>
      <c r="Z8" s="2"/>
      <c r="AA8" s="2">
        <v>0</v>
      </c>
      <c r="AB8" s="1"/>
      <c r="AC8" s="1"/>
      <c r="AF8" s="1"/>
      <c r="AG8" s="2"/>
    </row>
    <row r="9" spans="1:33" x14ac:dyDescent="0.25">
      <c r="A9" s="2">
        <v>300</v>
      </c>
      <c r="B9" s="2">
        <v>0.44800000000000001</v>
      </c>
      <c r="C9" s="2">
        <v>3.823</v>
      </c>
      <c r="D9" s="2">
        <v>0.158</v>
      </c>
      <c r="E9" s="2">
        <v>1300</v>
      </c>
      <c r="F9" s="2">
        <v>0</v>
      </c>
      <c r="G9" s="2">
        <v>0</v>
      </c>
      <c r="H9" s="2">
        <v>0</v>
      </c>
      <c r="I9" s="2">
        <v>29.34</v>
      </c>
      <c r="J9" s="2"/>
      <c r="K9" s="2">
        <v>0</v>
      </c>
      <c r="L9" s="1"/>
      <c r="M9" s="2"/>
      <c r="P9" s="1"/>
      <c r="Q9" s="2">
        <v>300</v>
      </c>
      <c r="R9" s="2">
        <v>0.46700000000000003</v>
      </c>
      <c r="S9" s="2">
        <v>3.823</v>
      </c>
      <c r="T9" s="2">
        <v>0.16300000000000001</v>
      </c>
      <c r="U9" s="2">
        <v>1300</v>
      </c>
      <c r="V9" s="2">
        <v>0</v>
      </c>
      <c r="W9" s="2">
        <v>0</v>
      </c>
      <c r="X9" s="2">
        <v>0</v>
      </c>
      <c r="Y9" s="2">
        <v>29.34</v>
      </c>
      <c r="Z9" s="2"/>
      <c r="AA9" s="2">
        <v>0</v>
      </c>
      <c r="AB9" s="1"/>
      <c r="AC9" s="1"/>
      <c r="AF9" s="1"/>
      <c r="AG9" s="2"/>
    </row>
    <row r="10" spans="1:33" x14ac:dyDescent="0.25">
      <c r="A10" s="2">
        <v>350</v>
      </c>
      <c r="B10" s="2">
        <v>0.44800000000000001</v>
      </c>
      <c r="C10" s="2">
        <v>4.46</v>
      </c>
      <c r="D10" s="2">
        <v>0.158</v>
      </c>
      <c r="E10" s="2">
        <v>1300</v>
      </c>
      <c r="F10" s="2">
        <v>0</v>
      </c>
      <c r="G10" s="2">
        <v>0</v>
      </c>
      <c r="H10" s="2">
        <v>0</v>
      </c>
      <c r="I10" s="2">
        <v>34.713999999999999</v>
      </c>
      <c r="J10" s="2"/>
      <c r="K10" s="2">
        <v>0</v>
      </c>
      <c r="L10" s="1"/>
      <c r="M10" s="2"/>
      <c r="P10" s="1"/>
      <c r="Q10" s="2">
        <v>350</v>
      </c>
      <c r="R10" s="2">
        <v>0.46700000000000003</v>
      </c>
      <c r="S10" s="2">
        <v>4.46</v>
      </c>
      <c r="T10" s="2">
        <v>0.16300000000000001</v>
      </c>
      <c r="U10" s="2">
        <v>1300</v>
      </c>
      <c r="V10" s="2">
        <v>0</v>
      </c>
      <c r="W10" s="2">
        <v>0</v>
      </c>
      <c r="X10" s="2">
        <v>0</v>
      </c>
      <c r="Y10" s="2">
        <v>34.713999999999999</v>
      </c>
      <c r="Z10" s="2"/>
      <c r="AA10" s="2">
        <v>0</v>
      </c>
      <c r="AB10" s="1"/>
      <c r="AC10" s="1"/>
      <c r="AF10" s="1"/>
      <c r="AG10" s="2"/>
    </row>
    <row r="11" spans="1:33" x14ac:dyDescent="0.25">
      <c r="A11" s="2">
        <v>400</v>
      </c>
      <c r="B11" s="2">
        <v>0.44800000000000001</v>
      </c>
      <c r="C11" s="2">
        <v>5.0970000000000004</v>
      </c>
      <c r="D11" s="2">
        <v>0.158</v>
      </c>
      <c r="E11" s="2">
        <v>1300</v>
      </c>
      <c r="F11" s="2">
        <v>0</v>
      </c>
      <c r="G11" s="2">
        <v>0</v>
      </c>
      <c r="H11" s="2">
        <v>0</v>
      </c>
      <c r="I11" s="2">
        <v>40.25</v>
      </c>
      <c r="J11" s="2"/>
      <c r="K11" s="2">
        <v>0</v>
      </c>
      <c r="L11" s="1"/>
      <c r="M11" s="2"/>
      <c r="P11" s="1"/>
      <c r="Q11" s="2">
        <v>400</v>
      </c>
      <c r="R11" s="2">
        <v>0.46600000000000003</v>
      </c>
      <c r="S11" s="2">
        <v>5.0970000000000004</v>
      </c>
      <c r="T11" s="2">
        <v>0.16300000000000001</v>
      </c>
      <c r="U11" s="2">
        <v>1300</v>
      </c>
      <c r="V11" s="2">
        <v>0</v>
      </c>
      <c r="W11" s="2">
        <v>0</v>
      </c>
      <c r="X11" s="2">
        <v>0</v>
      </c>
      <c r="Y11" s="2">
        <v>40.25</v>
      </c>
      <c r="Z11" s="2"/>
      <c r="AA11" s="2">
        <v>0</v>
      </c>
      <c r="AB11" s="1"/>
      <c r="AC11" s="1"/>
      <c r="AF11" s="1"/>
      <c r="AG11" s="2"/>
    </row>
    <row r="12" spans="1:33" x14ac:dyDescent="0.25">
      <c r="A12" s="2">
        <v>450</v>
      </c>
      <c r="B12" s="2">
        <v>0.44800000000000001</v>
      </c>
      <c r="C12" s="2">
        <v>5.734</v>
      </c>
      <c r="D12" s="2">
        <v>0.158</v>
      </c>
      <c r="E12" s="2">
        <v>1300</v>
      </c>
      <c r="F12" s="2">
        <v>0</v>
      </c>
      <c r="G12" s="2">
        <v>0</v>
      </c>
      <c r="H12" s="2">
        <v>0</v>
      </c>
      <c r="I12" s="2">
        <v>45.951000000000001</v>
      </c>
      <c r="J12" s="2"/>
      <c r="K12" s="2">
        <v>0</v>
      </c>
      <c r="L12" s="1"/>
      <c r="M12" s="2"/>
      <c r="P12" s="1"/>
      <c r="Q12" s="2">
        <v>450</v>
      </c>
      <c r="R12" s="2">
        <v>0.46600000000000003</v>
      </c>
      <c r="S12" s="2">
        <v>5.734</v>
      </c>
      <c r="T12" s="2">
        <v>0.16300000000000001</v>
      </c>
      <c r="U12" s="2">
        <v>1300</v>
      </c>
      <c r="V12" s="2">
        <v>0</v>
      </c>
      <c r="W12" s="2">
        <v>0</v>
      </c>
      <c r="X12" s="2">
        <v>0</v>
      </c>
      <c r="Y12" s="2">
        <v>45.951000000000001</v>
      </c>
      <c r="Z12" s="2"/>
      <c r="AA12" s="2">
        <v>0</v>
      </c>
      <c r="AB12" s="1"/>
      <c r="AC12" s="1"/>
      <c r="AF12" s="1"/>
      <c r="AG12" s="2"/>
    </row>
    <row r="13" spans="1:33" x14ac:dyDescent="0.25">
      <c r="A13" s="2">
        <v>500</v>
      </c>
      <c r="B13" s="2">
        <v>0.44800000000000001</v>
      </c>
      <c r="C13" s="2">
        <v>6.3710000000000004</v>
      </c>
      <c r="D13" s="2">
        <v>0.158</v>
      </c>
      <c r="E13" s="2">
        <v>1300</v>
      </c>
      <c r="F13" s="2">
        <v>0</v>
      </c>
      <c r="G13" s="2">
        <v>0</v>
      </c>
      <c r="H13" s="2">
        <v>0</v>
      </c>
      <c r="I13" s="2">
        <v>51.869</v>
      </c>
      <c r="J13" s="2"/>
      <c r="K13" s="2">
        <v>0</v>
      </c>
      <c r="L13" s="1"/>
      <c r="M13" s="2"/>
      <c r="P13" s="1"/>
      <c r="Q13" s="2">
        <v>500</v>
      </c>
      <c r="R13" s="2">
        <v>0.46600000000000003</v>
      </c>
      <c r="S13" s="2">
        <v>6.3710000000000004</v>
      </c>
      <c r="T13" s="2">
        <v>0.16300000000000001</v>
      </c>
      <c r="U13" s="2">
        <v>1300</v>
      </c>
      <c r="V13" s="2">
        <v>0</v>
      </c>
      <c r="W13" s="2">
        <v>0</v>
      </c>
      <c r="X13" s="2">
        <v>0</v>
      </c>
      <c r="Y13" s="2">
        <v>51.869</v>
      </c>
      <c r="Z13" s="2"/>
      <c r="AA13" s="2">
        <v>0</v>
      </c>
      <c r="AB13" s="1"/>
      <c r="AC13" s="1"/>
      <c r="AF13" s="1"/>
      <c r="AG13" s="2"/>
    </row>
    <row r="14" spans="1:33" x14ac:dyDescent="0.25">
      <c r="A14" s="2">
        <v>550</v>
      </c>
      <c r="B14" s="2">
        <v>0.44800000000000001</v>
      </c>
      <c r="C14" s="2">
        <v>7.0090000000000003</v>
      </c>
      <c r="D14" s="2">
        <v>0.158</v>
      </c>
      <c r="E14" s="2">
        <v>1300</v>
      </c>
      <c r="F14" s="2">
        <v>0</v>
      </c>
      <c r="G14" s="2">
        <v>0</v>
      </c>
      <c r="H14" s="2">
        <v>0</v>
      </c>
      <c r="I14" s="2">
        <v>57.895000000000003</v>
      </c>
      <c r="J14" s="2"/>
      <c r="K14" s="2">
        <v>0</v>
      </c>
      <c r="L14" s="1"/>
      <c r="M14" s="2"/>
      <c r="P14" s="1"/>
      <c r="Q14" s="2">
        <v>550</v>
      </c>
      <c r="R14" s="2">
        <v>0.46600000000000003</v>
      </c>
      <c r="S14" s="2">
        <v>7.0090000000000003</v>
      </c>
      <c r="T14" s="2">
        <v>0.16300000000000001</v>
      </c>
      <c r="U14" s="2">
        <v>1300</v>
      </c>
      <c r="V14" s="2">
        <v>0</v>
      </c>
      <c r="W14" s="2">
        <v>0</v>
      </c>
      <c r="X14" s="2">
        <v>0</v>
      </c>
      <c r="Y14" s="2">
        <v>57.895000000000003</v>
      </c>
      <c r="Z14" s="2"/>
      <c r="AA14" s="2">
        <v>0</v>
      </c>
      <c r="AB14" s="1"/>
      <c r="AC14" s="1"/>
      <c r="AF14" s="1"/>
      <c r="AG14" s="2"/>
    </row>
    <row r="15" spans="1:33" x14ac:dyDescent="0.25">
      <c r="A15" s="2">
        <v>600</v>
      </c>
      <c r="B15" s="2">
        <v>0.44700000000000001</v>
      </c>
      <c r="C15" s="2">
        <v>7.6459999999999999</v>
      </c>
      <c r="D15" s="2">
        <v>0.158</v>
      </c>
      <c r="E15" s="2">
        <v>1300</v>
      </c>
      <c r="F15" s="2">
        <v>0</v>
      </c>
      <c r="G15" s="2">
        <v>0</v>
      </c>
      <c r="H15" s="2">
        <v>0</v>
      </c>
      <c r="I15" s="2">
        <v>64.070999999999998</v>
      </c>
      <c r="J15" s="2"/>
      <c r="K15" s="2">
        <v>0</v>
      </c>
      <c r="L15" s="1"/>
      <c r="M15" s="2"/>
      <c r="P15" s="1"/>
      <c r="Q15" s="2">
        <v>600</v>
      </c>
      <c r="R15" s="2">
        <v>0.46600000000000003</v>
      </c>
      <c r="S15" s="2">
        <v>7.6459999999999999</v>
      </c>
      <c r="T15" s="2">
        <v>0.16300000000000001</v>
      </c>
      <c r="U15" s="2">
        <v>1300</v>
      </c>
      <c r="V15" s="2">
        <v>0</v>
      </c>
      <c r="W15" s="2">
        <v>0</v>
      </c>
      <c r="X15" s="2">
        <v>0</v>
      </c>
      <c r="Y15" s="2">
        <v>64.070999999999998</v>
      </c>
      <c r="Z15" s="2"/>
      <c r="AA15" s="2">
        <v>0</v>
      </c>
      <c r="AB15" s="1"/>
      <c r="AC15" s="1"/>
      <c r="AF15" s="1"/>
      <c r="AG15" s="2"/>
    </row>
    <row r="16" spans="1:33" x14ac:dyDescent="0.25">
      <c r="A16" s="2">
        <v>650</v>
      </c>
      <c r="B16" s="2">
        <v>0.44700000000000001</v>
      </c>
      <c r="C16" s="2">
        <v>8.2829999999999995</v>
      </c>
      <c r="D16" s="2">
        <v>0.158</v>
      </c>
      <c r="E16" s="2">
        <v>1300</v>
      </c>
      <c r="F16" s="2">
        <v>0</v>
      </c>
      <c r="G16" s="2">
        <v>0</v>
      </c>
      <c r="H16" s="2">
        <v>0</v>
      </c>
      <c r="I16" s="2">
        <v>70.403999999999996</v>
      </c>
      <c r="J16" s="2"/>
      <c r="K16" s="2">
        <v>0</v>
      </c>
      <c r="L16" s="1"/>
      <c r="M16" s="2"/>
      <c r="P16" s="1"/>
      <c r="Q16" s="2">
        <v>650</v>
      </c>
      <c r="R16" s="2">
        <v>0.46600000000000003</v>
      </c>
      <c r="S16" s="2">
        <v>8.2829999999999995</v>
      </c>
      <c r="T16" s="2">
        <v>0.16300000000000001</v>
      </c>
      <c r="U16" s="2">
        <v>1300</v>
      </c>
      <c r="V16" s="2">
        <v>0</v>
      </c>
      <c r="W16" s="2">
        <v>0</v>
      </c>
      <c r="X16" s="2">
        <v>0</v>
      </c>
      <c r="Y16" s="2">
        <v>70.403999999999996</v>
      </c>
      <c r="Z16" s="2"/>
      <c r="AA16" s="2">
        <v>0</v>
      </c>
      <c r="AB16" s="1"/>
      <c r="AC16" s="1"/>
      <c r="AF16" s="1"/>
      <c r="AG16" s="2"/>
    </row>
    <row r="17" spans="1:33" x14ac:dyDescent="0.25">
      <c r="A17" s="2">
        <v>700</v>
      </c>
      <c r="B17" s="2">
        <v>0.44700000000000001</v>
      </c>
      <c r="C17" s="2">
        <v>8.92</v>
      </c>
      <c r="D17" s="2">
        <v>0.158</v>
      </c>
      <c r="E17" s="2">
        <v>1300</v>
      </c>
      <c r="F17" s="2">
        <v>0</v>
      </c>
      <c r="G17" s="2">
        <v>0</v>
      </c>
      <c r="H17" s="2">
        <v>0</v>
      </c>
      <c r="I17" s="2">
        <v>76.694999999999993</v>
      </c>
      <c r="J17" s="2"/>
      <c r="K17" s="2">
        <v>0</v>
      </c>
      <c r="L17" s="1"/>
      <c r="M17" s="2"/>
      <c r="P17" s="1"/>
      <c r="Q17" s="2">
        <v>700</v>
      </c>
      <c r="R17" s="2">
        <v>0.46600000000000003</v>
      </c>
      <c r="S17" s="2">
        <v>8.92</v>
      </c>
      <c r="T17" s="2">
        <v>0.16300000000000001</v>
      </c>
      <c r="U17" s="2">
        <v>1300</v>
      </c>
      <c r="V17" s="2">
        <v>0</v>
      </c>
      <c r="W17" s="2">
        <v>0</v>
      </c>
      <c r="X17" s="2">
        <v>0</v>
      </c>
      <c r="Y17" s="2">
        <v>76.694999999999993</v>
      </c>
      <c r="Z17" s="2"/>
      <c r="AA17" s="2">
        <v>0</v>
      </c>
      <c r="AB17" s="1"/>
      <c r="AC17" s="1"/>
      <c r="AF17" s="1"/>
      <c r="AG17" s="2"/>
    </row>
    <row r="18" spans="1:33" x14ac:dyDescent="0.25">
      <c r="A18" s="2">
        <v>750</v>
      </c>
      <c r="B18" s="2">
        <v>0.44700000000000001</v>
      </c>
      <c r="C18" s="2">
        <v>9.5570000000000004</v>
      </c>
      <c r="D18" s="2">
        <v>0.158</v>
      </c>
      <c r="E18" s="2">
        <v>1300</v>
      </c>
      <c r="F18" s="2">
        <v>0</v>
      </c>
      <c r="G18" s="2">
        <v>0</v>
      </c>
      <c r="H18" s="2">
        <v>0</v>
      </c>
      <c r="I18" s="2">
        <v>83.009</v>
      </c>
      <c r="J18" s="2"/>
      <c r="K18" s="2">
        <v>0</v>
      </c>
      <c r="L18" s="1"/>
      <c r="M18" s="2"/>
      <c r="P18" s="1"/>
      <c r="Q18" s="2">
        <v>750</v>
      </c>
      <c r="R18" s="2">
        <v>0.46500000000000002</v>
      </c>
      <c r="S18" s="2">
        <v>9.5570000000000004</v>
      </c>
      <c r="T18" s="2">
        <v>0.16300000000000001</v>
      </c>
      <c r="U18" s="2">
        <v>1300</v>
      </c>
      <c r="V18" s="2">
        <v>0</v>
      </c>
      <c r="W18" s="2">
        <v>0</v>
      </c>
      <c r="X18" s="2">
        <v>0</v>
      </c>
      <c r="Y18" s="2">
        <v>83.009</v>
      </c>
      <c r="Z18" s="2"/>
      <c r="AA18" s="2">
        <v>0</v>
      </c>
      <c r="AB18" s="1"/>
      <c r="AC18" s="1"/>
      <c r="AF18" s="1"/>
      <c r="AG18" s="2"/>
    </row>
    <row r="19" spans="1:33" x14ac:dyDescent="0.25">
      <c r="A19" s="2">
        <v>800</v>
      </c>
      <c r="B19" s="2">
        <v>0.44700000000000001</v>
      </c>
      <c r="C19" s="2">
        <v>10.194000000000001</v>
      </c>
      <c r="D19" s="2">
        <v>0.158</v>
      </c>
      <c r="E19" s="2">
        <v>1300</v>
      </c>
      <c r="F19" s="2">
        <v>0</v>
      </c>
      <c r="G19" s="2">
        <v>0</v>
      </c>
      <c r="H19" s="2">
        <v>0</v>
      </c>
      <c r="I19" s="2">
        <v>89.173000000000002</v>
      </c>
      <c r="J19" s="2"/>
      <c r="K19" s="2">
        <v>0</v>
      </c>
      <c r="L19" s="1"/>
      <c r="M19" s="2"/>
      <c r="P19" s="1"/>
      <c r="Q19" s="2">
        <v>800</v>
      </c>
      <c r="R19" s="2">
        <v>0.46500000000000002</v>
      </c>
      <c r="S19" s="2">
        <v>10.194000000000001</v>
      </c>
      <c r="T19" s="2">
        <v>0.16300000000000001</v>
      </c>
      <c r="U19" s="2">
        <v>1300</v>
      </c>
      <c r="V19" s="2">
        <v>0</v>
      </c>
      <c r="W19" s="2">
        <v>0</v>
      </c>
      <c r="X19" s="2">
        <v>0</v>
      </c>
      <c r="Y19" s="2">
        <v>89.173000000000002</v>
      </c>
      <c r="Z19" s="2"/>
      <c r="AA19" s="2">
        <v>0</v>
      </c>
      <c r="AB19" s="1"/>
      <c r="AC19" s="1"/>
      <c r="AF19" s="1"/>
      <c r="AG19" s="2"/>
    </row>
    <row r="20" spans="1:33" x14ac:dyDescent="0.25">
      <c r="A20" s="2">
        <v>850</v>
      </c>
      <c r="B20" s="2">
        <v>0.44700000000000001</v>
      </c>
      <c r="C20" s="2">
        <v>10.831</v>
      </c>
      <c r="D20" s="2">
        <v>0.158</v>
      </c>
      <c r="E20" s="2">
        <v>1300</v>
      </c>
      <c r="F20" s="2">
        <v>0</v>
      </c>
      <c r="G20" s="2">
        <v>0</v>
      </c>
      <c r="H20" s="2">
        <v>0</v>
      </c>
      <c r="I20" s="2">
        <v>95.034999999999997</v>
      </c>
      <c r="J20" s="2"/>
      <c r="K20" s="2">
        <v>0</v>
      </c>
      <c r="L20" s="1"/>
      <c r="M20" s="2"/>
      <c r="P20" s="1"/>
      <c r="Q20" s="2">
        <v>850</v>
      </c>
      <c r="R20" s="2">
        <v>0.46500000000000002</v>
      </c>
      <c r="S20" s="2">
        <v>10.831</v>
      </c>
      <c r="T20" s="2">
        <v>0.16300000000000001</v>
      </c>
      <c r="U20" s="2">
        <v>1300</v>
      </c>
      <c r="V20" s="2">
        <v>0</v>
      </c>
      <c r="W20" s="2">
        <v>0</v>
      </c>
      <c r="X20" s="2">
        <v>0</v>
      </c>
      <c r="Y20" s="2">
        <v>95.034999999999997</v>
      </c>
      <c r="Z20" s="2"/>
      <c r="AA20" s="2">
        <v>0</v>
      </c>
      <c r="AB20" s="1"/>
      <c r="AC20" s="1"/>
      <c r="AF20" s="1"/>
      <c r="AG20" s="2"/>
    </row>
    <row r="21" spans="1:33" x14ac:dyDescent="0.25">
      <c r="A21" s="2">
        <v>900</v>
      </c>
      <c r="B21" s="2">
        <v>0.44700000000000001</v>
      </c>
      <c r="C21" s="2">
        <v>11.468</v>
      </c>
      <c r="D21" s="2">
        <v>0.158</v>
      </c>
      <c r="E21" s="2">
        <v>1300</v>
      </c>
      <c r="F21" s="2">
        <v>0</v>
      </c>
      <c r="G21" s="2">
        <v>0</v>
      </c>
      <c r="H21" s="2">
        <v>0</v>
      </c>
      <c r="I21" s="2">
        <v>100.05</v>
      </c>
      <c r="J21" s="2"/>
      <c r="K21" s="2">
        <v>0</v>
      </c>
      <c r="L21" s="1"/>
      <c r="M21" s="2"/>
      <c r="P21" s="1"/>
      <c r="Q21" s="2">
        <v>900</v>
      </c>
      <c r="R21" s="2">
        <v>0.46500000000000002</v>
      </c>
      <c r="S21" s="2">
        <v>11.468999999999999</v>
      </c>
      <c r="T21" s="2">
        <v>0.16300000000000001</v>
      </c>
      <c r="U21" s="2">
        <v>1300</v>
      </c>
      <c r="V21" s="2">
        <v>0</v>
      </c>
      <c r="W21" s="2">
        <v>0</v>
      </c>
      <c r="X21" s="2">
        <v>0</v>
      </c>
      <c r="Y21" s="2">
        <v>100.05</v>
      </c>
      <c r="Z21" s="2"/>
      <c r="AA21" s="2">
        <v>0</v>
      </c>
      <c r="AB21" s="1"/>
      <c r="AC21" s="1"/>
      <c r="AF21" s="1"/>
      <c r="AG21" s="2"/>
    </row>
    <row r="22" spans="1:33" x14ac:dyDescent="0.25">
      <c r="A22" s="2">
        <v>950</v>
      </c>
      <c r="B22" s="2">
        <v>0.44700000000000001</v>
      </c>
      <c r="C22" s="2">
        <v>12.106</v>
      </c>
      <c r="D22" s="2">
        <v>0.158</v>
      </c>
      <c r="E22" s="2">
        <v>1300</v>
      </c>
      <c r="F22" s="2">
        <v>0</v>
      </c>
      <c r="G22" s="2">
        <v>0</v>
      </c>
      <c r="H22" s="2">
        <v>0</v>
      </c>
      <c r="I22" s="2">
        <v>104.19</v>
      </c>
      <c r="J22" s="2"/>
      <c r="K22" s="2">
        <v>0</v>
      </c>
      <c r="L22" s="1"/>
      <c r="M22" s="2"/>
      <c r="P22" s="1"/>
      <c r="Q22" s="2">
        <v>950</v>
      </c>
      <c r="R22" s="2">
        <v>0.46500000000000002</v>
      </c>
      <c r="S22" s="2">
        <v>12.106</v>
      </c>
      <c r="T22" s="2">
        <v>0.16300000000000001</v>
      </c>
      <c r="U22" s="2">
        <v>1300</v>
      </c>
      <c r="V22" s="2">
        <v>0</v>
      </c>
      <c r="W22" s="2">
        <v>0</v>
      </c>
      <c r="X22" s="2">
        <v>0</v>
      </c>
      <c r="Y22" s="2">
        <v>104.19</v>
      </c>
      <c r="Z22" s="2"/>
      <c r="AA22" s="2">
        <v>0</v>
      </c>
      <c r="AB22" s="1"/>
      <c r="AC22" s="1"/>
      <c r="AF22" s="1"/>
      <c r="AG22" s="2"/>
    </row>
    <row r="23" spans="1:33" x14ac:dyDescent="0.25">
      <c r="A23" s="2">
        <v>1000</v>
      </c>
      <c r="B23" s="2">
        <v>0.44600000000000001</v>
      </c>
      <c r="C23" s="2">
        <v>12.743</v>
      </c>
      <c r="D23" s="2">
        <v>0.158</v>
      </c>
      <c r="E23" s="2">
        <v>1300</v>
      </c>
      <c r="F23" s="2">
        <v>0</v>
      </c>
      <c r="G23" s="2">
        <v>0</v>
      </c>
      <c r="H23" s="2">
        <v>0</v>
      </c>
      <c r="I23" s="2">
        <v>107.16</v>
      </c>
      <c r="J23" s="2"/>
      <c r="K23" s="2">
        <f t="shared" ref="K23:K54" si="0">G23*$V$87*50</f>
        <v>0</v>
      </c>
      <c r="L23" s="1"/>
      <c r="M23" s="2"/>
      <c r="P23" s="1"/>
      <c r="Q23" s="2">
        <v>1000</v>
      </c>
      <c r="R23" s="2">
        <v>0.46500000000000002</v>
      </c>
      <c r="S23" s="2">
        <v>12.743</v>
      </c>
      <c r="T23" s="2">
        <v>0.16300000000000001</v>
      </c>
      <c r="U23" s="2">
        <v>1300</v>
      </c>
      <c r="V23" s="2">
        <v>0</v>
      </c>
      <c r="W23" s="2">
        <v>0</v>
      </c>
      <c r="X23" s="2">
        <v>0</v>
      </c>
      <c r="Y23" s="2">
        <v>107.16</v>
      </c>
      <c r="Z23" s="2"/>
      <c r="AA23" s="2">
        <f t="shared" ref="AA23:AA63" si="1">W23*$V$87*50</f>
        <v>0</v>
      </c>
      <c r="AB23" s="1"/>
      <c r="AC23" s="1"/>
      <c r="AF23" s="1"/>
      <c r="AG23" s="2"/>
    </row>
    <row r="24" spans="1:33" x14ac:dyDescent="0.25">
      <c r="A24" s="2">
        <v>1050</v>
      </c>
      <c r="B24" s="2">
        <v>0.44</v>
      </c>
      <c r="C24" s="2">
        <v>13.385999999999999</v>
      </c>
      <c r="D24" s="2">
        <v>1.0580000000000001</v>
      </c>
      <c r="E24" s="2">
        <v>1300</v>
      </c>
      <c r="F24" s="2">
        <v>0</v>
      </c>
      <c r="G24" s="2">
        <v>0</v>
      </c>
      <c r="H24" s="2">
        <v>0</v>
      </c>
      <c r="I24" s="2">
        <v>110.69</v>
      </c>
      <c r="J24" s="2"/>
      <c r="K24" s="2">
        <f t="shared" si="0"/>
        <v>0</v>
      </c>
      <c r="L24" s="1"/>
      <c r="M24" s="2"/>
      <c r="P24" s="1"/>
      <c r="Q24" s="2">
        <v>1050</v>
      </c>
      <c r="R24" s="2">
        <v>0.45800000000000002</v>
      </c>
      <c r="S24" s="2">
        <v>13.387</v>
      </c>
      <c r="T24" s="2">
        <v>1.0880000000000001</v>
      </c>
      <c r="U24" s="2">
        <v>1300</v>
      </c>
      <c r="V24" s="2">
        <v>0</v>
      </c>
      <c r="W24" s="2">
        <v>0</v>
      </c>
      <c r="X24" s="2">
        <v>0</v>
      </c>
      <c r="Y24" s="2">
        <v>110.69</v>
      </c>
      <c r="Z24" s="2"/>
      <c r="AA24" s="2">
        <f t="shared" si="1"/>
        <v>0</v>
      </c>
      <c r="AB24" s="1"/>
      <c r="AC24" s="1"/>
      <c r="AF24" s="1"/>
      <c r="AG24" s="2"/>
    </row>
    <row r="25" spans="1:33" x14ac:dyDescent="0.25">
      <c r="A25" s="2">
        <v>1100</v>
      </c>
      <c r="B25" s="2">
        <v>0.433</v>
      </c>
      <c r="C25" s="2">
        <v>14.03</v>
      </c>
      <c r="D25" s="2">
        <v>1.0580000000000001</v>
      </c>
      <c r="E25" s="2">
        <v>1300</v>
      </c>
      <c r="F25" s="2">
        <v>0</v>
      </c>
      <c r="G25" s="2">
        <v>0</v>
      </c>
      <c r="H25" s="2">
        <v>0</v>
      </c>
      <c r="I25" s="2">
        <v>115.84</v>
      </c>
      <c r="J25" s="2"/>
      <c r="K25" s="2">
        <f t="shared" si="0"/>
        <v>0</v>
      </c>
      <c r="L25" s="1"/>
      <c r="M25" s="2"/>
      <c r="P25" s="1"/>
      <c r="Q25" s="2">
        <v>1100</v>
      </c>
      <c r="R25" s="2">
        <v>0.45100000000000001</v>
      </c>
      <c r="S25" s="2">
        <v>14.031000000000001</v>
      </c>
      <c r="T25" s="2">
        <v>1.0880000000000001</v>
      </c>
      <c r="U25" s="2">
        <v>1300</v>
      </c>
      <c r="V25" s="2">
        <v>0</v>
      </c>
      <c r="W25" s="2">
        <v>0</v>
      </c>
      <c r="X25" s="2">
        <v>0</v>
      </c>
      <c r="Y25" s="2">
        <v>115.84</v>
      </c>
      <c r="Z25" s="2"/>
      <c r="AA25" s="2">
        <f t="shared" si="1"/>
        <v>0</v>
      </c>
      <c r="AB25" s="1"/>
      <c r="AC25" s="1"/>
      <c r="AF25" s="1"/>
      <c r="AG25" s="2"/>
    </row>
    <row r="26" spans="1:33" x14ac:dyDescent="0.25">
      <c r="A26" s="2">
        <v>1150</v>
      </c>
      <c r="B26" s="2">
        <v>0.42599999999999999</v>
      </c>
      <c r="C26" s="2">
        <v>14.673999999999999</v>
      </c>
      <c r="D26" s="2">
        <v>1.0580000000000001</v>
      </c>
      <c r="E26" s="2">
        <v>1300</v>
      </c>
      <c r="F26" s="2">
        <v>0</v>
      </c>
      <c r="G26" s="2">
        <v>0</v>
      </c>
      <c r="H26" s="2">
        <v>0</v>
      </c>
      <c r="I26" s="2">
        <v>120.69</v>
      </c>
      <c r="J26" s="2"/>
      <c r="K26" s="2">
        <f t="shared" si="0"/>
        <v>0</v>
      </c>
      <c r="L26" s="1"/>
      <c r="M26" s="2"/>
      <c r="P26" s="1"/>
      <c r="Q26" s="2">
        <v>1150</v>
      </c>
      <c r="R26" s="2">
        <v>0.44400000000000001</v>
      </c>
      <c r="S26" s="2">
        <v>14.675000000000001</v>
      </c>
      <c r="T26" s="2">
        <v>1.0880000000000001</v>
      </c>
      <c r="U26" s="2">
        <v>1300</v>
      </c>
      <c r="V26" s="2">
        <v>0</v>
      </c>
      <c r="W26" s="2">
        <v>0</v>
      </c>
      <c r="X26" s="2">
        <v>0</v>
      </c>
      <c r="Y26" s="2">
        <v>120.69</v>
      </c>
      <c r="Z26" s="2"/>
      <c r="AA26" s="2">
        <f t="shared" si="1"/>
        <v>0</v>
      </c>
      <c r="AB26" s="1"/>
      <c r="AC26" s="1"/>
      <c r="AF26" s="1"/>
      <c r="AG26" s="2"/>
    </row>
    <row r="27" spans="1:33" x14ac:dyDescent="0.25">
      <c r="A27" s="2">
        <v>1200</v>
      </c>
      <c r="B27" s="2">
        <v>0.42</v>
      </c>
      <c r="C27" s="2">
        <v>15.317</v>
      </c>
      <c r="D27" s="2">
        <v>1.0580000000000001</v>
      </c>
      <c r="E27" s="2">
        <v>1300</v>
      </c>
      <c r="F27" s="2">
        <v>0</v>
      </c>
      <c r="G27" s="2">
        <v>0</v>
      </c>
      <c r="H27" s="2">
        <v>0</v>
      </c>
      <c r="I27" s="2">
        <v>125.48</v>
      </c>
      <c r="J27" s="2"/>
      <c r="K27" s="2">
        <f t="shared" si="0"/>
        <v>0</v>
      </c>
      <c r="L27" s="1"/>
      <c r="M27" s="2"/>
      <c r="P27" s="1"/>
      <c r="Q27" s="2">
        <v>1200</v>
      </c>
      <c r="R27" s="2">
        <v>0.437</v>
      </c>
      <c r="S27" s="2">
        <v>15.319000000000001</v>
      </c>
      <c r="T27" s="2">
        <v>1.0880000000000001</v>
      </c>
      <c r="U27" s="2">
        <v>1300</v>
      </c>
      <c r="V27" s="2">
        <v>0</v>
      </c>
      <c r="W27" s="2">
        <v>0</v>
      </c>
      <c r="X27" s="2">
        <v>0</v>
      </c>
      <c r="Y27" s="2">
        <v>125.48</v>
      </c>
      <c r="Z27" s="2"/>
      <c r="AA27" s="2">
        <f t="shared" si="1"/>
        <v>0</v>
      </c>
      <c r="AB27" s="1"/>
      <c r="AC27" s="1"/>
      <c r="AF27" s="1"/>
      <c r="AG27" s="2"/>
    </row>
    <row r="28" spans="1:33" x14ac:dyDescent="0.25">
      <c r="A28" s="2">
        <v>1250</v>
      </c>
      <c r="B28" s="2">
        <v>0.41299999999999998</v>
      </c>
      <c r="C28" s="2">
        <v>15.961</v>
      </c>
      <c r="D28" s="2">
        <v>1.0580000000000001</v>
      </c>
      <c r="E28" s="2">
        <v>1300</v>
      </c>
      <c r="F28" s="2">
        <v>0</v>
      </c>
      <c r="G28" s="2">
        <v>0</v>
      </c>
      <c r="H28" s="2">
        <v>0</v>
      </c>
      <c r="I28" s="2">
        <v>130.04</v>
      </c>
      <c r="J28" s="2"/>
      <c r="K28" s="2">
        <f t="shared" si="0"/>
        <v>0</v>
      </c>
      <c r="L28" s="1"/>
      <c r="M28" s="2"/>
      <c r="P28" s="1"/>
      <c r="Q28" s="2">
        <v>1250</v>
      </c>
      <c r="R28" s="2">
        <v>0.43</v>
      </c>
      <c r="S28" s="2">
        <v>15.962999999999999</v>
      </c>
      <c r="T28" s="2">
        <v>1.0880000000000001</v>
      </c>
      <c r="U28" s="2">
        <v>1300</v>
      </c>
      <c r="V28" s="2">
        <v>0</v>
      </c>
      <c r="W28" s="2">
        <v>0</v>
      </c>
      <c r="X28" s="2">
        <v>0</v>
      </c>
      <c r="Y28" s="2">
        <v>130.04</v>
      </c>
      <c r="Z28" s="2"/>
      <c r="AA28" s="2">
        <f t="shared" si="1"/>
        <v>0</v>
      </c>
      <c r="AB28" s="1"/>
      <c r="AC28" s="1"/>
      <c r="AF28" s="1"/>
      <c r="AG28" s="2"/>
    </row>
    <row r="29" spans="1:33" x14ac:dyDescent="0.25">
      <c r="A29" s="2">
        <v>1300</v>
      </c>
      <c r="B29" s="2">
        <v>0.40600000000000003</v>
      </c>
      <c r="C29" s="2">
        <v>16.605</v>
      </c>
      <c r="D29" s="2">
        <v>1.0580000000000001</v>
      </c>
      <c r="E29" s="2">
        <v>1300</v>
      </c>
      <c r="F29" s="2">
        <v>0</v>
      </c>
      <c r="G29" s="2">
        <v>0</v>
      </c>
      <c r="H29" s="2">
        <v>0</v>
      </c>
      <c r="I29" s="2">
        <v>134.54</v>
      </c>
      <c r="J29" s="2"/>
      <c r="K29" s="2">
        <f t="shared" si="0"/>
        <v>0</v>
      </c>
      <c r="L29" s="1"/>
      <c r="M29" s="2"/>
      <c r="P29" s="1"/>
      <c r="Q29" s="2">
        <v>1300</v>
      </c>
      <c r="R29" s="2">
        <v>0.42299999999999999</v>
      </c>
      <c r="S29" s="2">
        <v>16.606999999999999</v>
      </c>
      <c r="T29" s="2">
        <v>1.0880000000000001</v>
      </c>
      <c r="U29" s="2">
        <v>1300</v>
      </c>
      <c r="V29" s="2">
        <v>0</v>
      </c>
      <c r="W29" s="2">
        <v>0</v>
      </c>
      <c r="X29" s="2">
        <v>0</v>
      </c>
      <c r="Y29" s="2">
        <v>134.54</v>
      </c>
      <c r="Z29" s="2"/>
      <c r="AA29" s="2">
        <f t="shared" si="1"/>
        <v>0</v>
      </c>
      <c r="AB29" s="1"/>
      <c r="AC29" s="1"/>
      <c r="AF29" s="1"/>
      <c r="AG29" s="2"/>
    </row>
    <row r="30" spans="1:33" x14ac:dyDescent="0.25">
      <c r="A30" s="2">
        <v>1350</v>
      </c>
      <c r="B30" s="2">
        <v>0.4</v>
      </c>
      <c r="C30" s="2">
        <v>17.248000000000001</v>
      </c>
      <c r="D30" s="2">
        <v>1.0580000000000001</v>
      </c>
      <c r="E30" s="2">
        <v>1300</v>
      </c>
      <c r="F30" s="2">
        <v>0</v>
      </c>
      <c r="G30" s="2">
        <v>0</v>
      </c>
      <c r="H30" s="2">
        <v>0</v>
      </c>
      <c r="I30" s="2">
        <v>138.75</v>
      </c>
      <c r="J30" s="2"/>
      <c r="K30" s="2">
        <f t="shared" si="0"/>
        <v>0</v>
      </c>
      <c r="L30" s="1"/>
      <c r="M30" s="2"/>
      <c r="P30" s="1"/>
      <c r="Q30" s="2">
        <v>1350</v>
      </c>
      <c r="R30" s="2">
        <v>0.41599999999999998</v>
      </c>
      <c r="S30" s="2">
        <v>17.251000000000001</v>
      </c>
      <c r="T30" s="2">
        <v>1.0880000000000001</v>
      </c>
      <c r="U30" s="2">
        <v>1300</v>
      </c>
      <c r="V30" s="2">
        <v>0</v>
      </c>
      <c r="W30" s="2">
        <v>0</v>
      </c>
      <c r="X30" s="2">
        <v>0</v>
      </c>
      <c r="Y30" s="2">
        <v>138.75</v>
      </c>
      <c r="Z30" s="2"/>
      <c r="AA30" s="2">
        <f t="shared" si="1"/>
        <v>0</v>
      </c>
      <c r="AB30" s="1"/>
      <c r="AC30" s="1"/>
      <c r="AF30" s="1"/>
      <c r="AG30" s="2"/>
    </row>
    <row r="31" spans="1:33" x14ac:dyDescent="0.25">
      <c r="A31" s="2">
        <v>1400</v>
      </c>
      <c r="B31" s="2">
        <v>0.39300000000000002</v>
      </c>
      <c r="C31" s="2">
        <v>17.891999999999999</v>
      </c>
      <c r="D31" s="2">
        <v>1.0580000000000001</v>
      </c>
      <c r="E31" s="2">
        <v>1300</v>
      </c>
      <c r="F31" s="2">
        <v>0</v>
      </c>
      <c r="G31" s="2">
        <v>0</v>
      </c>
      <c r="H31" s="2">
        <v>0</v>
      </c>
      <c r="I31" s="2">
        <v>142.80000000000001</v>
      </c>
      <c r="J31" s="2"/>
      <c r="K31" s="2">
        <f t="shared" si="0"/>
        <v>0</v>
      </c>
      <c r="L31" s="1"/>
      <c r="M31" s="2"/>
      <c r="P31" s="1"/>
      <c r="Q31" s="2">
        <v>1400</v>
      </c>
      <c r="R31" s="2">
        <v>0.40899999999999997</v>
      </c>
      <c r="S31" s="2">
        <v>17.895</v>
      </c>
      <c r="T31" s="2">
        <v>1.0880000000000001</v>
      </c>
      <c r="U31" s="2">
        <v>1300</v>
      </c>
      <c r="V31" s="2">
        <v>0</v>
      </c>
      <c r="W31" s="2">
        <v>0</v>
      </c>
      <c r="X31" s="2">
        <v>0</v>
      </c>
      <c r="Y31" s="2">
        <v>142.80000000000001</v>
      </c>
      <c r="Z31" s="2"/>
      <c r="AA31" s="2">
        <f t="shared" si="1"/>
        <v>0</v>
      </c>
      <c r="AB31" s="1"/>
      <c r="AC31" s="1"/>
      <c r="AF31" s="1"/>
      <c r="AG31" s="2"/>
    </row>
    <row r="32" spans="1:33" x14ac:dyDescent="0.25">
      <c r="A32" s="2">
        <v>1450</v>
      </c>
      <c r="B32" s="2">
        <v>0.38600000000000001</v>
      </c>
      <c r="C32" s="2">
        <v>18.536000000000001</v>
      </c>
      <c r="D32" s="2">
        <v>1.0580000000000001</v>
      </c>
      <c r="E32" s="2">
        <v>1300</v>
      </c>
      <c r="F32" s="2">
        <v>0</v>
      </c>
      <c r="G32" s="2">
        <v>0</v>
      </c>
      <c r="H32" s="2">
        <v>0</v>
      </c>
      <c r="I32" s="2">
        <v>146.69999999999999</v>
      </c>
      <c r="J32" s="2"/>
      <c r="K32" s="2">
        <f t="shared" si="0"/>
        <v>0</v>
      </c>
      <c r="L32" s="1"/>
      <c r="M32" s="2"/>
      <c r="P32" s="1"/>
      <c r="Q32" s="2">
        <v>1450</v>
      </c>
      <c r="R32" s="2">
        <v>0.40200000000000002</v>
      </c>
      <c r="S32" s="2">
        <v>18.539000000000001</v>
      </c>
      <c r="T32" s="2">
        <v>1.0880000000000001</v>
      </c>
      <c r="U32" s="2">
        <v>1300</v>
      </c>
      <c r="V32" s="2">
        <v>0</v>
      </c>
      <c r="W32" s="2">
        <v>0</v>
      </c>
      <c r="X32" s="2">
        <v>0</v>
      </c>
      <c r="Y32" s="2">
        <v>146.69999999999999</v>
      </c>
      <c r="Z32" s="2"/>
      <c r="AA32" s="2">
        <f t="shared" si="1"/>
        <v>0</v>
      </c>
      <c r="AB32" s="1"/>
      <c r="AC32" s="1"/>
      <c r="AF32" s="1"/>
      <c r="AG32" s="2"/>
    </row>
    <row r="33" spans="1:33" x14ac:dyDescent="0.25">
      <c r="A33" s="2">
        <v>1500</v>
      </c>
      <c r="B33" s="2">
        <v>0.38</v>
      </c>
      <c r="C33" s="2">
        <v>19.178999999999998</v>
      </c>
      <c r="D33" s="2">
        <v>1.0580000000000001</v>
      </c>
      <c r="E33" s="2">
        <v>1300</v>
      </c>
      <c r="F33" s="2">
        <v>0</v>
      </c>
      <c r="G33" s="2">
        <v>0</v>
      </c>
      <c r="H33" s="2">
        <v>0</v>
      </c>
      <c r="I33" s="2">
        <v>150.44999999999999</v>
      </c>
      <c r="J33" s="2"/>
      <c r="K33" s="2">
        <f t="shared" si="0"/>
        <v>0</v>
      </c>
      <c r="L33" s="1"/>
      <c r="M33" s="2"/>
      <c r="P33" s="1"/>
      <c r="Q33" s="2">
        <v>1500</v>
      </c>
      <c r="R33" s="2">
        <v>0.39500000000000002</v>
      </c>
      <c r="S33" s="2">
        <v>19.183</v>
      </c>
      <c r="T33" s="2">
        <v>1.0880000000000001</v>
      </c>
      <c r="U33" s="2">
        <v>1300</v>
      </c>
      <c r="V33" s="2">
        <v>0</v>
      </c>
      <c r="W33" s="2">
        <v>0</v>
      </c>
      <c r="X33" s="2">
        <v>0</v>
      </c>
      <c r="Y33" s="2">
        <v>150.44999999999999</v>
      </c>
      <c r="Z33" s="2"/>
      <c r="AA33" s="2">
        <f t="shared" si="1"/>
        <v>0</v>
      </c>
      <c r="AB33" s="1"/>
      <c r="AC33" s="1"/>
      <c r="AF33" s="1"/>
      <c r="AG33" s="2"/>
    </row>
    <row r="34" spans="1:33" x14ac:dyDescent="0.25">
      <c r="A34" s="2">
        <v>1550</v>
      </c>
      <c r="B34" s="2">
        <v>0.373</v>
      </c>
      <c r="C34" s="2">
        <v>19.823</v>
      </c>
      <c r="D34" s="2">
        <v>1.0580000000000001</v>
      </c>
      <c r="E34" s="2">
        <v>1300</v>
      </c>
      <c r="F34" s="2">
        <v>0</v>
      </c>
      <c r="G34" s="2">
        <v>0</v>
      </c>
      <c r="H34" s="2">
        <v>0</v>
      </c>
      <c r="I34" s="2">
        <v>154.1</v>
      </c>
      <c r="J34" s="2"/>
      <c r="K34" s="2">
        <f t="shared" si="0"/>
        <v>0</v>
      </c>
      <c r="L34" s="1"/>
      <c r="M34" s="2"/>
      <c r="P34" s="1"/>
      <c r="Q34" s="2">
        <v>1550</v>
      </c>
      <c r="R34" s="2">
        <v>0.38800000000000001</v>
      </c>
      <c r="S34" s="2">
        <v>19.827000000000002</v>
      </c>
      <c r="T34" s="2">
        <v>1.0880000000000001</v>
      </c>
      <c r="U34" s="2">
        <v>1300</v>
      </c>
      <c r="V34" s="2">
        <v>0</v>
      </c>
      <c r="W34" s="2">
        <v>0</v>
      </c>
      <c r="X34" s="2">
        <v>0</v>
      </c>
      <c r="Y34" s="2">
        <v>154.1</v>
      </c>
      <c r="Z34" s="2"/>
      <c r="AA34" s="2">
        <f t="shared" si="1"/>
        <v>0</v>
      </c>
      <c r="AB34" s="1"/>
      <c r="AC34" s="1"/>
      <c r="AF34" s="1"/>
      <c r="AG34" s="2"/>
    </row>
    <row r="35" spans="1:33" x14ac:dyDescent="0.25">
      <c r="A35" s="2">
        <v>1600</v>
      </c>
      <c r="B35" s="2">
        <v>0.36599999999999999</v>
      </c>
      <c r="C35" s="2">
        <v>20.466999999999999</v>
      </c>
      <c r="D35" s="2">
        <v>1.0580000000000001</v>
      </c>
      <c r="E35" s="2">
        <v>1300</v>
      </c>
      <c r="F35" s="2">
        <v>0</v>
      </c>
      <c r="G35" s="2">
        <v>0</v>
      </c>
      <c r="H35" s="2">
        <v>0</v>
      </c>
      <c r="I35" s="2">
        <v>157.62</v>
      </c>
      <c r="J35" s="2"/>
      <c r="K35" s="2">
        <f t="shared" si="0"/>
        <v>0</v>
      </c>
      <c r="L35" s="1"/>
      <c r="M35" s="2"/>
      <c r="P35" s="1"/>
      <c r="Q35" s="2">
        <v>1600</v>
      </c>
      <c r="R35" s="2">
        <v>0.38100000000000001</v>
      </c>
      <c r="S35" s="2">
        <v>20.471</v>
      </c>
      <c r="T35" s="2">
        <v>1.0880000000000001</v>
      </c>
      <c r="U35" s="2">
        <v>1300</v>
      </c>
      <c r="V35" s="2">
        <v>0</v>
      </c>
      <c r="W35" s="2">
        <v>0</v>
      </c>
      <c r="X35" s="2">
        <v>0</v>
      </c>
      <c r="Y35" s="2">
        <v>157.62</v>
      </c>
      <c r="Z35" s="2"/>
      <c r="AA35" s="2">
        <f t="shared" si="1"/>
        <v>0</v>
      </c>
      <c r="AB35" s="1"/>
      <c r="AC35" s="1"/>
      <c r="AF35" s="1"/>
      <c r="AG35" s="2"/>
    </row>
    <row r="36" spans="1:33" x14ac:dyDescent="0.25">
      <c r="A36" s="2">
        <v>1650</v>
      </c>
      <c r="B36" s="2">
        <v>0.36</v>
      </c>
      <c r="C36" s="2">
        <v>21.11</v>
      </c>
      <c r="D36" s="2">
        <v>1.0580000000000001</v>
      </c>
      <c r="E36" s="2">
        <v>1300</v>
      </c>
      <c r="F36" s="2">
        <v>0</v>
      </c>
      <c r="G36" s="2">
        <v>0</v>
      </c>
      <c r="H36" s="2">
        <v>0</v>
      </c>
      <c r="I36" s="2">
        <v>161</v>
      </c>
      <c r="J36" s="2"/>
      <c r="K36" s="2">
        <f t="shared" si="0"/>
        <v>0</v>
      </c>
      <c r="L36" s="1"/>
      <c r="M36" s="2"/>
      <c r="P36" s="1"/>
      <c r="Q36" s="2">
        <v>1650</v>
      </c>
      <c r="R36" s="2">
        <v>0.374</v>
      </c>
      <c r="S36" s="2">
        <v>21.114999999999998</v>
      </c>
      <c r="T36" s="2">
        <v>1.0880000000000001</v>
      </c>
      <c r="U36" s="2">
        <v>1300</v>
      </c>
      <c r="V36" s="2">
        <v>0</v>
      </c>
      <c r="W36" s="2">
        <v>0</v>
      </c>
      <c r="X36" s="2">
        <v>0</v>
      </c>
      <c r="Y36" s="2">
        <v>161</v>
      </c>
      <c r="Z36" s="2"/>
      <c r="AA36" s="2">
        <f t="shared" si="1"/>
        <v>0</v>
      </c>
      <c r="AB36" s="1"/>
      <c r="AC36" s="1"/>
      <c r="AF36" s="1"/>
      <c r="AG36" s="2"/>
    </row>
    <row r="37" spans="1:33" x14ac:dyDescent="0.25">
      <c r="A37" s="2">
        <v>1700</v>
      </c>
      <c r="B37" s="2">
        <v>0.35299999999999998</v>
      </c>
      <c r="C37" s="2">
        <v>21.754000000000001</v>
      </c>
      <c r="D37" s="2">
        <v>1.0580000000000001</v>
      </c>
      <c r="E37" s="2">
        <v>1300</v>
      </c>
      <c r="F37" s="2">
        <v>0</v>
      </c>
      <c r="G37" s="2">
        <v>0</v>
      </c>
      <c r="H37" s="2">
        <v>0</v>
      </c>
      <c r="I37" s="2">
        <v>164.25</v>
      </c>
      <c r="J37" s="2"/>
      <c r="K37" s="2">
        <f t="shared" si="0"/>
        <v>0</v>
      </c>
      <c r="L37" s="1"/>
      <c r="M37" s="2"/>
      <c r="P37" s="1"/>
      <c r="Q37" s="2">
        <v>1700</v>
      </c>
      <c r="R37" s="2">
        <v>0.36699999999999999</v>
      </c>
      <c r="S37" s="2">
        <v>21.759</v>
      </c>
      <c r="T37" s="2">
        <v>1.0880000000000001</v>
      </c>
      <c r="U37" s="2">
        <v>1300</v>
      </c>
      <c r="V37" s="2">
        <v>0</v>
      </c>
      <c r="W37" s="2">
        <v>0</v>
      </c>
      <c r="X37" s="2">
        <v>0</v>
      </c>
      <c r="Y37" s="2">
        <v>164.25</v>
      </c>
      <c r="Z37" s="2"/>
      <c r="AA37" s="2">
        <f t="shared" si="1"/>
        <v>0</v>
      </c>
      <c r="AB37" s="1"/>
      <c r="AC37" s="1"/>
      <c r="AF37" s="1"/>
      <c r="AG37" s="2"/>
    </row>
    <row r="38" spans="1:33" x14ac:dyDescent="0.25">
      <c r="A38" s="2">
        <v>1750</v>
      </c>
      <c r="B38" s="2">
        <v>0.34599999999999997</v>
      </c>
      <c r="C38" s="2">
        <v>22.398</v>
      </c>
      <c r="D38" s="2">
        <v>1.0580000000000001</v>
      </c>
      <c r="E38" s="2">
        <v>1300</v>
      </c>
      <c r="F38" s="2">
        <v>0</v>
      </c>
      <c r="G38" s="2">
        <v>0</v>
      </c>
      <c r="H38" s="2">
        <v>0</v>
      </c>
      <c r="I38" s="2">
        <v>167.37</v>
      </c>
      <c r="J38" s="2"/>
      <c r="K38" s="2">
        <f t="shared" si="0"/>
        <v>0</v>
      </c>
      <c r="L38" s="1"/>
      <c r="M38" s="2"/>
      <c r="P38" s="1"/>
      <c r="Q38" s="2">
        <v>1750</v>
      </c>
      <c r="R38" s="2">
        <v>0.36</v>
      </c>
      <c r="S38" s="2">
        <v>22.402999999999999</v>
      </c>
      <c r="T38" s="2">
        <v>1.0880000000000001</v>
      </c>
      <c r="U38" s="2">
        <v>1300</v>
      </c>
      <c r="V38" s="2">
        <v>0</v>
      </c>
      <c r="W38" s="2">
        <v>0</v>
      </c>
      <c r="X38" s="2">
        <v>0</v>
      </c>
      <c r="Y38" s="2">
        <v>167.37</v>
      </c>
      <c r="Z38" s="2"/>
      <c r="AA38" s="2">
        <f t="shared" si="1"/>
        <v>0</v>
      </c>
      <c r="AB38" s="1"/>
      <c r="AC38" s="1"/>
      <c r="AF38" s="1"/>
      <c r="AG38" s="2"/>
    </row>
    <row r="39" spans="1:33" x14ac:dyDescent="0.25">
      <c r="A39" s="2">
        <v>1800</v>
      </c>
      <c r="B39" s="2">
        <v>0.34</v>
      </c>
      <c r="C39" s="2">
        <v>23.041</v>
      </c>
      <c r="D39" s="2">
        <v>1.0580000000000001</v>
      </c>
      <c r="E39" s="2">
        <v>1300</v>
      </c>
      <c r="F39" s="2">
        <v>0</v>
      </c>
      <c r="G39" s="2">
        <v>0</v>
      </c>
      <c r="H39" s="2">
        <v>0</v>
      </c>
      <c r="I39" s="2">
        <v>170.28</v>
      </c>
      <c r="J39" s="2"/>
      <c r="K39" s="2">
        <f t="shared" si="0"/>
        <v>0</v>
      </c>
      <c r="L39" s="1"/>
      <c r="M39" s="2"/>
      <c r="P39" s="1"/>
      <c r="Q39" s="2">
        <v>1800</v>
      </c>
      <c r="R39" s="2">
        <v>0.35299999999999998</v>
      </c>
      <c r="S39" s="2">
        <v>23.047000000000001</v>
      </c>
      <c r="T39" s="2">
        <v>1.0880000000000001</v>
      </c>
      <c r="U39" s="2">
        <v>1300</v>
      </c>
      <c r="V39" s="2">
        <v>0</v>
      </c>
      <c r="W39" s="2">
        <v>0</v>
      </c>
      <c r="X39" s="2">
        <v>0</v>
      </c>
      <c r="Y39" s="2">
        <v>170.28</v>
      </c>
      <c r="Z39" s="2"/>
      <c r="AA39" s="2">
        <f t="shared" si="1"/>
        <v>0</v>
      </c>
      <c r="AB39" s="1"/>
      <c r="AC39" s="1"/>
      <c r="AF39" s="1"/>
      <c r="AG39" s="2"/>
    </row>
    <row r="40" spans="1:33" x14ac:dyDescent="0.25">
      <c r="A40" s="2">
        <v>1850</v>
      </c>
      <c r="B40" s="2">
        <v>0.33300000000000002</v>
      </c>
      <c r="C40" s="2">
        <v>23.684999999999999</v>
      </c>
      <c r="D40" s="2">
        <v>1.0580000000000001</v>
      </c>
      <c r="E40" s="2">
        <v>1300</v>
      </c>
      <c r="F40" s="2">
        <v>0</v>
      </c>
      <c r="G40" s="2">
        <v>0</v>
      </c>
      <c r="H40" s="2">
        <v>0</v>
      </c>
      <c r="I40" s="2">
        <v>173.08</v>
      </c>
      <c r="J40" s="2"/>
      <c r="K40" s="2">
        <f t="shared" si="0"/>
        <v>0</v>
      </c>
      <c r="L40" s="1"/>
      <c r="M40" s="2"/>
      <c r="P40" s="1"/>
      <c r="Q40" s="2">
        <v>1850</v>
      </c>
      <c r="R40" s="2">
        <v>0.34599999999999997</v>
      </c>
      <c r="S40" s="2">
        <v>23.690999999999999</v>
      </c>
      <c r="T40" s="2">
        <v>1.0880000000000001</v>
      </c>
      <c r="U40" s="2">
        <v>1300</v>
      </c>
      <c r="V40" s="2">
        <v>0</v>
      </c>
      <c r="W40" s="2">
        <v>0</v>
      </c>
      <c r="X40" s="2">
        <v>0</v>
      </c>
      <c r="Y40" s="2">
        <v>173.08</v>
      </c>
      <c r="Z40" s="2"/>
      <c r="AA40" s="2">
        <f t="shared" si="1"/>
        <v>0</v>
      </c>
      <c r="AB40" s="1"/>
      <c r="AC40" s="1"/>
      <c r="AF40" s="1"/>
      <c r="AG40" s="2"/>
    </row>
    <row r="41" spans="1:33" x14ac:dyDescent="0.25">
      <c r="A41" s="2">
        <v>1900</v>
      </c>
      <c r="B41" s="2">
        <v>0.32600000000000001</v>
      </c>
      <c r="C41" s="2">
        <v>24.329000000000001</v>
      </c>
      <c r="D41" s="2">
        <v>1.0580000000000001</v>
      </c>
      <c r="E41" s="2">
        <v>1300</v>
      </c>
      <c r="F41" s="2">
        <v>0</v>
      </c>
      <c r="G41" s="2">
        <v>0</v>
      </c>
      <c r="H41" s="2">
        <v>0</v>
      </c>
      <c r="I41" s="2">
        <v>175.77</v>
      </c>
      <c r="J41" s="2"/>
      <c r="K41" s="2">
        <f t="shared" si="0"/>
        <v>0</v>
      </c>
      <c r="L41" s="1"/>
      <c r="M41" s="2"/>
      <c r="P41" s="1"/>
      <c r="Q41" s="2">
        <v>1900</v>
      </c>
      <c r="R41" s="2">
        <v>0.33900000000000002</v>
      </c>
      <c r="S41" s="2">
        <v>24.335000000000001</v>
      </c>
      <c r="T41" s="2">
        <v>1.0880000000000001</v>
      </c>
      <c r="U41" s="2">
        <v>1300</v>
      </c>
      <c r="V41" s="2">
        <v>0</v>
      </c>
      <c r="W41" s="2">
        <v>0</v>
      </c>
      <c r="X41" s="2">
        <v>0</v>
      </c>
      <c r="Y41" s="2">
        <v>175.77</v>
      </c>
      <c r="Z41" s="2"/>
      <c r="AA41" s="2">
        <f t="shared" si="1"/>
        <v>0</v>
      </c>
      <c r="AB41" s="1"/>
      <c r="AC41" s="1"/>
      <c r="AF41" s="1"/>
      <c r="AG41" s="2"/>
    </row>
    <row r="42" spans="1:33" x14ac:dyDescent="0.25">
      <c r="A42" s="2">
        <v>1950</v>
      </c>
      <c r="B42" s="2">
        <v>0.31900000000000001</v>
      </c>
      <c r="C42" s="2">
        <v>24.972999999999999</v>
      </c>
      <c r="D42" s="2">
        <v>1.0580000000000001</v>
      </c>
      <c r="E42" s="2">
        <v>1300</v>
      </c>
      <c r="F42" s="2">
        <v>0</v>
      </c>
      <c r="G42" s="2">
        <v>0</v>
      </c>
      <c r="H42" s="2">
        <v>0</v>
      </c>
      <c r="I42" s="2">
        <v>178.36</v>
      </c>
      <c r="J42" s="2"/>
      <c r="K42" s="2">
        <f t="shared" si="0"/>
        <v>0</v>
      </c>
      <c r="L42" s="1"/>
      <c r="M42" s="2"/>
      <c r="P42" s="1"/>
      <c r="Q42" s="2">
        <v>1950</v>
      </c>
      <c r="R42" s="2">
        <v>0.33200000000000002</v>
      </c>
      <c r="S42" s="2">
        <v>24.978999999999999</v>
      </c>
      <c r="T42" s="2">
        <v>1.0880000000000001</v>
      </c>
      <c r="U42" s="2">
        <v>1300</v>
      </c>
      <c r="V42" s="2">
        <v>0</v>
      </c>
      <c r="W42" s="2">
        <v>0</v>
      </c>
      <c r="X42" s="2">
        <v>0</v>
      </c>
      <c r="Y42" s="2">
        <v>178.36</v>
      </c>
      <c r="Z42" s="2"/>
      <c r="AA42" s="2">
        <f t="shared" si="1"/>
        <v>0</v>
      </c>
      <c r="AB42" s="1"/>
      <c r="AC42" s="1"/>
      <c r="AF42" s="1"/>
      <c r="AG42" s="2"/>
    </row>
    <row r="43" spans="1:33" x14ac:dyDescent="0.25">
      <c r="A43" s="2">
        <v>2000</v>
      </c>
      <c r="B43" s="2">
        <v>0.313</v>
      </c>
      <c r="C43" s="2">
        <v>25.616</v>
      </c>
      <c r="D43" s="2">
        <v>1.0580000000000001</v>
      </c>
      <c r="E43" s="2">
        <v>1300</v>
      </c>
      <c r="F43" s="2">
        <v>0</v>
      </c>
      <c r="G43" s="2">
        <v>0</v>
      </c>
      <c r="H43" s="2">
        <v>0</v>
      </c>
      <c r="I43" s="2">
        <v>180.85</v>
      </c>
      <c r="J43" s="2"/>
      <c r="K43" s="2">
        <f t="shared" si="0"/>
        <v>0</v>
      </c>
      <c r="L43" s="1"/>
      <c r="M43" s="2"/>
      <c r="P43" s="1"/>
      <c r="Q43" s="2">
        <v>2000</v>
      </c>
      <c r="R43" s="2">
        <v>0.32500000000000001</v>
      </c>
      <c r="S43" s="2">
        <v>25.623000000000001</v>
      </c>
      <c r="T43" s="2">
        <v>1.0880000000000001</v>
      </c>
      <c r="U43" s="2">
        <v>1300</v>
      </c>
      <c r="V43" s="2">
        <v>0</v>
      </c>
      <c r="W43" s="2">
        <v>0</v>
      </c>
      <c r="X43" s="2">
        <v>0</v>
      </c>
      <c r="Y43" s="2">
        <v>180.85</v>
      </c>
      <c r="Z43" s="2"/>
      <c r="AA43" s="2">
        <f t="shared" si="1"/>
        <v>0</v>
      </c>
      <c r="AB43" s="1"/>
      <c r="AC43" s="1"/>
      <c r="AF43" s="1"/>
      <c r="AG43" s="2"/>
    </row>
    <row r="44" spans="1:33" x14ac:dyDescent="0.25">
      <c r="A44" s="2">
        <v>2050</v>
      </c>
      <c r="B44" s="2">
        <v>0.30599999999999999</v>
      </c>
      <c r="C44" s="2">
        <v>26.26</v>
      </c>
      <c r="D44" s="2">
        <v>1.0580000000000001</v>
      </c>
      <c r="E44" s="2">
        <v>1300</v>
      </c>
      <c r="F44" s="2">
        <v>0</v>
      </c>
      <c r="G44" s="2">
        <v>0</v>
      </c>
      <c r="H44" s="2">
        <v>0</v>
      </c>
      <c r="I44" s="2">
        <v>183.25</v>
      </c>
      <c r="J44" s="2"/>
      <c r="K44" s="2">
        <f t="shared" si="0"/>
        <v>0</v>
      </c>
      <c r="L44" s="1"/>
      <c r="M44" s="2"/>
      <c r="P44" s="1"/>
      <c r="Q44" s="2">
        <v>2050</v>
      </c>
      <c r="R44" s="2">
        <v>0.318</v>
      </c>
      <c r="S44" s="2">
        <v>26.266999999999999</v>
      </c>
      <c r="T44" s="2">
        <v>1.0880000000000001</v>
      </c>
      <c r="U44" s="2">
        <v>1300</v>
      </c>
      <c r="V44" s="2">
        <v>0</v>
      </c>
      <c r="W44" s="2">
        <v>0</v>
      </c>
      <c r="X44" s="2">
        <v>0</v>
      </c>
      <c r="Y44" s="2">
        <v>183.25</v>
      </c>
      <c r="Z44" s="2"/>
      <c r="AA44" s="2">
        <f t="shared" si="1"/>
        <v>0</v>
      </c>
      <c r="AB44" s="1"/>
      <c r="AC44" s="1"/>
      <c r="AF44" s="1"/>
      <c r="AG44" s="2"/>
    </row>
    <row r="45" spans="1:33" x14ac:dyDescent="0.25">
      <c r="A45" s="2">
        <v>2100</v>
      </c>
      <c r="B45" s="2">
        <v>0.29899999999999999</v>
      </c>
      <c r="C45" s="2">
        <v>26.904</v>
      </c>
      <c r="D45" s="2">
        <v>1.0580000000000001</v>
      </c>
      <c r="E45" s="2">
        <v>1300</v>
      </c>
      <c r="F45" s="2">
        <v>0</v>
      </c>
      <c r="G45" s="2">
        <v>0</v>
      </c>
      <c r="H45" s="2">
        <v>0</v>
      </c>
      <c r="I45" s="2">
        <v>185.66</v>
      </c>
      <c r="J45" s="2"/>
      <c r="K45" s="2">
        <f t="shared" si="0"/>
        <v>0</v>
      </c>
      <c r="L45" s="1"/>
      <c r="M45" s="2"/>
      <c r="P45" s="1"/>
      <c r="Q45" s="2">
        <v>2100</v>
      </c>
      <c r="R45" s="2">
        <v>0.311</v>
      </c>
      <c r="S45" s="2">
        <v>26.911000000000001</v>
      </c>
      <c r="T45" s="2">
        <v>1.0880000000000001</v>
      </c>
      <c r="U45" s="2">
        <v>1300</v>
      </c>
      <c r="V45" s="2">
        <v>0</v>
      </c>
      <c r="W45" s="2">
        <v>0</v>
      </c>
      <c r="X45" s="2">
        <v>0</v>
      </c>
      <c r="Y45" s="2">
        <v>185.66</v>
      </c>
      <c r="Z45" s="2"/>
      <c r="AA45" s="2">
        <f t="shared" si="1"/>
        <v>0</v>
      </c>
      <c r="AB45" s="1"/>
      <c r="AC45" s="1"/>
      <c r="AF45" s="1"/>
      <c r="AG45" s="2"/>
    </row>
    <row r="46" spans="1:33" x14ac:dyDescent="0.25">
      <c r="A46" s="2">
        <v>2150</v>
      </c>
      <c r="B46" s="2">
        <v>0.29299999999999998</v>
      </c>
      <c r="C46" s="2">
        <v>27.547000000000001</v>
      </c>
      <c r="D46" s="2">
        <v>1.0580000000000001</v>
      </c>
      <c r="E46" s="2">
        <v>1300</v>
      </c>
      <c r="F46" s="2">
        <v>0</v>
      </c>
      <c r="G46" s="2">
        <v>0</v>
      </c>
      <c r="H46" s="2">
        <v>0</v>
      </c>
      <c r="I46" s="2">
        <v>187.99</v>
      </c>
      <c r="J46" s="2"/>
      <c r="K46" s="2">
        <f t="shared" si="0"/>
        <v>0</v>
      </c>
      <c r="L46" s="1"/>
      <c r="M46" s="2"/>
      <c r="P46" s="1"/>
      <c r="Q46" s="2">
        <v>2150</v>
      </c>
      <c r="R46" s="2">
        <v>0.30399999999999999</v>
      </c>
      <c r="S46" s="2">
        <v>27.555</v>
      </c>
      <c r="T46" s="2">
        <v>1.0880000000000001</v>
      </c>
      <c r="U46" s="2">
        <v>1300</v>
      </c>
      <c r="V46" s="2">
        <v>0</v>
      </c>
      <c r="W46" s="2">
        <v>0</v>
      </c>
      <c r="X46" s="2">
        <v>0</v>
      </c>
      <c r="Y46" s="2">
        <v>187.99</v>
      </c>
      <c r="Z46" s="2"/>
      <c r="AA46" s="2">
        <f t="shared" si="1"/>
        <v>0</v>
      </c>
      <c r="AB46" s="1"/>
      <c r="AC46" s="1"/>
      <c r="AF46" s="1"/>
      <c r="AG46" s="2"/>
    </row>
    <row r="47" spans="1:33" x14ac:dyDescent="0.25">
      <c r="A47" s="2">
        <v>2200</v>
      </c>
      <c r="B47" s="2">
        <v>0.28599999999999998</v>
      </c>
      <c r="C47" s="2">
        <v>28.190999999999999</v>
      </c>
      <c r="D47" s="2">
        <v>1.0580000000000001</v>
      </c>
      <c r="E47" s="2">
        <v>1300</v>
      </c>
      <c r="F47" s="2">
        <v>0</v>
      </c>
      <c r="G47" s="2">
        <v>0</v>
      </c>
      <c r="H47" s="2">
        <v>0</v>
      </c>
      <c r="I47" s="2">
        <v>190.23</v>
      </c>
      <c r="J47" s="2"/>
      <c r="K47" s="2">
        <f t="shared" si="0"/>
        <v>0</v>
      </c>
      <c r="L47" s="1"/>
      <c r="M47" s="2"/>
      <c r="P47" s="1"/>
      <c r="Q47" s="2">
        <v>2200</v>
      </c>
      <c r="R47" s="2">
        <v>0.29699999999999999</v>
      </c>
      <c r="S47" s="2">
        <v>28.199000000000002</v>
      </c>
      <c r="T47" s="2">
        <v>1.0880000000000001</v>
      </c>
      <c r="U47" s="2">
        <v>1300</v>
      </c>
      <c r="V47" s="2">
        <v>0</v>
      </c>
      <c r="W47" s="2">
        <v>0</v>
      </c>
      <c r="X47" s="2">
        <v>0</v>
      </c>
      <c r="Y47" s="2">
        <v>190.23</v>
      </c>
      <c r="Z47" s="2"/>
      <c r="AA47" s="2">
        <f t="shared" si="1"/>
        <v>0</v>
      </c>
      <c r="AB47" s="1"/>
      <c r="AC47" s="1"/>
      <c r="AF47" s="1"/>
      <c r="AG47" s="2"/>
    </row>
    <row r="48" spans="1:33" x14ac:dyDescent="0.25">
      <c r="A48" s="2">
        <v>2250</v>
      </c>
      <c r="B48" s="2">
        <v>0.27900000000000003</v>
      </c>
      <c r="C48" s="2">
        <v>28.835000000000001</v>
      </c>
      <c r="D48" s="2">
        <v>1.0580000000000001</v>
      </c>
      <c r="E48" s="2">
        <v>1300</v>
      </c>
      <c r="F48" s="2">
        <v>0</v>
      </c>
      <c r="G48" s="2">
        <v>0</v>
      </c>
      <c r="H48" s="2">
        <v>0</v>
      </c>
      <c r="I48" s="2">
        <v>192.31</v>
      </c>
      <c r="J48" s="2"/>
      <c r="K48" s="2">
        <f t="shared" si="0"/>
        <v>0</v>
      </c>
      <c r="L48" s="1"/>
      <c r="M48" s="2"/>
      <c r="P48" s="1"/>
      <c r="Q48" s="2">
        <v>2250</v>
      </c>
      <c r="R48" s="2">
        <v>0.28999999999999998</v>
      </c>
      <c r="S48" s="2">
        <v>28.843</v>
      </c>
      <c r="T48" s="2">
        <v>1.0880000000000001</v>
      </c>
      <c r="U48" s="2">
        <v>1300</v>
      </c>
      <c r="V48" s="2">
        <v>0</v>
      </c>
      <c r="W48" s="2">
        <v>0</v>
      </c>
      <c r="X48" s="2">
        <v>0</v>
      </c>
      <c r="Y48" s="2">
        <v>192.31</v>
      </c>
      <c r="Z48" s="2"/>
      <c r="AA48" s="2">
        <f t="shared" si="1"/>
        <v>0</v>
      </c>
      <c r="AB48" s="1"/>
      <c r="AC48" s="1"/>
      <c r="AF48" s="1"/>
      <c r="AG48" s="2"/>
    </row>
    <row r="49" spans="1:33" x14ac:dyDescent="0.25">
      <c r="A49" s="2">
        <v>2300</v>
      </c>
      <c r="B49" s="2">
        <v>0.27300000000000002</v>
      </c>
      <c r="C49" s="2">
        <v>29.478000000000002</v>
      </c>
      <c r="D49" s="2">
        <v>1.0580000000000001</v>
      </c>
      <c r="E49" s="2">
        <v>1300</v>
      </c>
      <c r="F49" s="2">
        <v>0</v>
      </c>
      <c r="G49" s="2">
        <v>0</v>
      </c>
      <c r="H49" s="2">
        <v>0</v>
      </c>
      <c r="I49" s="2">
        <v>194.41</v>
      </c>
      <c r="J49" s="2"/>
      <c r="K49" s="2">
        <f t="shared" si="0"/>
        <v>0</v>
      </c>
      <c r="L49" s="1"/>
      <c r="M49" s="2"/>
      <c r="P49" s="1"/>
      <c r="Q49" s="2">
        <v>2300</v>
      </c>
      <c r="R49" s="2">
        <v>0.28299999999999997</v>
      </c>
      <c r="S49" s="2">
        <v>29.486999999999998</v>
      </c>
      <c r="T49" s="2">
        <v>1.0880000000000001</v>
      </c>
      <c r="U49" s="2">
        <v>1300</v>
      </c>
      <c r="V49" s="2">
        <v>0</v>
      </c>
      <c r="W49" s="2">
        <v>0</v>
      </c>
      <c r="X49" s="2">
        <v>0</v>
      </c>
      <c r="Y49" s="2">
        <v>194.41</v>
      </c>
      <c r="Z49" s="2"/>
      <c r="AA49" s="2">
        <f t="shared" si="1"/>
        <v>0</v>
      </c>
      <c r="AB49" s="1"/>
      <c r="AC49" s="1"/>
      <c r="AF49" s="1"/>
      <c r="AG49" s="2"/>
    </row>
    <row r="50" spans="1:33" x14ac:dyDescent="0.25">
      <c r="A50" s="2">
        <v>2350</v>
      </c>
      <c r="B50" s="2">
        <v>0.26600000000000001</v>
      </c>
      <c r="C50" s="2">
        <v>30.122</v>
      </c>
      <c r="D50" s="2">
        <v>1.0580000000000001</v>
      </c>
      <c r="E50" s="2">
        <v>1300</v>
      </c>
      <c r="F50" s="2">
        <v>0</v>
      </c>
      <c r="G50" s="2">
        <v>0</v>
      </c>
      <c r="H50" s="2">
        <v>0</v>
      </c>
      <c r="I50" s="2">
        <v>196.53</v>
      </c>
      <c r="J50" s="2"/>
      <c r="K50" s="2">
        <f t="shared" si="0"/>
        <v>0</v>
      </c>
      <c r="L50" s="1"/>
      <c r="M50" s="2"/>
      <c r="P50" s="1"/>
      <c r="Q50" s="2">
        <v>2350</v>
      </c>
      <c r="R50" s="2">
        <v>0.27600000000000002</v>
      </c>
      <c r="S50" s="2">
        <v>30.131</v>
      </c>
      <c r="T50" s="2">
        <v>1.0880000000000001</v>
      </c>
      <c r="U50" s="2">
        <v>1300</v>
      </c>
      <c r="V50" s="2">
        <v>0</v>
      </c>
      <c r="W50" s="2">
        <v>0</v>
      </c>
      <c r="X50" s="2">
        <v>0</v>
      </c>
      <c r="Y50" s="2">
        <v>196.53</v>
      </c>
      <c r="Z50" s="2"/>
      <c r="AA50" s="2">
        <f t="shared" si="1"/>
        <v>0</v>
      </c>
      <c r="AB50" s="1"/>
      <c r="AC50" s="1"/>
      <c r="AF50" s="1"/>
      <c r="AG50" s="2"/>
    </row>
    <row r="51" spans="1:33" x14ac:dyDescent="0.25">
      <c r="A51" s="2">
        <v>2400</v>
      </c>
      <c r="B51" s="2">
        <v>0.25900000000000001</v>
      </c>
      <c r="C51" s="2">
        <v>30.765999999999998</v>
      </c>
      <c r="D51" s="2">
        <v>1.0580000000000001</v>
      </c>
      <c r="E51" s="2">
        <v>1300</v>
      </c>
      <c r="F51" s="2">
        <v>0</v>
      </c>
      <c r="G51" s="2">
        <v>0</v>
      </c>
      <c r="H51" s="2">
        <v>0</v>
      </c>
      <c r="I51" s="2">
        <v>198.49</v>
      </c>
      <c r="J51" s="2"/>
      <c r="K51" s="2">
        <f t="shared" si="0"/>
        <v>0</v>
      </c>
      <c r="L51" s="1"/>
      <c r="M51" s="2"/>
      <c r="P51" s="1"/>
      <c r="Q51" s="2">
        <v>2400</v>
      </c>
      <c r="R51" s="2">
        <v>0.26900000000000002</v>
      </c>
      <c r="S51" s="2">
        <v>30.774999999999999</v>
      </c>
      <c r="T51" s="2">
        <v>1.0880000000000001</v>
      </c>
      <c r="U51" s="2">
        <v>1300</v>
      </c>
      <c r="V51" s="2">
        <v>0</v>
      </c>
      <c r="W51" s="2">
        <v>0</v>
      </c>
      <c r="X51" s="2">
        <v>0</v>
      </c>
      <c r="Y51" s="2">
        <v>198.49</v>
      </c>
      <c r="Z51" s="2"/>
      <c r="AA51" s="2">
        <f t="shared" si="1"/>
        <v>0</v>
      </c>
      <c r="AB51" s="1"/>
      <c r="AC51" s="1"/>
      <c r="AF51" s="1"/>
      <c r="AG51" s="2"/>
    </row>
    <row r="52" spans="1:33" x14ac:dyDescent="0.25">
      <c r="A52" s="2">
        <v>2450</v>
      </c>
      <c r="B52" s="2">
        <v>0.253</v>
      </c>
      <c r="C52" s="2">
        <v>31.408999999999999</v>
      </c>
      <c r="D52" s="2">
        <v>1.0580000000000001</v>
      </c>
      <c r="E52" s="2">
        <v>1300</v>
      </c>
      <c r="F52" s="2">
        <v>0</v>
      </c>
      <c r="G52" s="2">
        <v>0</v>
      </c>
      <c r="H52" s="2">
        <v>0</v>
      </c>
      <c r="I52" s="2">
        <v>200.3</v>
      </c>
      <c r="J52" s="2"/>
      <c r="K52" s="2">
        <f t="shared" si="0"/>
        <v>0</v>
      </c>
      <c r="L52" s="1"/>
      <c r="M52" s="2"/>
      <c r="P52" s="1"/>
      <c r="Q52" s="2">
        <v>2450</v>
      </c>
      <c r="R52" s="2">
        <v>0.26200000000000001</v>
      </c>
      <c r="S52" s="2">
        <v>31.419</v>
      </c>
      <c r="T52" s="2">
        <v>1.0880000000000001</v>
      </c>
      <c r="U52" s="2">
        <v>1300</v>
      </c>
      <c r="V52" s="2">
        <v>1.448</v>
      </c>
      <c r="W52" s="2">
        <v>0</v>
      </c>
      <c r="X52" s="2">
        <v>0</v>
      </c>
      <c r="Y52" s="2">
        <v>200.3</v>
      </c>
      <c r="Z52" s="2"/>
      <c r="AA52" s="2">
        <f t="shared" si="1"/>
        <v>0</v>
      </c>
      <c r="AB52" s="1"/>
      <c r="AC52" s="1"/>
      <c r="AF52" s="1"/>
      <c r="AG52" s="2"/>
    </row>
    <row r="53" spans="1:33" x14ac:dyDescent="0.25">
      <c r="A53" s="2">
        <v>2500</v>
      </c>
      <c r="B53" s="2">
        <v>0.246</v>
      </c>
      <c r="C53" s="2">
        <v>32.052999999999997</v>
      </c>
      <c r="D53" s="2">
        <v>1.0580000000000001</v>
      </c>
      <c r="E53" s="2">
        <v>1300</v>
      </c>
      <c r="F53" s="2">
        <v>0</v>
      </c>
      <c r="G53" s="2">
        <v>0</v>
      </c>
      <c r="H53" s="2">
        <v>0</v>
      </c>
      <c r="I53" s="2">
        <v>202.15</v>
      </c>
      <c r="J53" s="2"/>
      <c r="K53" s="2">
        <f t="shared" si="0"/>
        <v>0</v>
      </c>
      <c r="L53" s="1"/>
      <c r="M53" s="2"/>
      <c r="P53" s="1"/>
      <c r="Q53" s="2">
        <v>2500</v>
      </c>
      <c r="R53" s="2">
        <v>0.255</v>
      </c>
      <c r="S53" s="2">
        <v>32.063000000000002</v>
      </c>
      <c r="T53" s="2">
        <v>1.0880000000000001</v>
      </c>
      <c r="U53" s="2">
        <v>1300</v>
      </c>
      <c r="V53" s="2">
        <v>1.4470000000000001</v>
      </c>
      <c r="W53" s="2">
        <v>0</v>
      </c>
      <c r="X53" s="2">
        <v>0</v>
      </c>
      <c r="Y53" s="2">
        <v>202.15</v>
      </c>
      <c r="Z53" s="2"/>
      <c r="AA53" s="2">
        <f t="shared" si="1"/>
        <v>0</v>
      </c>
      <c r="AB53" s="1"/>
      <c r="AC53" s="1"/>
      <c r="AF53" s="1"/>
      <c r="AG53" s="2"/>
    </row>
    <row r="54" spans="1:33" x14ac:dyDescent="0.25">
      <c r="A54" s="2">
        <v>2550</v>
      </c>
      <c r="B54" s="2">
        <v>0.23899999999999999</v>
      </c>
      <c r="C54" s="2">
        <v>32.697000000000003</v>
      </c>
      <c r="D54" s="2">
        <v>1.0580000000000001</v>
      </c>
      <c r="E54" s="2">
        <v>1300</v>
      </c>
      <c r="F54" s="2">
        <v>0</v>
      </c>
      <c r="G54" s="2">
        <v>0</v>
      </c>
      <c r="H54" s="2">
        <v>0</v>
      </c>
      <c r="I54" s="2">
        <v>204.02</v>
      </c>
      <c r="J54" s="2"/>
      <c r="K54" s="2">
        <f t="shared" si="0"/>
        <v>0</v>
      </c>
      <c r="L54" s="1"/>
      <c r="M54" s="2"/>
      <c r="P54" s="1"/>
      <c r="Q54" s="2">
        <v>2550</v>
      </c>
      <c r="R54" s="2">
        <v>0.248</v>
      </c>
      <c r="S54" s="2">
        <v>32.707000000000001</v>
      </c>
      <c r="T54" s="2">
        <v>1.0880000000000001</v>
      </c>
      <c r="U54" s="2">
        <v>1300</v>
      </c>
      <c r="V54" s="2">
        <v>1.446</v>
      </c>
      <c r="W54" s="2">
        <v>0</v>
      </c>
      <c r="X54" s="2">
        <v>0</v>
      </c>
      <c r="Y54" s="2">
        <v>204.02</v>
      </c>
      <c r="Z54" s="2"/>
      <c r="AA54" s="2">
        <f t="shared" si="1"/>
        <v>0</v>
      </c>
      <c r="AB54" s="1"/>
      <c r="AC54" s="1"/>
      <c r="AF54" s="1"/>
      <c r="AG54" s="2"/>
    </row>
    <row r="55" spans="1:33" x14ac:dyDescent="0.25">
      <c r="A55" s="2">
        <v>2600</v>
      </c>
      <c r="B55" s="2">
        <v>0.23300000000000001</v>
      </c>
      <c r="C55" s="2">
        <v>33.341000000000001</v>
      </c>
      <c r="D55" s="2">
        <v>1.0580000000000001</v>
      </c>
      <c r="E55" s="2">
        <v>1300</v>
      </c>
      <c r="F55" s="2">
        <v>0</v>
      </c>
      <c r="G55" s="2">
        <v>0</v>
      </c>
      <c r="H55" s="2">
        <v>0</v>
      </c>
      <c r="I55" s="2">
        <v>205.84</v>
      </c>
      <c r="J55" s="2"/>
      <c r="K55" s="2">
        <f t="shared" ref="K55:K83" si="2">G55*$V$87*50</f>
        <v>0</v>
      </c>
      <c r="L55" s="1"/>
      <c r="M55" s="2"/>
      <c r="P55" s="1"/>
      <c r="Q55" s="2">
        <v>2600</v>
      </c>
      <c r="R55" s="2">
        <v>0.24099999999999999</v>
      </c>
      <c r="S55" s="2">
        <v>33.350999999999999</v>
      </c>
      <c r="T55" s="2">
        <v>1.0880000000000001</v>
      </c>
      <c r="U55" s="2">
        <v>1300</v>
      </c>
      <c r="V55" s="2">
        <v>1.4450000000000001</v>
      </c>
      <c r="W55" s="2">
        <v>0</v>
      </c>
      <c r="X55" s="2">
        <v>0</v>
      </c>
      <c r="Y55" s="2">
        <v>205.84</v>
      </c>
      <c r="Z55" s="2"/>
      <c r="AA55" s="2">
        <f t="shared" si="1"/>
        <v>0</v>
      </c>
      <c r="AB55" s="1"/>
      <c r="AC55" s="1"/>
      <c r="AF55" s="1"/>
      <c r="AG55" s="2"/>
    </row>
    <row r="56" spans="1:33" x14ac:dyDescent="0.25">
      <c r="A56" s="2">
        <v>2650</v>
      </c>
      <c r="B56" s="2">
        <v>0.22600000000000001</v>
      </c>
      <c r="C56" s="2">
        <v>33.984000000000002</v>
      </c>
      <c r="D56" s="2">
        <v>1.0580000000000001</v>
      </c>
      <c r="E56" s="2">
        <v>1300</v>
      </c>
      <c r="F56" s="2">
        <v>0</v>
      </c>
      <c r="G56" s="2">
        <v>0</v>
      </c>
      <c r="H56" s="2">
        <v>0</v>
      </c>
      <c r="I56" s="2">
        <v>207.61</v>
      </c>
      <c r="J56" s="2"/>
      <c r="K56" s="2">
        <f t="shared" si="2"/>
        <v>0</v>
      </c>
      <c r="L56" s="1"/>
      <c r="M56" s="2"/>
      <c r="P56" s="1"/>
      <c r="Q56" s="2">
        <v>2650</v>
      </c>
      <c r="R56" s="2">
        <v>0.23400000000000001</v>
      </c>
      <c r="S56" s="2">
        <v>33.994999999999997</v>
      </c>
      <c r="T56" s="2">
        <v>1.0880000000000001</v>
      </c>
      <c r="U56" s="2">
        <v>1299.99</v>
      </c>
      <c r="V56" s="2">
        <v>1.444</v>
      </c>
      <c r="W56" s="2">
        <v>0</v>
      </c>
      <c r="X56" s="2">
        <v>0</v>
      </c>
      <c r="Y56" s="2">
        <v>207.61</v>
      </c>
      <c r="Z56" s="2">
        <v>0</v>
      </c>
      <c r="AA56" s="2">
        <f t="shared" si="1"/>
        <v>0</v>
      </c>
      <c r="AB56" s="1"/>
      <c r="AC56" s="1"/>
      <c r="AF56" s="1"/>
      <c r="AG56" s="2"/>
    </row>
    <row r="57" spans="1:33" x14ac:dyDescent="0.25">
      <c r="A57" s="2">
        <v>2700</v>
      </c>
      <c r="B57" s="2">
        <v>0.219</v>
      </c>
      <c r="C57" s="2">
        <v>34.628</v>
      </c>
      <c r="D57" s="2">
        <v>1.0580000000000001</v>
      </c>
      <c r="E57" s="2">
        <v>1300</v>
      </c>
      <c r="F57" s="2">
        <v>0</v>
      </c>
      <c r="G57" s="2">
        <v>0</v>
      </c>
      <c r="H57" s="2">
        <v>0</v>
      </c>
      <c r="I57" s="2">
        <v>209.33</v>
      </c>
      <c r="J57" s="2"/>
      <c r="K57" s="2">
        <f t="shared" si="2"/>
        <v>0</v>
      </c>
      <c r="L57" s="1"/>
      <c r="M57" s="2"/>
      <c r="P57" s="1"/>
      <c r="Q57" s="2">
        <v>2700</v>
      </c>
      <c r="R57" s="2">
        <v>0.22700000000000001</v>
      </c>
      <c r="S57" s="2">
        <v>34.639000000000003</v>
      </c>
      <c r="T57" s="2">
        <v>1.0880000000000001</v>
      </c>
      <c r="U57" s="2">
        <v>1299.99</v>
      </c>
      <c r="V57" s="2">
        <v>1.444</v>
      </c>
      <c r="W57" s="2">
        <v>0</v>
      </c>
      <c r="X57" s="2">
        <v>0</v>
      </c>
      <c r="Y57" s="2">
        <v>209.33</v>
      </c>
      <c r="Z57" s="2">
        <v>0</v>
      </c>
      <c r="AA57" s="2">
        <f t="shared" si="1"/>
        <v>0</v>
      </c>
      <c r="AB57" s="1"/>
      <c r="AC57" s="1"/>
      <c r="AF57" s="1"/>
      <c r="AG57" s="2"/>
    </row>
    <row r="58" spans="1:33" x14ac:dyDescent="0.25">
      <c r="A58" s="2">
        <v>2750</v>
      </c>
      <c r="B58" s="2">
        <v>0.21299999999999999</v>
      </c>
      <c r="C58" s="2">
        <v>35.271999999999998</v>
      </c>
      <c r="D58" s="2">
        <v>1.0580000000000001</v>
      </c>
      <c r="E58" s="2">
        <v>1300</v>
      </c>
      <c r="F58" s="2">
        <v>0</v>
      </c>
      <c r="G58" s="2">
        <v>0</v>
      </c>
      <c r="H58" s="2">
        <v>0</v>
      </c>
      <c r="I58" s="2">
        <v>211.01</v>
      </c>
      <c r="J58" s="2"/>
      <c r="K58" s="2">
        <f t="shared" si="2"/>
        <v>0</v>
      </c>
      <c r="L58" s="1"/>
      <c r="M58" s="2"/>
      <c r="P58" s="1"/>
      <c r="Q58" s="2">
        <v>2750</v>
      </c>
      <c r="R58" s="2">
        <v>0.22</v>
      </c>
      <c r="S58" s="2">
        <v>35.283000000000001</v>
      </c>
      <c r="T58" s="2">
        <v>1.0880000000000001</v>
      </c>
      <c r="U58" s="2">
        <v>1299.97</v>
      </c>
      <c r="V58" s="2">
        <v>1.4430000000000001</v>
      </c>
      <c r="W58" s="2">
        <v>0</v>
      </c>
      <c r="X58" s="2">
        <v>0</v>
      </c>
      <c r="Y58" s="2">
        <v>211.01</v>
      </c>
      <c r="Z58" s="2">
        <v>0</v>
      </c>
      <c r="AA58" s="2">
        <f t="shared" si="1"/>
        <v>0</v>
      </c>
      <c r="AB58" s="1"/>
      <c r="AC58" s="1"/>
      <c r="AF58" s="1"/>
      <c r="AG58" s="2"/>
    </row>
    <row r="59" spans="1:33" x14ac:dyDescent="0.25">
      <c r="A59" s="2">
        <v>2800</v>
      </c>
      <c r="B59" s="2">
        <v>0.20599999999999999</v>
      </c>
      <c r="C59" s="2">
        <v>35.914999999999999</v>
      </c>
      <c r="D59" s="2">
        <v>1.0580000000000001</v>
      </c>
      <c r="E59" s="2">
        <v>1300</v>
      </c>
      <c r="F59" s="2">
        <v>0</v>
      </c>
      <c r="G59" s="2">
        <v>0</v>
      </c>
      <c r="H59" s="2">
        <v>0</v>
      </c>
      <c r="I59" s="2">
        <v>212.63</v>
      </c>
      <c r="J59" s="2"/>
      <c r="K59" s="2">
        <f t="shared" si="2"/>
        <v>0</v>
      </c>
      <c r="L59" s="1"/>
      <c r="M59" s="2"/>
      <c r="P59" s="1"/>
      <c r="Q59" s="2">
        <v>2800</v>
      </c>
      <c r="R59" s="2">
        <v>0.21299999999999999</v>
      </c>
      <c r="S59" s="2">
        <v>35.927</v>
      </c>
      <c r="T59" s="2">
        <v>1.0880000000000001</v>
      </c>
      <c r="U59" s="2">
        <v>1299.95</v>
      </c>
      <c r="V59" s="2">
        <v>1.4419999999999999</v>
      </c>
      <c r="W59" s="2">
        <v>0</v>
      </c>
      <c r="X59" s="2">
        <v>0</v>
      </c>
      <c r="Y59" s="2">
        <v>212.63</v>
      </c>
      <c r="Z59" s="2">
        <v>0</v>
      </c>
      <c r="AA59" s="2">
        <f t="shared" si="1"/>
        <v>0</v>
      </c>
      <c r="AB59" s="1"/>
      <c r="AC59" s="1"/>
      <c r="AF59" s="1"/>
      <c r="AG59" s="2"/>
    </row>
    <row r="60" spans="1:33" x14ac:dyDescent="0.25">
      <c r="A60" s="2">
        <v>2850</v>
      </c>
      <c r="B60" s="2">
        <v>0.19900000000000001</v>
      </c>
      <c r="C60" s="2">
        <v>36.558999999999997</v>
      </c>
      <c r="D60" s="2">
        <v>1.0580000000000001</v>
      </c>
      <c r="E60" s="2">
        <v>1300</v>
      </c>
      <c r="F60" s="2">
        <v>0</v>
      </c>
      <c r="G60" s="2">
        <v>0</v>
      </c>
      <c r="H60" s="2">
        <v>0</v>
      </c>
      <c r="I60" s="2">
        <v>214.21</v>
      </c>
      <c r="J60" s="1">
        <f>1300*H60*$V$87*50</f>
        <v>0</v>
      </c>
      <c r="K60" s="2">
        <f t="shared" si="2"/>
        <v>0</v>
      </c>
      <c r="M60" s="2">
        <f t="shared" ref="M60:M82" si="3">I60*K60</f>
        <v>0</v>
      </c>
      <c r="P60" s="1">
        <f>M60+J60</f>
        <v>0</v>
      </c>
      <c r="Q60" s="2">
        <v>2850</v>
      </c>
      <c r="R60" s="2">
        <v>0.20599999999999999</v>
      </c>
      <c r="S60" s="2">
        <v>36.570999999999998</v>
      </c>
      <c r="T60" s="2">
        <v>1.0880000000000001</v>
      </c>
      <c r="U60" s="2">
        <v>1299.9100000000001</v>
      </c>
      <c r="V60" s="2">
        <v>1.4410000000000001</v>
      </c>
      <c r="W60" s="2">
        <v>0</v>
      </c>
      <c r="X60" s="2">
        <v>0</v>
      </c>
      <c r="Y60" s="2">
        <v>214.21</v>
      </c>
      <c r="Z60" s="2">
        <v>0</v>
      </c>
      <c r="AA60" s="2">
        <f t="shared" si="1"/>
        <v>0</v>
      </c>
      <c r="AF60" s="1">
        <f t="shared" ref="AF60:AF65" si="4">AE60+AD60</f>
        <v>0</v>
      </c>
      <c r="AG60" s="2"/>
    </row>
    <row r="61" spans="1:33" x14ac:dyDescent="0.25">
      <c r="A61" s="2">
        <v>2900</v>
      </c>
      <c r="B61" s="2">
        <v>0.192</v>
      </c>
      <c r="C61" s="2">
        <v>37.203000000000003</v>
      </c>
      <c r="D61" s="2">
        <v>1.0580000000000001</v>
      </c>
      <c r="E61" s="2">
        <v>1300</v>
      </c>
      <c r="F61" s="2">
        <v>0</v>
      </c>
      <c r="G61" s="2">
        <v>0</v>
      </c>
      <c r="H61" s="2">
        <v>0</v>
      </c>
      <c r="I61" s="2">
        <v>215.84</v>
      </c>
      <c r="J61" s="1">
        <f>1300*H61*$V$87*50</f>
        <v>0</v>
      </c>
      <c r="K61" s="2">
        <f t="shared" si="2"/>
        <v>0</v>
      </c>
      <c r="M61" s="2">
        <f t="shared" si="3"/>
        <v>0</v>
      </c>
      <c r="P61" s="1">
        <f>M61+J61</f>
        <v>0</v>
      </c>
      <c r="Q61" s="2">
        <v>2900</v>
      </c>
      <c r="R61" s="2">
        <v>0.19900000000000001</v>
      </c>
      <c r="S61" s="2">
        <v>37.215000000000003</v>
      </c>
      <c r="T61" s="2">
        <v>1.0880000000000001</v>
      </c>
      <c r="U61" s="2">
        <v>1299.83</v>
      </c>
      <c r="V61" s="2">
        <v>1.44</v>
      </c>
      <c r="W61" s="2">
        <v>0</v>
      </c>
      <c r="X61" s="2">
        <v>0</v>
      </c>
      <c r="Y61" s="2">
        <v>215.84</v>
      </c>
      <c r="Z61" s="2">
        <v>0</v>
      </c>
      <c r="AA61" s="2">
        <f t="shared" si="1"/>
        <v>0</v>
      </c>
      <c r="AF61" s="1">
        <f t="shared" si="4"/>
        <v>0</v>
      </c>
      <c r="AG61" s="2"/>
    </row>
    <row r="62" spans="1:33" x14ac:dyDescent="0.25">
      <c r="A62" s="2">
        <v>2950</v>
      </c>
      <c r="B62" s="2">
        <v>0.186</v>
      </c>
      <c r="C62" s="2">
        <v>37.847000000000001</v>
      </c>
      <c r="D62" s="2">
        <v>1.0580000000000001</v>
      </c>
      <c r="E62" s="2">
        <v>1300</v>
      </c>
      <c r="F62" s="2">
        <v>0</v>
      </c>
      <c r="G62" s="2">
        <v>0</v>
      </c>
      <c r="H62" s="2">
        <v>0</v>
      </c>
      <c r="I62" s="2">
        <v>217.34</v>
      </c>
      <c r="J62" s="1">
        <f>1300*H62*$V$87*50</f>
        <v>0</v>
      </c>
      <c r="K62" s="2">
        <f t="shared" si="2"/>
        <v>0</v>
      </c>
      <c r="M62" s="2">
        <f t="shared" si="3"/>
        <v>0</v>
      </c>
      <c r="P62" s="1">
        <f>M62+J62</f>
        <v>0</v>
      </c>
      <c r="Q62" s="2">
        <v>2950</v>
      </c>
      <c r="R62" s="2">
        <v>0.192</v>
      </c>
      <c r="S62" s="2">
        <v>37.859000000000002</v>
      </c>
      <c r="T62" s="2">
        <v>1.0880000000000001</v>
      </c>
      <c r="U62" s="2">
        <v>1299.69</v>
      </c>
      <c r="V62" s="2">
        <v>1.4390000000000001</v>
      </c>
      <c r="W62" s="2">
        <v>0</v>
      </c>
      <c r="X62" s="2">
        <v>0</v>
      </c>
      <c r="Y62" s="2">
        <v>217.34</v>
      </c>
      <c r="Z62" s="2">
        <v>0</v>
      </c>
      <c r="AA62" s="2">
        <f t="shared" si="1"/>
        <v>0</v>
      </c>
      <c r="AF62" s="1">
        <f t="shared" si="4"/>
        <v>0</v>
      </c>
      <c r="AG62" s="2"/>
    </row>
    <row r="63" spans="1:33" x14ac:dyDescent="0.25">
      <c r="A63" s="9">
        <v>3044</v>
      </c>
      <c r="B63" s="2">
        <v>0.17899999999999999</v>
      </c>
      <c r="C63" s="2">
        <v>38.49</v>
      </c>
      <c r="D63" s="2">
        <v>1.0580000000000001</v>
      </c>
      <c r="E63" s="2">
        <v>1300</v>
      </c>
      <c r="F63" s="2">
        <v>0</v>
      </c>
      <c r="G63" s="2">
        <v>0</v>
      </c>
      <c r="H63" s="2">
        <v>0</v>
      </c>
      <c r="I63" s="2">
        <v>218.88</v>
      </c>
      <c r="J63" s="1">
        <f>1300*H63*$V$87*50</f>
        <v>0</v>
      </c>
      <c r="K63" s="2">
        <f t="shared" si="2"/>
        <v>0</v>
      </c>
      <c r="M63" s="2">
        <f t="shared" si="3"/>
        <v>0</v>
      </c>
      <c r="P63" s="1">
        <f>M63+J63</f>
        <v>0</v>
      </c>
      <c r="Q63" s="9">
        <v>3000</v>
      </c>
      <c r="R63" s="2">
        <v>0.185</v>
      </c>
      <c r="S63" s="2">
        <v>38.503</v>
      </c>
      <c r="T63" s="2">
        <v>1.0880000000000001</v>
      </c>
      <c r="U63" s="2">
        <v>1299.47</v>
      </c>
      <c r="V63" s="2">
        <v>1.4379999999999999</v>
      </c>
      <c r="W63" s="2">
        <v>0</v>
      </c>
      <c r="X63" s="2">
        <v>0</v>
      </c>
      <c r="Y63" s="2">
        <v>218.88</v>
      </c>
      <c r="Z63" s="2">
        <v>0</v>
      </c>
      <c r="AA63" s="2">
        <f t="shared" si="1"/>
        <v>0</v>
      </c>
      <c r="AD63">
        <f t="shared" ref="AD63:AD77" si="5">(AC63+AB63)*Y63</f>
        <v>0</v>
      </c>
      <c r="AF63" s="1">
        <f t="shared" si="4"/>
        <v>0</v>
      </c>
      <c r="AG63" s="9"/>
    </row>
    <row r="64" spans="1:33" x14ac:dyDescent="0.25">
      <c r="A64" s="2">
        <v>3100</v>
      </c>
      <c r="B64" s="2">
        <v>0.17199999999999999</v>
      </c>
      <c r="C64" s="2">
        <v>39.134</v>
      </c>
      <c r="D64" s="2">
        <v>1.0580000000000001</v>
      </c>
      <c r="E64" s="2">
        <v>1300</v>
      </c>
      <c r="F64" s="2">
        <v>0</v>
      </c>
      <c r="G64" s="2">
        <v>0</v>
      </c>
      <c r="H64" s="2">
        <v>9.9100000000000004E-3</v>
      </c>
      <c r="I64" s="2">
        <v>220.55</v>
      </c>
      <c r="J64" s="1">
        <v>0</v>
      </c>
      <c r="K64" s="2">
        <f t="shared" si="2"/>
        <v>0</v>
      </c>
      <c r="L64" s="2">
        <f t="shared" ref="L64:L77" si="6">$C$88*50*J64</f>
        <v>0</v>
      </c>
      <c r="M64" s="2">
        <f t="shared" si="3"/>
        <v>0</v>
      </c>
      <c r="N64">
        <f t="shared" ref="N64:N82" si="7">(K64+L64)*I64</f>
        <v>0</v>
      </c>
      <c r="O64">
        <f t="shared" ref="O64:O77" si="8">1300*H64*$C$88*50*(1-G64)</f>
        <v>18.27815486899658</v>
      </c>
      <c r="P64" s="1">
        <f t="shared" ref="P64:P82" si="9">O64+N64</f>
        <v>18.27815486899658</v>
      </c>
      <c r="Q64" s="2">
        <v>3050</v>
      </c>
      <c r="R64" s="2">
        <v>0.17799999999999999</v>
      </c>
      <c r="S64" s="2">
        <v>39.146000000000001</v>
      </c>
      <c r="T64" s="2">
        <v>1.0880000000000001</v>
      </c>
      <c r="U64" s="2">
        <v>1299.0899999999999</v>
      </c>
      <c r="V64" s="2">
        <v>1.4379999999999999</v>
      </c>
      <c r="W64" s="2">
        <v>0</v>
      </c>
      <c r="X64" s="2">
        <v>0</v>
      </c>
      <c r="Y64" s="2">
        <v>220.55</v>
      </c>
      <c r="Z64" s="2">
        <v>0</v>
      </c>
      <c r="AA64" s="2">
        <f t="shared" ref="AA64:AA79" si="10">W64-Z64</f>
        <v>0</v>
      </c>
      <c r="AB64" s="2">
        <f t="shared" ref="AB64:AB77" si="11">$AB$87*50*Z64</f>
        <v>0</v>
      </c>
      <c r="AC64" s="2">
        <f t="shared" ref="AC64:AC77" si="12">$AB$87*50*AA64</f>
        <v>0</v>
      </c>
      <c r="AD64">
        <f t="shared" si="5"/>
        <v>0</v>
      </c>
      <c r="AE64">
        <f t="shared" ref="AE64:AE77" si="13">1300*X64*$AB$87*50*(1-W64)</f>
        <v>0</v>
      </c>
      <c r="AF64" s="1">
        <f t="shared" si="4"/>
        <v>0</v>
      </c>
      <c r="AG64" s="2"/>
    </row>
    <row r="65" spans="1:33" x14ac:dyDescent="0.25">
      <c r="A65" s="2">
        <v>3100</v>
      </c>
      <c r="B65" s="2">
        <v>0.16600000000000001</v>
      </c>
      <c r="C65" s="2">
        <v>39.777999999999999</v>
      </c>
      <c r="D65" s="2">
        <v>1.0580000000000001</v>
      </c>
      <c r="E65" s="2">
        <v>1300</v>
      </c>
      <c r="F65" s="2">
        <v>0</v>
      </c>
      <c r="G65" s="2">
        <v>2.1064002160410471E-2</v>
      </c>
      <c r="H65" s="2">
        <v>1.0070000000000001E-2</v>
      </c>
      <c r="I65" s="2">
        <v>222.18</v>
      </c>
      <c r="J65" s="1">
        <v>2.1064002160410471E-2</v>
      </c>
      <c r="K65" s="2">
        <f t="shared" si="2"/>
        <v>0</v>
      </c>
      <c r="L65" s="2">
        <f>$C$88*50*J65</f>
        <v>2.9885204816336341E-2</v>
      </c>
      <c r="M65" s="2">
        <f t="shared" si="3"/>
        <v>0</v>
      </c>
      <c r="N65">
        <f t="shared" si="7"/>
        <v>6.6398948060936087</v>
      </c>
      <c r="O65">
        <f t="shared" si="8"/>
        <v>18.182034088572305</v>
      </c>
      <c r="P65" s="1">
        <f t="shared" si="9"/>
        <v>24.821928894665913</v>
      </c>
      <c r="Q65" s="2">
        <v>3100</v>
      </c>
      <c r="R65" s="2">
        <v>0.17100000000000001</v>
      </c>
      <c r="S65" s="2">
        <v>39.79</v>
      </c>
      <c r="T65" s="2">
        <v>1.0880000000000001</v>
      </c>
      <c r="U65" s="2">
        <v>1298.51</v>
      </c>
      <c r="V65" s="2">
        <v>1.4370000000000001</v>
      </c>
      <c r="W65" s="2">
        <v>0</v>
      </c>
      <c r="X65" s="2">
        <v>0</v>
      </c>
      <c r="Y65" s="2">
        <v>222.18</v>
      </c>
      <c r="Z65" s="2">
        <v>0</v>
      </c>
      <c r="AA65" s="2">
        <f t="shared" si="10"/>
        <v>0</v>
      </c>
      <c r="AB65" s="2">
        <f t="shared" si="11"/>
        <v>0</v>
      </c>
      <c r="AC65" s="2">
        <f t="shared" si="12"/>
        <v>0</v>
      </c>
      <c r="AD65">
        <f t="shared" si="5"/>
        <v>0</v>
      </c>
      <c r="AE65">
        <f t="shared" si="13"/>
        <v>0</v>
      </c>
      <c r="AF65" s="1">
        <f t="shared" si="4"/>
        <v>0</v>
      </c>
      <c r="AG65" s="2"/>
    </row>
    <row r="66" spans="1:33" x14ac:dyDescent="0.25">
      <c r="A66" s="2">
        <v>3150</v>
      </c>
      <c r="B66" s="2">
        <v>0.159</v>
      </c>
      <c r="C66" s="2">
        <v>40.421999999999997</v>
      </c>
      <c r="D66" s="2">
        <v>1.0580000000000001</v>
      </c>
      <c r="E66" s="2">
        <v>1300</v>
      </c>
      <c r="F66" s="2">
        <v>0</v>
      </c>
      <c r="G66" s="2">
        <v>2.1350089573266593E-2</v>
      </c>
      <c r="H66" s="2">
        <v>1.023E-2</v>
      </c>
      <c r="I66" s="2">
        <v>223.77</v>
      </c>
      <c r="J66" s="1">
        <v>2.1350089573266593E-2</v>
      </c>
      <c r="K66" s="2">
        <f t="shared" si="2"/>
        <v>0</v>
      </c>
      <c r="L66" s="2">
        <f t="shared" si="6"/>
        <v>3.0291100185291922E-2</v>
      </c>
      <c r="M66" s="2">
        <f t="shared" si="3"/>
        <v>0</v>
      </c>
      <c r="N66">
        <f t="shared" si="7"/>
        <v>6.7782394884627735</v>
      </c>
      <c r="O66">
        <f t="shared" si="8"/>
        <v>18.465526399285142</v>
      </c>
      <c r="P66" s="1">
        <f t="shared" si="9"/>
        <v>25.243765887747916</v>
      </c>
      <c r="Q66" s="2">
        <v>3140</v>
      </c>
      <c r="R66" s="2">
        <v>0.16400000000000001</v>
      </c>
      <c r="S66" s="2">
        <v>40.433</v>
      </c>
      <c r="T66" s="2">
        <v>1.087</v>
      </c>
      <c r="U66" s="2">
        <v>1297.6400000000001</v>
      </c>
      <c r="V66" s="2">
        <v>1.4359999999999999</v>
      </c>
      <c r="W66" s="2">
        <v>2.571327E-2</v>
      </c>
      <c r="X66" s="2">
        <v>6.1000000000000004E-3</v>
      </c>
      <c r="Y66" s="2">
        <v>223.77</v>
      </c>
      <c r="Z66" s="1">
        <v>2.571327E-2</v>
      </c>
      <c r="AA66" s="2">
        <f t="shared" si="10"/>
        <v>0</v>
      </c>
      <c r="AB66" s="2">
        <f t="shared" si="11"/>
        <v>3.6481497418949287E-2</v>
      </c>
      <c r="AC66" s="2">
        <f t="shared" si="12"/>
        <v>0</v>
      </c>
      <c r="AD66">
        <f t="shared" si="5"/>
        <v>8.1634646774382826</v>
      </c>
      <c r="AE66">
        <f t="shared" si="13"/>
        <v>10.961634591348572</v>
      </c>
      <c r="AF66" s="1">
        <f t="shared" ref="AF66:AF79" si="14">AE66+AD66</f>
        <v>19.125099268786855</v>
      </c>
      <c r="AG66" s="2"/>
    </row>
    <row r="67" spans="1:33" x14ac:dyDescent="0.25">
      <c r="A67" s="2">
        <v>3200</v>
      </c>
      <c r="B67" s="2">
        <v>0.152</v>
      </c>
      <c r="C67" s="2">
        <v>41.064999999999998</v>
      </c>
      <c r="D67" s="2">
        <v>1.0580000000000001</v>
      </c>
      <c r="E67" s="2">
        <v>1300</v>
      </c>
      <c r="F67" s="2">
        <v>0</v>
      </c>
      <c r="G67" s="2">
        <v>2.0234009639832129E-2</v>
      </c>
      <c r="H67" s="2">
        <v>1.039E-2</v>
      </c>
      <c r="I67" s="2">
        <v>225.33</v>
      </c>
      <c r="J67" s="1">
        <v>2.0234009639832129E-2</v>
      </c>
      <c r="K67" s="2">
        <f t="shared" si="2"/>
        <v>0</v>
      </c>
      <c r="L67" s="2">
        <f t="shared" si="6"/>
        <v>2.8707627246574659E-2</v>
      </c>
      <c r="M67" s="2">
        <f t="shared" si="3"/>
        <v>0</v>
      </c>
      <c r="N67">
        <f t="shared" si="7"/>
        <v>6.4686896474706685</v>
      </c>
      <c r="O67">
        <f t="shared" si="8"/>
        <v>18.775720255256239</v>
      </c>
      <c r="P67" s="1">
        <f t="shared" si="9"/>
        <v>25.244409902726908</v>
      </c>
      <c r="Q67" s="2">
        <v>3200</v>
      </c>
      <c r="R67" s="2">
        <v>0.157</v>
      </c>
      <c r="S67" s="2">
        <v>41.075000000000003</v>
      </c>
      <c r="T67" s="2">
        <v>1.087</v>
      </c>
      <c r="U67" s="2">
        <v>1296.3900000000001</v>
      </c>
      <c r="V67" s="2">
        <v>1.4350000000000001</v>
      </c>
      <c r="W67" s="2">
        <v>5.2784940754356899E-2</v>
      </c>
      <c r="X67" s="2">
        <v>6.1999999999999998E-3</v>
      </c>
      <c r="Y67" s="2">
        <v>225.33</v>
      </c>
      <c r="Z67" s="1">
        <v>3.1798353618794406E-2</v>
      </c>
      <c r="AA67" s="2">
        <f t="shared" si="10"/>
        <v>2.0986587135562493E-2</v>
      </c>
      <c r="AB67" s="2">
        <f t="shared" si="11"/>
        <v>4.5114898084564307E-2</v>
      </c>
      <c r="AC67" s="2">
        <f t="shared" si="12"/>
        <v>2.9775369854498371E-2</v>
      </c>
      <c r="AD67">
        <f t="shared" si="5"/>
        <v>16.875024074708993</v>
      </c>
      <c r="AE67">
        <f t="shared" si="13"/>
        <v>10.831758828683485</v>
      </c>
      <c r="AF67" s="1">
        <f t="shared" si="14"/>
        <v>27.70678290339248</v>
      </c>
      <c r="AG67" s="2"/>
    </row>
    <row r="68" spans="1:33" x14ac:dyDescent="0.25">
      <c r="A68" s="2">
        <v>3250</v>
      </c>
      <c r="B68" s="2">
        <v>0.14599999999999999</v>
      </c>
      <c r="C68" s="2">
        <v>41.709000000000003</v>
      </c>
      <c r="D68" s="2">
        <v>1.0580000000000001</v>
      </c>
      <c r="E68" s="2">
        <v>1300</v>
      </c>
      <c r="F68" s="2">
        <v>0</v>
      </c>
      <c r="G68" s="2">
        <v>1.9135777365447644E-2</v>
      </c>
      <c r="H68" s="2">
        <v>1.055E-2</v>
      </c>
      <c r="I68" s="2">
        <v>226.85</v>
      </c>
      <c r="J68" s="1">
        <v>1.9135777365447644E-2</v>
      </c>
      <c r="K68" s="2">
        <f t="shared" si="2"/>
        <v>0</v>
      </c>
      <c r="L68" s="2">
        <f t="shared" si="6"/>
        <v>2.7149476226367413E-2</v>
      </c>
      <c r="M68" s="2">
        <f t="shared" si="3"/>
        <v>0</v>
      </c>
      <c r="N68">
        <f t="shared" si="7"/>
        <v>6.1588586819514477</v>
      </c>
      <c r="O68">
        <f t="shared" si="8"/>
        <v>19.086225545857481</v>
      </c>
      <c r="P68" s="1">
        <f t="shared" si="9"/>
        <v>25.245084227808928</v>
      </c>
      <c r="Q68" s="2">
        <v>3250</v>
      </c>
      <c r="R68" s="2">
        <v>0.15</v>
      </c>
      <c r="S68" s="2">
        <v>41.716999999999999</v>
      </c>
      <c r="T68" s="2">
        <v>1.087</v>
      </c>
      <c r="U68" s="2">
        <v>1294.71</v>
      </c>
      <c r="V68" s="2">
        <v>1.4339999999999999</v>
      </c>
      <c r="W68" s="2">
        <v>5.1984274548373552E-2</v>
      </c>
      <c r="X68" s="2">
        <v>6.2899999999999996E-3</v>
      </c>
      <c r="Y68" s="2">
        <v>226.85</v>
      </c>
      <c r="Z68" s="1">
        <v>3.176956748522853E-2</v>
      </c>
      <c r="AA68" s="2">
        <f t="shared" si="10"/>
        <v>2.0214707063145022E-2</v>
      </c>
      <c r="AB68" s="2">
        <f t="shared" si="11"/>
        <v>4.5074056866882345E-2</v>
      </c>
      <c r="AC68" s="2">
        <f t="shared" si="12"/>
        <v>2.8680241118649672E-2</v>
      </c>
      <c r="AD68">
        <f t="shared" si="5"/>
        <v>16.731162498017937</v>
      </c>
      <c r="AE68">
        <f t="shared" si="13"/>
        <v>10.998282863796975</v>
      </c>
      <c r="AF68" s="1">
        <f t="shared" si="14"/>
        <v>27.729445361814911</v>
      </c>
      <c r="AG68" s="2"/>
    </row>
    <row r="69" spans="1:33" x14ac:dyDescent="0.25">
      <c r="A69" s="2">
        <v>3300</v>
      </c>
      <c r="B69" s="2">
        <v>0.13900000000000001</v>
      </c>
      <c r="C69" s="2">
        <v>42.353000000000002</v>
      </c>
      <c r="D69" s="2">
        <v>1.0580000000000001</v>
      </c>
      <c r="E69" s="2">
        <v>1300</v>
      </c>
      <c r="F69" s="2">
        <v>0</v>
      </c>
      <c r="G69" s="2">
        <v>1.7987507965681888E-2</v>
      </c>
      <c r="H69" s="2">
        <v>1.072E-2</v>
      </c>
      <c r="I69" s="2">
        <v>228.42</v>
      </c>
      <c r="J69" s="1">
        <v>1.7987507965681888E-2</v>
      </c>
      <c r="K69" s="2">
        <f t="shared" si="2"/>
        <v>0</v>
      </c>
      <c r="L69" s="2">
        <f t="shared" si="6"/>
        <v>2.5520333486303122E-2</v>
      </c>
      <c r="M69" s="2">
        <f t="shared" si="3"/>
        <v>0</v>
      </c>
      <c r="N69">
        <f t="shared" si="7"/>
        <v>5.8293545749413589</v>
      </c>
      <c r="O69">
        <f t="shared" si="8"/>
        <v>19.416479832902517</v>
      </c>
      <c r="P69" s="1">
        <f t="shared" si="9"/>
        <v>25.245834407843876</v>
      </c>
      <c r="Q69" s="2">
        <v>3300</v>
      </c>
      <c r="R69" s="2">
        <v>0.14299999999999999</v>
      </c>
      <c r="S69" s="2">
        <v>42.357999999999997</v>
      </c>
      <c r="T69" s="2">
        <v>1.0860000000000001</v>
      </c>
      <c r="U69" s="2">
        <v>1292.71</v>
      </c>
      <c r="V69" s="2">
        <v>1.4330000000000001</v>
      </c>
      <c r="W69" s="2">
        <v>5.1074461141693374E-2</v>
      </c>
      <c r="X69" s="2">
        <v>6.3899999999999998E-3</v>
      </c>
      <c r="Y69" s="2">
        <v>228.42</v>
      </c>
      <c r="Z69" s="1">
        <v>3.1739811305566377E-2</v>
      </c>
      <c r="AA69" s="2">
        <f t="shared" si="10"/>
        <v>1.9334649836126996E-2</v>
      </c>
      <c r="AB69" s="2">
        <f t="shared" si="11"/>
        <v>4.5031839366286637E-2</v>
      </c>
      <c r="AC69" s="2">
        <f t="shared" si="12"/>
        <v>2.7431632697550924E-2</v>
      </c>
      <c r="AD69">
        <f t="shared" si="5"/>
        <v>16.552106288821776</v>
      </c>
      <c r="AE69">
        <f t="shared" si="13"/>
        <v>11.183859218381862</v>
      </c>
      <c r="AF69" s="1">
        <f t="shared" si="14"/>
        <v>27.735965507203638</v>
      </c>
      <c r="AG69" s="2"/>
    </row>
    <row r="70" spans="1:33" x14ac:dyDescent="0.25">
      <c r="A70" s="2">
        <v>3350</v>
      </c>
      <c r="B70" s="2">
        <v>0.13</v>
      </c>
      <c r="C70" s="2">
        <v>42.999000000000002</v>
      </c>
      <c r="D70" s="2">
        <v>1.167</v>
      </c>
      <c r="E70" s="2">
        <v>1300</v>
      </c>
      <c r="F70" s="2">
        <v>0</v>
      </c>
      <c r="G70" s="2">
        <v>1.685606132041037E-2</v>
      </c>
      <c r="H70" s="2">
        <v>1.089E-2</v>
      </c>
      <c r="I70" s="2">
        <v>229.96</v>
      </c>
      <c r="J70" s="1">
        <v>1.685606132041037E-2</v>
      </c>
      <c r="K70" s="2">
        <f t="shared" si="2"/>
        <v>0</v>
      </c>
      <c r="L70" s="2">
        <f t="shared" si="6"/>
        <v>2.3915058549698338E-2</v>
      </c>
      <c r="M70" s="2">
        <f t="shared" si="3"/>
        <v>0</v>
      </c>
      <c r="N70">
        <f t="shared" si="7"/>
        <v>5.4995068640886302</v>
      </c>
      <c r="O70">
        <f t="shared" si="8"/>
        <v>19.747116304545091</v>
      </c>
      <c r="P70" s="1">
        <f t="shared" si="9"/>
        <v>25.246623168633722</v>
      </c>
      <c r="Q70" s="2">
        <v>3350</v>
      </c>
      <c r="R70" s="2">
        <v>0.13400000000000001</v>
      </c>
      <c r="S70" s="2">
        <v>43</v>
      </c>
      <c r="T70" s="2">
        <v>1.198</v>
      </c>
      <c r="U70" s="2">
        <v>1290.3</v>
      </c>
      <c r="V70" s="2">
        <v>1.5669999999999999</v>
      </c>
      <c r="W70" s="2">
        <v>5.0124619461035545E-2</v>
      </c>
      <c r="X70" s="2">
        <v>6.4999999999999997E-3</v>
      </c>
      <c r="Y70" s="2">
        <v>229.96</v>
      </c>
      <c r="Z70" s="1">
        <v>3.1710790588109328E-2</v>
      </c>
      <c r="AA70" s="2">
        <f t="shared" si="10"/>
        <v>1.8413828872926218E-2</v>
      </c>
      <c r="AB70" s="2">
        <f t="shared" si="11"/>
        <v>4.49906653254507E-2</v>
      </c>
      <c r="AC70" s="2">
        <f>$AB$87*50*AA70</f>
        <v>2.6125189464452855E-2</v>
      </c>
      <c r="AD70">
        <f t="shared" si="5"/>
        <v>16.35380196748622</v>
      </c>
      <c r="AE70">
        <f t="shared" si="13"/>
        <v>11.387769982472109</v>
      </c>
      <c r="AF70" s="1">
        <f t="shared" si="14"/>
        <v>27.741571949958328</v>
      </c>
      <c r="AG70" s="2"/>
    </row>
    <row r="71" spans="1:33" x14ac:dyDescent="0.25">
      <c r="A71" s="2">
        <v>3400</v>
      </c>
      <c r="B71" s="2">
        <v>0.121</v>
      </c>
      <c r="C71" s="2">
        <v>43.645000000000003</v>
      </c>
      <c r="D71" s="2">
        <v>1.167</v>
      </c>
      <c r="E71" s="2">
        <v>1300</v>
      </c>
      <c r="F71" s="2">
        <v>0</v>
      </c>
      <c r="G71" s="2">
        <v>1.57298801806687E-2</v>
      </c>
      <c r="H71" s="2">
        <v>1.106E-2</v>
      </c>
      <c r="I71" s="2">
        <v>231.62</v>
      </c>
      <c r="J71" s="1">
        <v>1.57298801806687E-2</v>
      </c>
      <c r="K71" s="2">
        <f t="shared" si="2"/>
        <v>0</v>
      </c>
      <c r="L71" s="2">
        <f t="shared" si="6"/>
        <v>2.2317254211986524E-2</v>
      </c>
      <c r="M71" s="2">
        <f t="shared" si="3"/>
        <v>0</v>
      </c>
      <c r="N71">
        <f t="shared" si="7"/>
        <v>5.1691224205803188</v>
      </c>
      <c r="O71">
        <f t="shared" si="8"/>
        <v>20.078354895438764</v>
      </c>
      <c r="P71" s="1">
        <f t="shared" si="9"/>
        <v>25.247477316019083</v>
      </c>
      <c r="Q71" s="2">
        <v>3400</v>
      </c>
      <c r="R71" s="2">
        <v>0.124</v>
      </c>
      <c r="S71" s="2">
        <v>43.642000000000003</v>
      </c>
      <c r="T71" s="2">
        <v>1.1970000000000001</v>
      </c>
      <c r="U71" s="2">
        <v>1287.9100000000001</v>
      </c>
      <c r="V71" s="2">
        <v>1.5660000000000001</v>
      </c>
      <c r="W71" s="2">
        <v>4.9386258620643879E-2</v>
      </c>
      <c r="X71" s="2">
        <v>6.6E-3</v>
      </c>
      <c r="Y71" s="2">
        <v>231.62</v>
      </c>
      <c r="Z71" s="1">
        <v>3.1679278716508122E-2</v>
      </c>
      <c r="AA71" s="2">
        <f t="shared" si="10"/>
        <v>1.7706979904135757E-2</v>
      </c>
      <c r="AB71" s="2">
        <f t="shared" si="11"/>
        <v>4.4945956882592765E-2</v>
      </c>
      <c r="AC71" s="2">
        <f t="shared" si="12"/>
        <v>2.512232561903311E-2</v>
      </c>
      <c r="AD71">
        <f t="shared" si="5"/>
        <v>16.229215593026584</v>
      </c>
      <c r="AE71">
        <f t="shared" si="13"/>
        <v>11.571954613974336</v>
      </c>
      <c r="AF71" s="1">
        <f t="shared" si="14"/>
        <v>27.801170207000922</v>
      </c>
      <c r="AG71" s="2"/>
    </row>
    <row r="72" spans="1:33" x14ac:dyDescent="0.25">
      <c r="A72" s="2">
        <v>3450</v>
      </c>
      <c r="B72" s="2">
        <v>0.111</v>
      </c>
      <c r="C72" s="2">
        <v>44.290999999999997</v>
      </c>
      <c r="D72" s="2">
        <v>1.167</v>
      </c>
      <c r="E72" s="2">
        <v>1300</v>
      </c>
      <c r="F72" s="2">
        <v>0</v>
      </c>
      <c r="G72" s="2">
        <v>1.4621308545753759E-2</v>
      </c>
      <c r="H72" s="2">
        <v>1.123E-2</v>
      </c>
      <c r="I72" s="2">
        <v>233.24</v>
      </c>
      <c r="J72" s="1">
        <v>1.4621308545753759E-2</v>
      </c>
      <c r="K72" s="2">
        <f t="shared" si="2"/>
        <v>0</v>
      </c>
      <c r="L72" s="2">
        <f t="shared" si="6"/>
        <v>2.0744433904111646E-2</v>
      </c>
      <c r="M72" s="2">
        <f t="shared" si="3"/>
        <v>0</v>
      </c>
      <c r="N72">
        <f t="shared" si="7"/>
        <v>4.8384317637950005</v>
      </c>
      <c r="O72">
        <f t="shared" si="8"/>
        <v>20.409934973998112</v>
      </c>
      <c r="P72" s="1">
        <f t="shared" si="9"/>
        <v>25.248366737793113</v>
      </c>
      <c r="Q72" s="2">
        <v>3450</v>
      </c>
      <c r="R72" s="2">
        <v>0.115</v>
      </c>
      <c r="S72" s="2">
        <v>44.281999999999996</v>
      </c>
      <c r="T72" s="2">
        <v>1.196</v>
      </c>
      <c r="U72" s="2">
        <v>1285.56</v>
      </c>
      <c r="V72" s="2">
        <v>1.5649999999999999</v>
      </c>
      <c r="W72" s="2">
        <v>4.8558509744481559E-2</v>
      </c>
      <c r="X72" s="2">
        <v>6.7000000000000002E-3</v>
      </c>
      <c r="Y72" s="2">
        <v>233.24</v>
      </c>
      <c r="Z72" s="1">
        <v>3.1648310625888847E-2</v>
      </c>
      <c r="AA72" s="2">
        <f t="shared" si="10"/>
        <v>1.6910199118592713E-2</v>
      </c>
      <c r="AB72" s="2">
        <f t="shared" si="11"/>
        <v>4.4902019945828327E-2</v>
      </c>
      <c r="AC72" s="2">
        <f t="shared" si="12"/>
        <v>2.3991868225972757E-2</v>
      </c>
      <c r="AD72">
        <f t="shared" si="5"/>
        <v>16.068810477190887</v>
      </c>
      <c r="AE72">
        <f t="shared" si="13"/>
        <v>11.757516234253387</v>
      </c>
      <c r="AF72" s="1">
        <f t="shared" si="14"/>
        <v>27.826326711444274</v>
      </c>
      <c r="AG72" s="2"/>
    </row>
    <row r="73" spans="1:33" x14ac:dyDescent="0.25">
      <c r="A73" s="2">
        <v>3500</v>
      </c>
      <c r="B73" s="2">
        <v>0.10199999999999999</v>
      </c>
      <c r="C73" s="2">
        <v>44.938000000000002</v>
      </c>
      <c r="D73" s="2">
        <v>1.167</v>
      </c>
      <c r="E73" s="2">
        <v>1300</v>
      </c>
      <c r="F73" s="2">
        <v>0</v>
      </c>
      <c r="G73" s="2">
        <v>1.3468209279781327E-2</v>
      </c>
      <c r="H73" s="2">
        <v>1.141E-2</v>
      </c>
      <c r="I73" s="2">
        <v>234.87</v>
      </c>
      <c r="J73" s="1">
        <v>1.3468209279781327E-2</v>
      </c>
      <c r="K73" s="2">
        <f t="shared" si="2"/>
        <v>0</v>
      </c>
      <c r="L73" s="2">
        <f t="shared" si="6"/>
        <v>1.9108438641923461E-2</v>
      </c>
      <c r="M73" s="2">
        <f t="shared" si="3"/>
        <v>0</v>
      </c>
      <c r="N73">
        <f t="shared" si="7"/>
        <v>4.4879989838285637</v>
      </c>
      <c r="O73">
        <f t="shared" si="8"/>
        <v>20.761342234493267</v>
      </c>
      <c r="P73" s="1">
        <f t="shared" si="9"/>
        <v>25.249341218321831</v>
      </c>
      <c r="Q73" s="2">
        <v>3500</v>
      </c>
      <c r="R73" s="2">
        <v>0.105</v>
      </c>
      <c r="S73" s="2">
        <v>44.920999999999999</v>
      </c>
      <c r="T73" s="2">
        <v>1.1950000000000001</v>
      </c>
      <c r="U73" s="2">
        <v>1283.46</v>
      </c>
      <c r="V73" s="2">
        <v>1.5640000000000001</v>
      </c>
      <c r="W73" s="2">
        <v>4.7616576306715369E-2</v>
      </c>
      <c r="X73" s="2">
        <v>6.8100000000000001E-3</v>
      </c>
      <c r="Y73" s="2">
        <v>234.87</v>
      </c>
      <c r="Z73" s="1">
        <v>3.1617126787553573E-2</v>
      </c>
      <c r="AA73" s="2">
        <f t="shared" si="10"/>
        <v>1.5999449519161796E-2</v>
      </c>
      <c r="AB73" s="2">
        <f t="shared" si="11"/>
        <v>4.4857776910316269E-2</v>
      </c>
      <c r="AC73" s="2">
        <f t="shared" si="12"/>
        <v>2.2699714051846009E-2</v>
      </c>
      <c r="AD73">
        <f t="shared" si="5"/>
        <v>15.867227902283055</v>
      </c>
      <c r="AE73">
        <f t="shared" si="13"/>
        <v>11.96238120737239</v>
      </c>
      <c r="AF73" s="1">
        <f t="shared" si="14"/>
        <v>27.829609109655443</v>
      </c>
      <c r="AG73" s="2"/>
    </row>
    <row r="74" spans="1:33" x14ac:dyDescent="0.25">
      <c r="A74" s="2">
        <v>3550</v>
      </c>
      <c r="B74" s="2">
        <v>9.2999999999999999E-2</v>
      </c>
      <c r="C74" s="2">
        <v>45.584000000000003</v>
      </c>
      <c r="D74" s="2">
        <v>1.167</v>
      </c>
      <c r="E74" s="2">
        <v>1300</v>
      </c>
      <c r="F74" s="2">
        <v>0</v>
      </c>
      <c r="G74" s="2">
        <v>1.2388752500368003E-2</v>
      </c>
      <c r="H74" s="2">
        <v>1.158E-2</v>
      </c>
      <c r="I74" s="2">
        <v>236.48</v>
      </c>
      <c r="J74" s="1">
        <v>1.2388752500368003E-2</v>
      </c>
      <c r="K74" s="2">
        <f t="shared" si="2"/>
        <v>0</v>
      </c>
      <c r="L74" s="2">
        <f t="shared" si="6"/>
        <v>1.757692593614802E-2</v>
      </c>
      <c r="M74" s="2">
        <f t="shared" si="3"/>
        <v>0</v>
      </c>
      <c r="N74">
        <f t="shared" si="7"/>
        <v>4.1565914453802835</v>
      </c>
      <c r="O74">
        <f t="shared" si="8"/>
        <v>21.093725249891676</v>
      </c>
      <c r="P74" s="1">
        <f t="shared" si="9"/>
        <v>25.250316695271959</v>
      </c>
      <c r="Q74" s="2">
        <v>3550</v>
      </c>
      <c r="R74" s="2">
        <v>9.6000000000000002E-2</v>
      </c>
      <c r="S74" s="2">
        <v>45.558999999999997</v>
      </c>
      <c r="T74" s="2">
        <v>1.1950000000000001</v>
      </c>
      <c r="U74" s="2">
        <v>1281.74</v>
      </c>
      <c r="V74" s="2">
        <v>1.5629999999999999</v>
      </c>
      <c r="W74" s="2">
        <v>4.6681372380145379E-2</v>
      </c>
      <c r="X74" s="2">
        <v>6.9199999999999999E-3</v>
      </c>
      <c r="Y74" s="2">
        <v>236.48</v>
      </c>
      <c r="Z74" s="1">
        <v>3.1585917062634146E-2</v>
      </c>
      <c r="AA74" s="2">
        <f t="shared" si="10"/>
        <v>1.5095455317511233E-2</v>
      </c>
      <c r="AB74" s="2">
        <f t="shared" si="11"/>
        <v>4.4813497147411972E-2</v>
      </c>
      <c r="AC74" s="2">
        <f t="shared" si="12"/>
        <v>2.1417144307342095E-2</v>
      </c>
      <c r="AD74">
        <f t="shared" si="5"/>
        <v>15.662222091220244</v>
      </c>
      <c r="AE74">
        <f t="shared" si="13"/>
        <v>12.167542498964083</v>
      </c>
      <c r="AF74" s="1">
        <f t="shared" si="14"/>
        <v>27.829764590184325</v>
      </c>
      <c r="AG74" s="2"/>
    </row>
    <row r="75" spans="1:33" x14ac:dyDescent="0.25">
      <c r="A75" s="2">
        <v>3600</v>
      </c>
      <c r="B75" s="2">
        <v>8.4000000000000005E-2</v>
      </c>
      <c r="C75" s="2">
        <v>46.23</v>
      </c>
      <c r="D75" s="2">
        <v>1.167</v>
      </c>
      <c r="E75" s="2">
        <v>1300</v>
      </c>
      <c r="F75" s="2">
        <v>0</v>
      </c>
      <c r="G75" s="2">
        <v>1.1264349097949895E-2</v>
      </c>
      <c r="H75" s="2">
        <v>1.176E-2</v>
      </c>
      <c r="I75" s="2">
        <v>238.11</v>
      </c>
      <c r="J75" s="1">
        <v>1.1264349097949895E-2</v>
      </c>
      <c r="K75" s="2">
        <f t="shared" si="2"/>
        <v>0</v>
      </c>
      <c r="L75" s="2">
        <f t="shared" si="6"/>
        <v>1.598164381826982E-2</v>
      </c>
      <c r="M75" s="2">
        <f t="shared" si="3"/>
        <v>0</v>
      </c>
      <c r="N75">
        <f t="shared" si="7"/>
        <v>3.8053892095682271</v>
      </c>
      <c r="O75">
        <f t="shared" si="8"/>
        <v>21.445995662545418</v>
      </c>
      <c r="P75" s="1">
        <f t="shared" si="9"/>
        <v>25.251384872113643</v>
      </c>
      <c r="Q75" s="2">
        <v>3600</v>
      </c>
      <c r="R75" s="2">
        <v>8.5999999999999993E-2</v>
      </c>
      <c r="S75" s="2">
        <v>46.195999999999998</v>
      </c>
      <c r="T75" s="2">
        <v>1.194</v>
      </c>
      <c r="U75" s="2">
        <v>1280.47</v>
      </c>
      <c r="V75" s="2">
        <v>1.5620000000000001</v>
      </c>
      <c r="W75" s="2">
        <v>4.5807860082363712E-2</v>
      </c>
      <c r="X75" s="2">
        <v>7.0200000000000002E-3</v>
      </c>
      <c r="Y75" s="2">
        <v>238.11</v>
      </c>
      <c r="Z75" s="1">
        <v>3.1553728687864505E-2</v>
      </c>
      <c r="AA75" s="2">
        <f t="shared" si="10"/>
        <v>1.4254131394499207E-2</v>
      </c>
      <c r="AB75" s="2">
        <f t="shared" si="11"/>
        <v>4.476782889475181E-2</v>
      </c>
      <c r="AC75" s="2">
        <f t="shared" si="12"/>
        <v>2.0223489959767343E-2</v>
      </c>
      <c r="AD75">
        <f t="shared" si="5"/>
        <v>15.475082932449558</v>
      </c>
      <c r="AE75">
        <f t="shared" si="13"/>
        <v>12.354684096016198</v>
      </c>
      <c r="AF75" s="1">
        <f t="shared" si="14"/>
        <v>27.829767028465756</v>
      </c>
      <c r="AG75" s="2"/>
    </row>
    <row r="76" spans="1:33" x14ac:dyDescent="0.25">
      <c r="A76" s="2">
        <v>3650</v>
      </c>
      <c r="B76" s="2">
        <v>7.3999999999999996E-2</v>
      </c>
      <c r="C76" s="2">
        <v>46.875999999999998</v>
      </c>
      <c r="D76" s="2">
        <v>1.167</v>
      </c>
      <c r="E76" s="2">
        <v>1300</v>
      </c>
      <c r="F76" s="2">
        <v>0</v>
      </c>
      <c r="G76" s="2">
        <v>1.0209517267274482E-2</v>
      </c>
      <c r="H76" s="2">
        <v>1.193E-2</v>
      </c>
      <c r="I76" s="2">
        <v>239.78</v>
      </c>
      <c r="J76" s="1">
        <v>1.0209517267274482E-2</v>
      </c>
      <c r="K76" s="2">
        <f t="shared" si="2"/>
        <v>0</v>
      </c>
      <c r="L76" s="2">
        <f t="shared" si="6"/>
        <v>1.4485068520448474E-2</v>
      </c>
      <c r="M76" s="2">
        <f t="shared" si="3"/>
        <v>0</v>
      </c>
      <c r="N76">
        <f t="shared" si="7"/>
        <v>3.4732297298331352</v>
      </c>
      <c r="O76">
        <f t="shared" si="8"/>
        <v>21.779224693621025</v>
      </c>
      <c r="P76" s="1">
        <f t="shared" si="9"/>
        <v>25.252454423454161</v>
      </c>
      <c r="Q76" s="2">
        <v>3650</v>
      </c>
      <c r="R76" s="2">
        <v>7.6999999999999999E-2</v>
      </c>
      <c r="S76" s="2">
        <v>46.832999999999998</v>
      </c>
      <c r="T76" s="2">
        <v>1.194</v>
      </c>
      <c r="U76" s="2">
        <v>1279.6199999999999</v>
      </c>
      <c r="V76" s="2">
        <v>1.56</v>
      </c>
      <c r="W76" s="2">
        <v>4.4884158160598507E-2</v>
      </c>
      <c r="X76" s="2">
        <v>7.1300000000000001E-3</v>
      </c>
      <c r="Y76" s="2">
        <v>239.78</v>
      </c>
      <c r="Z76" s="1">
        <v>3.1519987017759162E-2</v>
      </c>
      <c r="AA76" s="2">
        <f t="shared" si="10"/>
        <v>1.3364171142839346E-2</v>
      </c>
      <c r="AB76" s="2">
        <f t="shared" si="11"/>
        <v>4.4719956856272884E-2</v>
      </c>
      <c r="AC76" s="2">
        <f t="shared" si="12"/>
        <v>1.896083131604382E-2</v>
      </c>
      <c r="AD76">
        <f t="shared" si="5"/>
        <v>15.2693793879581</v>
      </c>
      <c r="AE76">
        <f t="shared" si="13"/>
        <v>12.560423320943976</v>
      </c>
      <c r="AF76" s="1">
        <f t="shared" si="14"/>
        <v>27.829802708902076</v>
      </c>
      <c r="AG76" s="2"/>
    </row>
    <row r="77" spans="1:33" x14ac:dyDescent="0.25">
      <c r="A77" s="2">
        <v>3700</v>
      </c>
      <c r="B77" s="2">
        <v>6.5000000000000002E-2</v>
      </c>
      <c r="C77" s="2">
        <v>47.521999999999998</v>
      </c>
      <c r="D77" s="2">
        <v>1.167</v>
      </c>
      <c r="E77" s="2">
        <v>1300</v>
      </c>
      <c r="F77" s="2">
        <v>0</v>
      </c>
      <c r="G77" s="2">
        <v>9.1134567639168836E-3</v>
      </c>
      <c r="H77" s="2">
        <v>1.2109999999999999E-2</v>
      </c>
      <c r="I77" s="2">
        <v>241.4</v>
      </c>
      <c r="J77" s="1">
        <v>9.1134567639168836E-3</v>
      </c>
      <c r="K77" s="2">
        <f t="shared" si="2"/>
        <v>0</v>
      </c>
      <c r="L77" s="2">
        <f t="shared" si="6"/>
        <v>1.2929998767583419E-2</v>
      </c>
      <c r="M77" s="2">
        <f t="shared" si="3"/>
        <v>0</v>
      </c>
      <c r="N77">
        <f t="shared" si="7"/>
        <v>3.1213017024946375</v>
      </c>
      <c r="O77">
        <f t="shared" si="8"/>
        <v>22.132311391011271</v>
      </c>
      <c r="P77" s="1">
        <f t="shared" si="9"/>
        <v>25.253613093505908</v>
      </c>
      <c r="Q77" s="2">
        <v>3700</v>
      </c>
      <c r="R77" s="2">
        <v>6.7000000000000004E-2</v>
      </c>
      <c r="S77" s="2">
        <v>47.469000000000001</v>
      </c>
      <c r="T77" s="2">
        <v>1.1930000000000001</v>
      </c>
      <c r="U77" s="2">
        <v>1279.0899999999999</v>
      </c>
      <c r="V77" s="2">
        <v>1.5589999999999999</v>
      </c>
      <c r="W77" s="2">
        <v>4.3982E-2</v>
      </c>
      <c r="X77" s="2">
        <v>7.2399999999999999E-3</v>
      </c>
      <c r="Y77" s="2">
        <v>241.4</v>
      </c>
      <c r="Z77" s="1">
        <v>3.1486024129167234E-2</v>
      </c>
      <c r="AA77" s="2">
        <f t="shared" si="10"/>
        <v>1.2495975870832766E-2</v>
      </c>
      <c r="AB77" s="2">
        <f t="shared" si="11"/>
        <v>4.4671770957221288E-2</v>
      </c>
      <c r="AC77" s="2">
        <f t="shared" si="12"/>
        <v>1.7729052410643924E-2</v>
      </c>
      <c r="AD77">
        <f t="shared" si="5"/>
        <v>15.063558761002662</v>
      </c>
      <c r="AE77">
        <f t="shared" si="13"/>
        <v>12.766249671605468</v>
      </c>
      <c r="AF77" s="1">
        <f t="shared" si="14"/>
        <v>27.829808432608132</v>
      </c>
      <c r="AG77" s="2"/>
    </row>
    <row r="78" spans="1:33" x14ac:dyDescent="0.25">
      <c r="A78" s="2">
        <v>3750</v>
      </c>
      <c r="B78" s="2">
        <v>5.6000000000000001E-2</v>
      </c>
      <c r="C78" s="2">
        <v>48.168999999999997</v>
      </c>
      <c r="D78" s="2">
        <v>1.167</v>
      </c>
      <c r="E78" s="2">
        <v>1300</v>
      </c>
      <c r="F78" s="2">
        <v>0</v>
      </c>
      <c r="G78" s="2">
        <v>8.0261025205155441E-3</v>
      </c>
      <c r="H78" s="2">
        <v>1.2290000000000001E-2</v>
      </c>
      <c r="I78" s="2">
        <v>242.97</v>
      </c>
      <c r="J78" s="1">
        <v>8.0261025205155441E-3</v>
      </c>
      <c r="K78" s="2">
        <f t="shared" si="2"/>
        <v>0</v>
      </c>
      <c r="L78" s="2">
        <f>$C$88*50*J78</f>
        <v>1.1387281290415812E-2</v>
      </c>
      <c r="M78" s="2">
        <f t="shared" si="3"/>
        <v>0</v>
      </c>
      <c r="N78">
        <f>(K78+L78)*I78</f>
        <v>2.7667677351323299</v>
      </c>
      <c r="O78">
        <f>1300*H78*$C$88*50*(1-G78)</f>
        <v>22.48592850873705</v>
      </c>
      <c r="P78" s="1">
        <v>25.269526563535027</v>
      </c>
      <c r="Q78" s="2">
        <v>3750</v>
      </c>
      <c r="R78" s="2">
        <v>5.8000000000000003E-2</v>
      </c>
      <c r="S78" s="2">
        <v>48.104999999999997</v>
      </c>
      <c r="T78" s="2">
        <v>1.1930000000000001</v>
      </c>
      <c r="U78" s="2">
        <v>1278.81</v>
      </c>
      <c r="V78" s="2">
        <v>1.5580000000000001</v>
      </c>
      <c r="W78" s="2">
        <v>4.3099999999999999E-2</v>
      </c>
      <c r="X78" s="2">
        <v>7.3499999999999998E-3</v>
      </c>
      <c r="Y78" s="2">
        <v>242.97</v>
      </c>
      <c r="Z78" s="1">
        <v>3.1452603685413347E-2</v>
      </c>
      <c r="AA78" s="2">
        <f t="shared" si="10"/>
        <v>1.1647396314586653E-2</v>
      </c>
      <c r="AB78" s="2">
        <f>$AB$87*50*Z78</f>
        <v>4.4624354668567699E-2</v>
      </c>
      <c r="AC78" s="2">
        <f>$AB$87*50*AA78</f>
        <v>1.6525103908918329E-2</v>
      </c>
      <c r="AD78">
        <f t="shared" ref="AD78:AD83" si="15">(AC78+AB78)*Y78</f>
        <v>14.85748395057178</v>
      </c>
      <c r="AE78">
        <f>1300*X78*$AB$87*50*(1-W78)</f>
        <v>12.972168819066574</v>
      </c>
      <c r="AF78" s="1">
        <f t="shared" si="14"/>
        <v>27.829652769638354</v>
      </c>
      <c r="AG78" s="2"/>
    </row>
    <row r="79" spans="1:33" x14ac:dyDescent="0.25">
      <c r="A79" s="2">
        <v>3800</v>
      </c>
      <c r="B79" s="2">
        <v>4.1000000000000002E-2</v>
      </c>
      <c r="C79" s="2">
        <v>48.820999999999998</v>
      </c>
      <c r="D79" s="2">
        <v>1.4079999999999999</v>
      </c>
      <c r="E79" s="2">
        <v>1300</v>
      </c>
      <c r="F79" s="2">
        <v>0</v>
      </c>
      <c r="G79" s="2">
        <v>6.8516957089991681E-3</v>
      </c>
      <c r="H79" s="2">
        <v>1.2489999999999999E-2</v>
      </c>
      <c r="I79" s="2">
        <v>244.55</v>
      </c>
      <c r="J79" s="1">
        <v>6.8516957089991681E-3</v>
      </c>
      <c r="K79" s="2">
        <f t="shared" si="2"/>
        <v>0</v>
      </c>
      <c r="L79" s="2">
        <f t="shared" ref="L79:L82" si="16">$C$89*50*J79</f>
        <v>8.2137613371144457E-3</v>
      </c>
      <c r="M79" s="2">
        <f t="shared" si="3"/>
        <v>0</v>
      </c>
      <c r="N79">
        <f t="shared" si="7"/>
        <v>2.008675334991338</v>
      </c>
      <c r="O79">
        <f>1300*H79*$C$89*50*(1-G79)</f>
        <v>19.331426763744695</v>
      </c>
      <c r="P79" s="1">
        <f t="shared" si="9"/>
        <v>21.340102098736033</v>
      </c>
      <c r="Q79" s="2">
        <v>3800</v>
      </c>
      <c r="R79" s="2">
        <v>4.2000000000000003E-2</v>
      </c>
      <c r="S79" s="2">
        <v>48.747</v>
      </c>
      <c r="T79" s="2">
        <v>1.44</v>
      </c>
      <c r="U79" s="2">
        <v>1278.3699999999999</v>
      </c>
      <c r="V79" s="2">
        <v>1.853</v>
      </c>
      <c r="W79" s="2">
        <v>4.5216956121543778E-2</v>
      </c>
      <c r="X79" s="2">
        <v>7.4700000000000001E-3</v>
      </c>
      <c r="Y79" s="2">
        <v>244.55</v>
      </c>
      <c r="Z79" s="1">
        <v>3.1418962242965968E-2</v>
      </c>
      <c r="AA79" s="2">
        <f t="shared" si="10"/>
        <v>1.3797993878577809E-2</v>
      </c>
      <c r="AB79" s="2">
        <f t="shared" ref="AB79:AB82" si="17">$AB$88*50*Z79</f>
        <v>3.7664815876831841E-2</v>
      </c>
      <c r="AC79" s="2">
        <f t="shared" ref="AC79:AC82" si="18">$AB$88*50*AA79</f>
        <v>1.6540931393195058E-2</v>
      </c>
      <c r="AD79">
        <f t="shared" si="15"/>
        <v>13.25601549488508</v>
      </c>
      <c r="AE79">
        <f>1300*X79*$AB$88*50*(1-W79)</f>
        <v>11.115081826620928</v>
      </c>
      <c r="AF79" s="1">
        <f t="shared" si="14"/>
        <v>24.371097321506006</v>
      </c>
      <c r="AG79" s="2"/>
    </row>
    <row r="80" spans="1:33" x14ac:dyDescent="0.25">
      <c r="A80" s="2">
        <v>3850</v>
      </c>
      <c r="B80" s="2">
        <v>3.1E-2</v>
      </c>
      <c r="C80" s="2">
        <v>49.468000000000004</v>
      </c>
      <c r="D80" s="2">
        <v>1.252</v>
      </c>
      <c r="E80" s="2">
        <v>1300</v>
      </c>
      <c r="F80" s="2">
        <v>0</v>
      </c>
      <c r="G80" s="2">
        <v>5.7383397722121131E-3</v>
      </c>
      <c r="H80" s="2">
        <v>1.268E-2</v>
      </c>
      <c r="I80" s="2">
        <v>246.22</v>
      </c>
      <c r="J80" s="1">
        <v>5.7383397722121131E-3</v>
      </c>
      <c r="K80" s="2">
        <f t="shared" si="2"/>
        <v>0</v>
      </c>
      <c r="L80" s="2">
        <f t="shared" si="16"/>
        <v>6.8790786050693976E-3</v>
      </c>
      <c r="M80" s="2">
        <f t="shared" si="3"/>
        <v>0</v>
      </c>
      <c r="N80">
        <f t="shared" si="7"/>
        <v>1.693766734140187</v>
      </c>
      <c r="O80">
        <f t="shared" ref="O80:O82" si="19">1300*H80*$C$89*50*(1-G80)</f>
        <v>19.647500619064775</v>
      </c>
      <c r="P80" s="1">
        <f t="shared" si="9"/>
        <v>21.341267353204962</v>
      </c>
      <c r="Q80" s="2">
        <v>3850</v>
      </c>
      <c r="R80" s="2">
        <v>3.2000000000000001E-2</v>
      </c>
      <c r="S80" s="2">
        <v>49.384</v>
      </c>
      <c r="T80" s="2">
        <v>1.2789999999999999</v>
      </c>
      <c r="U80" s="2">
        <v>1278.3900000000001</v>
      </c>
      <c r="V80" s="2">
        <v>1.659</v>
      </c>
      <c r="W80" s="2">
        <v>4.4770942923010891E-2</v>
      </c>
      <c r="X80" s="2">
        <v>7.5900000000000004E-3</v>
      </c>
      <c r="Y80" s="2">
        <v>246.22</v>
      </c>
      <c r="Z80" s="1">
        <v>3.1384907823667076E-2</v>
      </c>
      <c r="AA80" s="2">
        <f>W80-Z80</f>
        <v>1.3386035099343815E-2</v>
      </c>
      <c r="AB80" s="2">
        <f t="shared" si="17"/>
        <v>3.7623991694837336E-2</v>
      </c>
      <c r="AC80" s="2">
        <f t="shared" si="18"/>
        <v>1.6047078303818543E-2</v>
      </c>
      <c r="AD80">
        <f t="shared" si="15"/>
        <v>13.214890855069051</v>
      </c>
      <c r="AE80">
        <f>1300*X80*$AB$88*50*(1-W80)</f>
        <v>11.298913018608889</v>
      </c>
      <c r="AF80" s="1">
        <f t="shared" ref="AF80:AF82" si="20">AE80+AD80</f>
        <v>24.51380387367794</v>
      </c>
      <c r="AG80" s="2"/>
    </row>
    <row r="81" spans="1:33" x14ac:dyDescent="0.25">
      <c r="A81" s="2">
        <v>3900</v>
      </c>
      <c r="B81" s="2">
        <v>0.02</v>
      </c>
      <c r="C81" s="2">
        <v>50.115000000000002</v>
      </c>
      <c r="D81" s="2">
        <v>1.252</v>
      </c>
      <c r="E81" s="2">
        <v>1300</v>
      </c>
      <c r="F81" s="2">
        <v>0</v>
      </c>
      <c r="G81" s="2">
        <v>4.6380578333810769E-3</v>
      </c>
      <c r="H81" s="2">
        <v>1.2869999999999999E-2</v>
      </c>
      <c r="I81" s="2">
        <v>247.93</v>
      </c>
      <c r="J81" s="1">
        <v>4.6380578333810769E-3</v>
      </c>
      <c r="K81" s="2">
        <f t="shared" si="2"/>
        <v>0</v>
      </c>
      <c r="L81" s="2">
        <f t="shared" si="16"/>
        <v>5.5600688835451767E-3</v>
      </c>
      <c r="M81" s="2">
        <f t="shared" si="3"/>
        <v>0</v>
      </c>
      <c r="N81">
        <f t="shared" si="7"/>
        <v>1.3785078782973557</v>
      </c>
      <c r="O81">
        <f t="shared" si="19"/>
        <v>19.963971582515462</v>
      </c>
      <c r="P81" s="1">
        <f t="shared" si="9"/>
        <v>21.342479460812818</v>
      </c>
      <c r="Q81" s="2">
        <v>3900</v>
      </c>
      <c r="R81" s="2">
        <v>2.1000000000000001E-2</v>
      </c>
      <c r="S81" s="2">
        <v>50.021000000000001</v>
      </c>
      <c r="T81" s="2">
        <v>1.2789999999999999</v>
      </c>
      <c r="U81" s="2">
        <v>1278.23</v>
      </c>
      <c r="V81" s="2">
        <v>1.657</v>
      </c>
      <c r="W81" s="2">
        <v>4.440045948856583E-2</v>
      </c>
      <c r="X81" s="2">
        <v>7.7000000000000002E-3</v>
      </c>
      <c r="Y81" s="2">
        <v>247.93</v>
      </c>
      <c r="Z81" s="1">
        <v>3.1351205633464385E-2</v>
      </c>
      <c r="AA81" s="2">
        <f t="shared" ref="AA81:AA83" si="21">W81-Z81</f>
        <v>1.3049253855101445E-2</v>
      </c>
      <c r="AB81" s="2">
        <f t="shared" si="17"/>
        <v>3.7583589762436961E-2</v>
      </c>
      <c r="AC81" s="2">
        <f t="shared" si="18"/>
        <v>1.564334747855874E-2</v>
      </c>
      <c r="AD81">
        <f t="shared" si="15"/>
        <v>13.196554550160064</v>
      </c>
      <c r="AE81">
        <f>1300*X81*$AB$88*50*(1-W81)</f>
        <v>11.4671111501016</v>
      </c>
      <c r="AF81" s="1">
        <f t="shared" si="20"/>
        <v>24.663665700261664</v>
      </c>
      <c r="AG81" s="2"/>
    </row>
    <row r="82" spans="1:33" x14ac:dyDescent="0.25">
      <c r="A82" s="2">
        <v>3950</v>
      </c>
      <c r="B82" s="2">
        <v>0.01</v>
      </c>
      <c r="C82" s="2">
        <v>50.762</v>
      </c>
      <c r="D82" s="2">
        <v>1.252</v>
      </c>
      <c r="E82" s="2">
        <v>1300</v>
      </c>
      <c r="F82" s="2">
        <v>0</v>
      </c>
      <c r="G82" s="2">
        <v>3.5520703875235272E-3</v>
      </c>
      <c r="H82" s="2">
        <v>1.306E-2</v>
      </c>
      <c r="I82" s="2">
        <v>249.62</v>
      </c>
      <c r="J82">
        <v>3.5520703875235272E-3</v>
      </c>
      <c r="K82" s="2">
        <f t="shared" si="2"/>
        <v>0</v>
      </c>
      <c r="L82" s="2">
        <f t="shared" si="16"/>
        <v>4.2581952927987828E-3</v>
      </c>
      <c r="M82" s="2">
        <f t="shared" si="3"/>
        <v>0</v>
      </c>
      <c r="N82">
        <f t="shared" si="7"/>
        <v>1.0629307089884321</v>
      </c>
      <c r="O82">
        <f t="shared" si="19"/>
        <v>20.280803199540241</v>
      </c>
      <c r="P82" s="1">
        <f t="shared" si="9"/>
        <v>21.343733908528673</v>
      </c>
      <c r="Q82" s="2">
        <v>3950</v>
      </c>
      <c r="R82" s="2">
        <v>0.01</v>
      </c>
      <c r="S82" s="2">
        <v>50.658000000000001</v>
      </c>
      <c r="T82" s="2">
        <v>1.2789999999999999</v>
      </c>
      <c r="U82" s="2">
        <v>1278.04</v>
      </c>
      <c r="V82" s="2">
        <v>1.6559999999999999</v>
      </c>
      <c r="W82" s="2">
        <v>4.4012048180149248E-2</v>
      </c>
      <c r="X82" s="2">
        <v>7.8200000000000006E-3</v>
      </c>
      <c r="Y82" s="2">
        <v>249.62</v>
      </c>
      <c r="Z82">
        <v>3.1318431876342263E-2</v>
      </c>
      <c r="AA82" s="2">
        <f t="shared" si="21"/>
        <v>1.2693616303806984E-2</v>
      </c>
      <c r="AB82" s="2">
        <f t="shared" si="17"/>
        <v>3.7544300828637973E-2</v>
      </c>
      <c r="AC82" s="2">
        <f t="shared" si="18"/>
        <v>1.5217011854077953E-2</v>
      </c>
      <c r="AD82">
        <f t="shared" si="15"/>
        <v>13.170278871859551</v>
      </c>
      <c r="AE82">
        <f>1300*X82*$AB$88*50*(1-W82)</f>
        <v>11.650552915076943</v>
      </c>
      <c r="AF82" s="1">
        <f t="shared" si="20"/>
        <v>24.820831786936495</v>
      </c>
      <c r="AG82" s="2"/>
    </row>
    <row r="83" spans="1:33" x14ac:dyDescent="0.25">
      <c r="A83" s="2">
        <v>4000</v>
      </c>
      <c r="B83" s="2">
        <v>0</v>
      </c>
      <c r="C83" s="2">
        <v>51.384</v>
      </c>
      <c r="D83" s="2">
        <v>1.252</v>
      </c>
      <c r="E83" s="2">
        <v>1300</v>
      </c>
      <c r="F83" s="2">
        <v>0</v>
      </c>
      <c r="G83" s="2">
        <v>2.53222222222222E-3</v>
      </c>
      <c r="H83" s="2">
        <v>1.324E-2</v>
      </c>
      <c r="I83" s="2">
        <v>251.55</v>
      </c>
      <c r="J83" s="2">
        <v>2.53222222222222E-3</v>
      </c>
      <c r="K83" s="2">
        <f t="shared" si="2"/>
        <v>0</v>
      </c>
      <c r="L83" s="2">
        <f>$C$89*50*J83</f>
        <v>3.0356089746590674E-3</v>
      </c>
      <c r="M83" s="2">
        <f>$C$89*50*K83</f>
        <v>0</v>
      </c>
      <c r="N83">
        <f>(K83+L83)*I83</f>
        <v>0.76360743757548843</v>
      </c>
      <c r="O83">
        <f>1300*H83*$C$89*50*(1-G83)</f>
        <v>20.58136737943774</v>
      </c>
      <c r="P83" s="1">
        <f>O83+N83</f>
        <v>21.344974817013227</v>
      </c>
      <c r="Q83" s="2">
        <v>4000</v>
      </c>
      <c r="R83" s="2">
        <v>0</v>
      </c>
      <c r="S83" s="2">
        <v>51.268999999999998</v>
      </c>
      <c r="T83" s="2">
        <v>1.2789999999999999</v>
      </c>
      <c r="U83" s="2">
        <v>1277.8800000000001</v>
      </c>
      <c r="V83" s="2">
        <v>1.6539999999999999</v>
      </c>
      <c r="W83" s="2">
        <v>4.3664082687338499E-2</v>
      </c>
      <c r="X83" s="2">
        <v>7.9299999999999995E-3</v>
      </c>
      <c r="Y83" s="2">
        <v>251.55</v>
      </c>
      <c r="Z83" s="2">
        <v>3.1281599119944652E-2</v>
      </c>
      <c r="AA83" s="2">
        <f t="shared" si="21"/>
        <v>1.2382483567393847E-2</v>
      </c>
      <c r="AB83" s="2">
        <f>$AB$88*50*Z83</f>
        <v>3.7500145997004006E-2</v>
      </c>
      <c r="AC83" s="2">
        <f>$AB$88*50*AA83</f>
        <v>1.4844028267298946E-2</v>
      </c>
      <c r="AD83">
        <f t="shared" si="15"/>
        <v>13.167177036185407</v>
      </c>
      <c r="AE83">
        <f>1300*X83*$AB$88*50*(1-W83)</f>
        <v>11.818735652917074</v>
      </c>
      <c r="AF83" s="1">
        <f>AE83+AD83</f>
        <v>24.985912689102481</v>
      </c>
      <c r="AG83" s="2"/>
    </row>
    <row r="86" spans="1:33" x14ac:dyDescent="0.25">
      <c r="J86">
        <f t="shared" ref="J86:J89" si="22">(N66+O66-O65)/I65/$C$88/50</f>
        <v>2.240221241721542E-2</v>
      </c>
      <c r="P86">
        <f>SUM(P64:P83)</f>
        <v>478.06083991673427</v>
      </c>
      <c r="AF86" s="1">
        <f>SUM(AF66:AF83)</f>
        <v>476.00007792054009</v>
      </c>
    </row>
    <row r="87" spans="1:33" x14ac:dyDescent="0.25">
      <c r="J87">
        <f t="shared" si="22"/>
        <v>2.1352118090776397E-2</v>
      </c>
      <c r="W87" s="2">
        <v>3050</v>
      </c>
      <c r="X87">
        <f t="shared" ref="X87:X92" si="23">(AD65+AE65-AE64)/Y64/$AB$87/50</f>
        <v>0</v>
      </c>
      <c r="AA87" s="1" t="s">
        <v>10</v>
      </c>
      <c r="AB87" s="1">
        <f>PI()/4*(0.2286^2-0.127^2)</f>
        <v>2.8375618829459874E-2</v>
      </c>
      <c r="AC87" s="1"/>
    </row>
    <row r="88" spans="1:33" x14ac:dyDescent="0.25">
      <c r="B88" s="1" t="s">
        <v>10</v>
      </c>
      <c r="C88" s="1">
        <f>PI()/4*(0.2286^2-0.127^2)</f>
        <v>2.8375618829459874E-2</v>
      </c>
      <c r="J88">
        <f t="shared" si="22"/>
        <v>2.0236118923312025E-2</v>
      </c>
      <c r="W88" s="2">
        <v>3100</v>
      </c>
      <c r="X88">
        <f t="shared" si="23"/>
        <v>6.067131243496264E-2</v>
      </c>
      <c r="AA88" s="1" t="s">
        <v>11</v>
      </c>
      <c r="AB88" s="1">
        <f>PI()/4*(0.216^2-0.127^2)</f>
        <v>2.39758497340339E-2</v>
      </c>
      <c r="AC88" s="1"/>
    </row>
    <row r="89" spans="1:33" x14ac:dyDescent="0.25">
      <c r="B89" s="1" t="s">
        <v>11</v>
      </c>
      <c r="C89" s="1">
        <f>PI()/4*(0.216^2-0.127^2)</f>
        <v>2.39758497340339E-2</v>
      </c>
      <c r="J89">
        <f t="shared" si="22"/>
        <v>1.9138108199596323E-2</v>
      </c>
      <c r="W89" s="2">
        <v>3150</v>
      </c>
      <c r="X89">
        <f t="shared" si="23"/>
        <v>5.2743845505649221E-2</v>
      </c>
    </row>
    <row r="90" spans="1:33" x14ac:dyDescent="0.25">
      <c r="J90">
        <f t="shared" ref="J90:J98" si="24">(N70+O70-O69)/I69/$C$88/50</f>
        <v>1.7989941827065335E-2</v>
      </c>
      <c r="W90" s="2">
        <v>3200</v>
      </c>
      <c r="X90">
        <f t="shared" si="23"/>
        <v>5.28558287436054E-2</v>
      </c>
    </row>
    <row r="91" spans="1:33" x14ac:dyDescent="0.25">
      <c r="J91">
        <f t="shared" si="24"/>
        <v>1.6858679293450522E-2</v>
      </c>
      <c r="W91" s="2">
        <v>3250</v>
      </c>
      <c r="X91">
        <f t="shared" si="23"/>
        <v>5.2004532855471054E-2</v>
      </c>
    </row>
    <row r="92" spans="1:33" x14ac:dyDescent="0.25">
      <c r="J92">
        <f t="shared" si="24"/>
        <v>1.5732586732535199E-2</v>
      </c>
      <c r="W92" s="2">
        <v>3300</v>
      </c>
      <c r="X92">
        <f t="shared" si="23"/>
        <v>5.1091760815681758E-2</v>
      </c>
    </row>
    <row r="93" spans="1:33" x14ac:dyDescent="0.25">
      <c r="J93">
        <f t="shared" si="24"/>
        <v>1.4624253338855697E-2</v>
      </c>
      <c r="W93" s="2">
        <v>3350</v>
      </c>
      <c r="X93">
        <f t="shared" ref="X93:X98" si="25">(AD71+AE71-AE70)/Y70/$AB$87/50</f>
        <v>5.0307288907610735E-2</v>
      </c>
    </row>
    <row r="94" spans="1:33" x14ac:dyDescent="0.25">
      <c r="J94">
        <f t="shared" si="24"/>
        <v>1.3471136626191003E-2</v>
      </c>
      <c r="W94" s="2">
        <v>3400</v>
      </c>
      <c r="X94">
        <f t="shared" si="25"/>
        <v>4.9462811034856967E-2</v>
      </c>
    </row>
    <row r="95" spans="1:33" x14ac:dyDescent="0.25">
      <c r="J95">
        <f t="shared" si="24"/>
        <v>1.2391936209590363E-2</v>
      </c>
      <c r="W95" s="2">
        <v>3450</v>
      </c>
      <c r="X95">
        <f t="shared" si="25"/>
        <v>4.8568428858640544E-2</v>
      </c>
    </row>
    <row r="96" spans="1:33" x14ac:dyDescent="0.25">
      <c r="J96">
        <f t="shared" si="24"/>
        <v>1.1267515081510122E-2</v>
      </c>
      <c r="W96" s="2">
        <v>3500</v>
      </c>
      <c r="X96">
        <f t="shared" si="25"/>
        <v>4.7617042894232312E-2</v>
      </c>
    </row>
    <row r="97" spans="10:24" x14ac:dyDescent="0.25">
      <c r="J97">
        <f t="shared" si="24"/>
        <v>1.0212923164039328E-2</v>
      </c>
      <c r="W97" s="2">
        <v>3550</v>
      </c>
      <c r="X97">
        <f t="shared" si="25"/>
        <v>4.6681379647461781E-2</v>
      </c>
    </row>
    <row r="98" spans="10:24" x14ac:dyDescent="0.25">
      <c r="J98">
        <f t="shared" si="24"/>
        <v>9.1107797815813303E-3</v>
      </c>
      <c r="W98" s="2">
        <v>3600</v>
      </c>
      <c r="X98">
        <f t="shared" si="25"/>
        <v>4.5807965700177956E-2</v>
      </c>
    </row>
    <row r="99" spans="10:24" x14ac:dyDescent="0.25">
      <c r="J99">
        <f>(P78-O78)/I78/$C$88/50</f>
        <v>8.0749255096570858E-3</v>
      </c>
      <c r="W99" s="2">
        <v>3650</v>
      </c>
      <c r="X99">
        <f>(AD77+AE77-AE76)/Y76/$AB$87/50</f>
        <v>4.4884174985364032E-2</v>
      </c>
    </row>
    <row r="100" spans="10:24" x14ac:dyDescent="0.25">
      <c r="J100">
        <f>(N80+O80-O79)/I79/$C$89/50</f>
        <v>6.855670452406217E-3</v>
      </c>
      <c r="W100" s="2">
        <v>3700</v>
      </c>
      <c r="X100">
        <f>(AD78+AE78-AE77)/Y77/$AB$87/50</f>
        <v>4.3981545501242753E-2</v>
      </c>
    </row>
    <row r="101" spans="10:24" x14ac:dyDescent="0.25">
      <c r="J101">
        <f>(N81+O81-O80)/I80/$C$89/50</f>
        <v>5.7424462912233579E-3</v>
      </c>
      <c r="W101" s="2">
        <v>3750</v>
      </c>
      <c r="X101">
        <v>4.3099999999999999E-2</v>
      </c>
    </row>
    <row r="102" spans="10:24" x14ac:dyDescent="0.25">
      <c r="J102">
        <f>(N82+O82-O81)/I81/$C$89/50</f>
        <v>4.6422784846712776E-3</v>
      </c>
      <c r="W102" s="2">
        <v>3800</v>
      </c>
    </row>
    <row r="103" spans="10:24" x14ac:dyDescent="0.25">
      <c r="J103">
        <f>(N83+O83-O82)/I82/$C$89/50</f>
        <v>3.5562172187744629E-3</v>
      </c>
      <c r="W103" s="2">
        <v>3850</v>
      </c>
      <c r="X103">
        <f>(AD80+AE80-AE79)/Y79/$AB$88/50</f>
        <v>4.5703735569735046E-2</v>
      </c>
    </row>
    <row r="104" spans="10:24" x14ac:dyDescent="0.25">
      <c r="W104" s="2">
        <v>3900</v>
      </c>
      <c r="X104">
        <f>(AD81+AE81-AE80)/Y80/$AB$88/50</f>
        <v>4.5278662234347039E-2</v>
      </c>
    </row>
    <row r="105" spans="10:24" x14ac:dyDescent="0.25">
      <c r="W105" s="2">
        <v>3950</v>
      </c>
      <c r="X105">
        <f>(AD82+AE82-AE81)/Y81/$AB$88/50</f>
        <v>4.4929252548743609E-2</v>
      </c>
    </row>
    <row r="106" spans="10:24" x14ac:dyDescent="0.25">
      <c r="W106" s="2">
        <v>4000</v>
      </c>
      <c r="X106">
        <f>(AD83+AE83-AE82)/Y82/$AB$88/50</f>
        <v>4.4563710653696111E-2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不同油水比溶解度</vt:lpstr>
      <vt:lpstr>不同油水比溢流476kg</vt:lpstr>
      <vt:lpstr>同时考虑溶解悬浮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2022-07-05T15:29:17Z</dcterms:modified>
</cp:coreProperties>
</file>