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743217C6-803F-4BCD-B29C-EA055C7E9DE1}" xr6:coauthVersionLast="36" xr6:coauthVersionMax="36" xr10:uidLastSave="{00000000-0000-0000-0000-000000000000}"/>
  <bookViews>
    <workbookView xWindow="240" yWindow="108" windowWidth="12708" windowHeight="8016" xr2:uid="{00000000-000D-0000-FFFF-FFFF00000000}"/>
  </bookViews>
  <sheets>
    <sheet name="无溶解无悬浮压力" sheetId="1" r:id="rId1"/>
    <sheet name="无溶解无悬浮气体" sheetId="2" r:id="rId2"/>
    <sheet name="有溶解气体" sheetId="3" r:id="rId3"/>
    <sheet name="同时存在溶解和悬浮" sheetId="4" r:id="rId4"/>
  </sheets>
  <calcPr calcId="191029"/>
</workbook>
</file>

<file path=xl/calcChain.xml><?xml version="1.0" encoding="utf-8"?>
<calcChain xmlns="http://schemas.openxmlformats.org/spreadsheetml/2006/main">
  <c r="X8" i="4" l="1"/>
  <c r="X9" i="4"/>
  <c r="X10" i="4"/>
  <c r="T108" i="4"/>
  <c r="T109" i="4"/>
  <c r="T110" i="4"/>
  <c r="T111" i="4"/>
  <c r="T112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90" i="4"/>
  <c r="Q86" i="4"/>
  <c r="Q87" i="4"/>
  <c r="Q88" i="4"/>
  <c r="Q89" i="4"/>
  <c r="Q90" i="4"/>
  <c r="Q91" i="4"/>
  <c r="Q92" i="4"/>
  <c r="Q93" i="4"/>
  <c r="Q94" i="4"/>
  <c r="Q95" i="4"/>
  <c r="Q96" i="4"/>
  <c r="Q97" i="4"/>
  <c r="Q85" i="4"/>
  <c r="AD102" i="4" l="1"/>
  <c r="AD101" i="4"/>
  <c r="AD100" i="4"/>
  <c r="AD99" i="4"/>
  <c r="AD98" i="4"/>
  <c r="AD97" i="4"/>
  <c r="AD96" i="4"/>
  <c r="AD95" i="4"/>
  <c r="AD94" i="4"/>
  <c r="AD93" i="4"/>
  <c r="F93" i="4"/>
  <c r="H93" i="4" s="1"/>
  <c r="R93" i="4" s="1"/>
  <c r="AD92" i="4"/>
  <c r="F92" i="4"/>
  <c r="H92" i="4" s="1"/>
  <c r="J92" i="4" s="1"/>
  <c r="AD91" i="4"/>
  <c r="F91" i="4"/>
  <c r="AD90" i="4"/>
  <c r="AD89" i="4"/>
  <c r="AD88" i="4"/>
  <c r="L88" i="4"/>
  <c r="AD87" i="4"/>
  <c r="AD86" i="4"/>
  <c r="AC83" i="4"/>
  <c r="L83" i="4"/>
  <c r="AC82" i="4"/>
  <c r="L81" i="4"/>
  <c r="M80" i="4"/>
  <c r="L80" i="4"/>
  <c r="M78" i="4"/>
  <c r="L78" i="4"/>
  <c r="AF77" i="4"/>
  <c r="AC77" i="4"/>
  <c r="L71" i="4"/>
  <c r="AF70" i="4"/>
  <c r="AC70" i="4"/>
  <c r="R70" i="4"/>
  <c r="R69" i="4"/>
  <c r="M69" i="4"/>
  <c r="L69" i="4"/>
  <c r="AF68" i="4"/>
  <c r="AC67" i="4"/>
  <c r="R67" i="4"/>
  <c r="L67" i="4"/>
  <c r="AF66" i="4"/>
  <c r="U55" i="4"/>
  <c r="AH54" i="4"/>
  <c r="U54" i="4"/>
  <c r="AH53" i="4"/>
  <c r="U51" i="4"/>
  <c r="AH50" i="4"/>
  <c r="U50" i="4"/>
  <c r="AH49" i="4"/>
  <c r="U47" i="4"/>
  <c r="AH46" i="4"/>
  <c r="U42" i="4"/>
  <c r="AH41" i="4"/>
  <c r="U39" i="4"/>
  <c r="AH38" i="4"/>
  <c r="U38" i="4"/>
  <c r="AJ22" i="4"/>
  <c r="X22" i="4"/>
  <c r="AJ21" i="4"/>
  <c r="X21" i="4"/>
  <c r="AJ20" i="4"/>
  <c r="X20" i="4"/>
  <c r="AJ19" i="4"/>
  <c r="X19" i="4"/>
  <c r="AJ18" i="4"/>
  <c r="X18" i="4"/>
  <c r="AJ17" i="4"/>
  <c r="X17" i="4"/>
  <c r="AJ16" i="4"/>
  <c r="X16" i="4"/>
  <c r="AJ15" i="4"/>
  <c r="X15" i="4"/>
  <c r="AJ14" i="4"/>
  <c r="X14" i="4"/>
  <c r="AJ13" i="4"/>
  <c r="X13" i="4"/>
  <c r="AJ12" i="4"/>
  <c r="X12" i="4"/>
  <c r="AJ11" i="4"/>
  <c r="X11" i="4"/>
  <c r="AJ10" i="4"/>
  <c r="AJ9" i="4"/>
  <c r="AJ8" i="4"/>
  <c r="AJ7" i="4"/>
  <c r="X7" i="4"/>
  <c r="AJ6" i="4"/>
  <c r="X6" i="4"/>
  <c r="AJ5" i="4"/>
  <c r="X5" i="4"/>
  <c r="AJ4" i="4"/>
  <c r="X4" i="4"/>
  <c r="AJ3" i="4"/>
  <c r="X3" i="4"/>
  <c r="AC80" i="4" l="1"/>
  <c r="M83" i="4"/>
  <c r="R75" i="4"/>
  <c r="M65" i="4"/>
  <c r="M66" i="4"/>
  <c r="M67" i="4"/>
  <c r="M68" i="4"/>
  <c r="M64" i="4"/>
  <c r="AH39" i="4"/>
  <c r="AH47" i="4"/>
  <c r="AH51" i="4"/>
  <c r="AH55" i="4"/>
  <c r="AF67" i="4"/>
  <c r="AC69" i="4"/>
  <c r="M71" i="4"/>
  <c r="AC78" i="4"/>
  <c r="M81" i="4"/>
  <c r="U40" i="4"/>
  <c r="U48" i="4"/>
  <c r="U52" i="4"/>
  <c r="L66" i="4"/>
  <c r="L68" i="4"/>
  <c r="AF69" i="4"/>
  <c r="L77" i="4"/>
  <c r="L79" i="4"/>
  <c r="AC81" i="4"/>
  <c r="AH40" i="4"/>
  <c r="AH48" i="4"/>
  <c r="AH52" i="4"/>
  <c r="R66" i="4"/>
  <c r="R68" i="4"/>
  <c r="L70" i="4"/>
  <c r="M77" i="4"/>
  <c r="M79" i="4"/>
  <c r="L82" i="4"/>
  <c r="U41" i="4"/>
  <c r="U49" i="4"/>
  <c r="U53" i="4"/>
  <c r="AC66" i="4"/>
  <c r="AC68" i="4"/>
  <c r="M70" i="4"/>
  <c r="R77" i="4"/>
  <c r="AC79" i="4"/>
  <c r="M82" i="4"/>
  <c r="G92" i="4"/>
  <c r="E100" i="4" s="1"/>
  <c r="AH58" i="4"/>
  <c r="R71" i="4"/>
  <c r="AF71" i="4"/>
  <c r="AH57" i="4"/>
  <c r="L72" i="4"/>
  <c r="R58" i="4"/>
  <c r="M72" i="4"/>
  <c r="U58" i="4"/>
  <c r="AC72" i="4"/>
  <c r="R59" i="4"/>
  <c r="AF72" i="4"/>
  <c r="AF59" i="4"/>
  <c r="AH59" i="4"/>
  <c r="R73" i="4"/>
  <c r="R60" i="4"/>
  <c r="AC73" i="4"/>
  <c r="AC71" i="4"/>
  <c r="U57" i="4"/>
  <c r="U56" i="4"/>
  <c r="AH56" i="4"/>
  <c r="R72" i="4"/>
  <c r="U59" i="4"/>
  <c r="L73" i="4"/>
  <c r="M73" i="4"/>
  <c r="AF60" i="4"/>
  <c r="AF73" i="4"/>
  <c r="R61" i="4"/>
  <c r="AC75" i="4"/>
  <c r="AF61" i="4"/>
  <c r="AF75" i="4"/>
  <c r="AH35" i="4"/>
  <c r="R62" i="4"/>
  <c r="L76" i="4"/>
  <c r="AF62" i="4"/>
  <c r="M76" i="4"/>
  <c r="AH36" i="4"/>
  <c r="R63" i="4"/>
  <c r="R76" i="4"/>
  <c r="U37" i="4"/>
  <c r="AF63" i="4"/>
  <c r="AC76" i="4"/>
  <c r="AH37" i="4"/>
  <c r="L64" i="4"/>
  <c r="AF76" i="4"/>
  <c r="U43" i="4"/>
  <c r="AC64" i="4"/>
  <c r="M74" i="4"/>
  <c r="G91" i="4"/>
  <c r="E99" i="4" s="1"/>
  <c r="E102" i="4" s="1"/>
  <c r="D102" i="4" s="1"/>
  <c r="AH43" i="4"/>
  <c r="R74" i="4"/>
  <c r="U44" i="4"/>
  <c r="AC74" i="4"/>
  <c r="AF74" i="4"/>
  <c r="AH45" i="4"/>
  <c r="AC65" i="4"/>
  <c r="M75" i="4"/>
  <c r="AH42" i="4"/>
  <c r="R64" i="4"/>
  <c r="L74" i="4"/>
  <c r="AF64" i="4"/>
  <c r="H91" i="4"/>
  <c r="L65" i="4"/>
  <c r="AH44" i="4"/>
  <c r="U45" i="4"/>
  <c r="R65" i="4"/>
  <c r="L75" i="4"/>
  <c r="U46" i="4"/>
  <c r="AF65" i="4"/>
  <c r="Z101" i="3"/>
  <c r="Z102" i="3"/>
  <c r="Z92" i="3"/>
  <c r="Y70" i="3"/>
  <c r="Z87" i="3"/>
  <c r="Z88" i="3"/>
  <c r="Z89" i="3"/>
  <c r="Z90" i="3"/>
  <c r="Z93" i="3"/>
  <c r="Z94" i="3"/>
  <c r="Z95" i="3"/>
  <c r="Z96" i="3"/>
  <c r="Z97" i="3"/>
  <c r="Z98" i="3"/>
  <c r="Z99" i="3"/>
  <c r="Z100" i="3"/>
  <c r="Z86" i="3"/>
  <c r="AB76" i="3"/>
  <c r="AB75" i="3"/>
  <c r="Y75" i="3"/>
  <c r="AB72" i="3"/>
  <c r="Y71" i="3"/>
  <c r="AB70" i="3"/>
  <c r="AB67" i="3"/>
  <c r="Y66" i="3"/>
  <c r="AB65" i="3"/>
  <c r="AB62" i="3"/>
  <c r="AB60" i="3"/>
  <c r="AD59" i="3"/>
  <c r="AD55" i="3"/>
  <c r="AD53" i="3"/>
  <c r="AD52" i="3"/>
  <c r="AD47" i="3"/>
  <c r="AD45" i="3"/>
  <c r="AD44" i="3"/>
  <c r="AD39" i="3"/>
  <c r="AD37" i="3"/>
  <c r="AD36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F4" i="3"/>
  <c r="AF3" i="3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4" i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3" i="3"/>
  <c r="H93" i="3"/>
  <c r="P93" i="3" s="1"/>
  <c r="F93" i="3"/>
  <c r="R37" i="3"/>
  <c r="R59" i="3"/>
  <c r="R58" i="3"/>
  <c r="R44" i="3"/>
  <c r="R46" i="3"/>
  <c r="R47" i="3"/>
  <c r="R52" i="3"/>
  <c r="R54" i="3"/>
  <c r="R55" i="3"/>
  <c r="P109" i="3"/>
  <c r="P59" i="3"/>
  <c r="P64" i="3"/>
  <c r="P66" i="3"/>
  <c r="P67" i="3"/>
  <c r="P72" i="3"/>
  <c r="P74" i="3"/>
  <c r="P75" i="3"/>
  <c r="L88" i="3"/>
  <c r="M64" i="3"/>
  <c r="M66" i="3"/>
  <c r="M67" i="3"/>
  <c r="M72" i="3"/>
  <c r="M74" i="3"/>
  <c r="M75" i="3"/>
  <c r="L69" i="3"/>
  <c r="L65" i="3"/>
  <c r="L67" i="3"/>
  <c r="L68" i="3"/>
  <c r="L74" i="3"/>
  <c r="L76" i="3"/>
  <c r="L77" i="3"/>
  <c r="F92" i="3"/>
  <c r="Y80" i="3" s="1"/>
  <c r="G92" i="3"/>
  <c r="E100" i="3" s="1"/>
  <c r="F91" i="3"/>
  <c r="AB74" i="3" s="1"/>
  <c r="Y81" i="3" l="1"/>
  <c r="L82" i="3"/>
  <c r="L75" i="3"/>
  <c r="L66" i="3"/>
  <c r="M82" i="3"/>
  <c r="M73" i="3"/>
  <c r="M65" i="3"/>
  <c r="P73" i="3"/>
  <c r="P65" i="3"/>
  <c r="R53" i="3"/>
  <c r="R45" i="3"/>
  <c r="R38" i="3"/>
  <c r="AD38" i="3"/>
  <c r="AD46" i="3"/>
  <c r="AD54" i="3"/>
  <c r="AB61" i="3"/>
  <c r="AB66" i="3"/>
  <c r="AB71" i="3"/>
  <c r="Y76" i="3"/>
  <c r="Y82" i="3"/>
  <c r="Y67" i="3"/>
  <c r="M83" i="3"/>
  <c r="M81" i="3"/>
  <c r="L80" i="3"/>
  <c r="L64" i="3"/>
  <c r="M71" i="3"/>
  <c r="P71" i="3"/>
  <c r="P63" i="3"/>
  <c r="R51" i="3"/>
  <c r="R43" i="3"/>
  <c r="R36" i="3"/>
  <c r="AD40" i="3"/>
  <c r="AD48" i="3"/>
  <c r="AD56" i="3"/>
  <c r="AB63" i="3"/>
  <c r="Y68" i="3"/>
  <c r="Y73" i="3"/>
  <c r="Y77" i="3"/>
  <c r="P58" i="3"/>
  <c r="Y72" i="3"/>
  <c r="L81" i="3"/>
  <c r="L73" i="3"/>
  <c r="M80" i="3"/>
  <c r="L83" i="3"/>
  <c r="L72" i="3"/>
  <c r="M79" i="3"/>
  <c r="M70" i="3"/>
  <c r="H92" i="3"/>
  <c r="J92" i="3" s="1"/>
  <c r="M77" i="3"/>
  <c r="P70" i="3"/>
  <c r="P62" i="3"/>
  <c r="R39" i="3"/>
  <c r="R50" i="3"/>
  <c r="R42" i="3"/>
  <c r="R35" i="3"/>
  <c r="AD41" i="3"/>
  <c r="AD49" i="3"/>
  <c r="AD57" i="3"/>
  <c r="Y64" i="3"/>
  <c r="AB68" i="3"/>
  <c r="AB73" i="3"/>
  <c r="AB77" i="3"/>
  <c r="L79" i="3"/>
  <c r="L71" i="3"/>
  <c r="M78" i="3"/>
  <c r="M69" i="3"/>
  <c r="H91" i="3"/>
  <c r="P77" i="3"/>
  <c r="P69" i="3"/>
  <c r="P61" i="3"/>
  <c r="R57" i="3"/>
  <c r="R49" i="3"/>
  <c r="R87" i="3" s="1"/>
  <c r="R41" i="3"/>
  <c r="AD42" i="3"/>
  <c r="AD50" i="3"/>
  <c r="AD58" i="3"/>
  <c r="AB64" i="3"/>
  <c r="Y69" i="3"/>
  <c r="Y74" i="3"/>
  <c r="Y78" i="3"/>
  <c r="Y83" i="3"/>
  <c r="G91" i="3"/>
  <c r="E99" i="3" s="1"/>
  <c r="E102" i="3" s="1"/>
  <c r="D102" i="3" s="1"/>
  <c r="L78" i="3"/>
  <c r="L70" i="3"/>
  <c r="M76" i="3"/>
  <c r="M68" i="3"/>
  <c r="P76" i="3"/>
  <c r="P68" i="3"/>
  <c r="P87" i="3" s="1"/>
  <c r="P60" i="3"/>
  <c r="R56" i="3"/>
  <c r="R48" i="3"/>
  <c r="R40" i="3"/>
  <c r="AD35" i="3"/>
  <c r="AD43" i="3"/>
  <c r="AD51" i="3"/>
  <c r="AB59" i="3"/>
  <c r="Y65" i="3"/>
  <c r="AB69" i="3"/>
  <c r="Y79" i="3"/>
  <c r="U87" i="4"/>
  <c r="M87" i="4"/>
  <c r="L87" i="4"/>
  <c r="R87" i="4"/>
  <c r="P92" i="4"/>
  <c r="P93" i="4"/>
  <c r="P95" i="4" s="1"/>
  <c r="M91" i="4"/>
  <c r="M92" i="4" s="1"/>
  <c r="L91" i="4"/>
  <c r="K91" i="4"/>
  <c r="Z91" i="3"/>
  <c r="M87" i="3"/>
  <c r="O92" i="3" l="1"/>
  <c r="L91" i="3"/>
  <c r="O93" i="3"/>
  <c r="O95" i="3" s="1"/>
  <c r="M91" i="3"/>
  <c r="M92" i="3" s="1"/>
  <c r="K91" i="3"/>
  <c r="L87" i="3"/>
  <c r="J94" i="4"/>
  <c r="K94" i="4"/>
  <c r="L92" i="4" s="1"/>
  <c r="O92" i="4" s="1"/>
  <c r="J94" i="3" l="1"/>
  <c r="K94" i="3"/>
  <c r="L92" i="3" s="1"/>
  <c r="N92" i="3" s="1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2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2" i="2"/>
  <c r="J82" i="2"/>
  <c r="J54" i="2"/>
  <c r="J62" i="2"/>
  <c r="J70" i="2"/>
  <c r="J78" i="2"/>
  <c r="E89" i="2"/>
  <c r="J79" i="2" s="1"/>
  <c r="E88" i="2"/>
  <c r="G89" i="2" s="1"/>
  <c r="J77" i="2" l="1"/>
  <c r="J61" i="2"/>
  <c r="J46" i="2"/>
  <c r="J69" i="2"/>
  <c r="J53" i="2"/>
  <c r="J76" i="2"/>
  <c r="J68" i="2"/>
  <c r="J60" i="2"/>
  <c r="J52" i="2"/>
  <c r="J59" i="2"/>
  <c r="J67" i="2"/>
  <c r="J51" i="2"/>
  <c r="J74" i="2"/>
  <c r="J66" i="2"/>
  <c r="J58" i="2"/>
  <c r="J50" i="2"/>
  <c r="J65" i="2"/>
  <c r="J57" i="2"/>
  <c r="J49" i="2"/>
  <c r="J75" i="2"/>
  <c r="J81" i="2"/>
  <c r="J72" i="2"/>
  <c r="J48" i="2"/>
  <c r="J73" i="2"/>
  <c r="J80" i="2"/>
  <c r="J64" i="2"/>
  <c r="J56" i="2"/>
  <c r="J71" i="2"/>
  <c r="J63" i="2"/>
  <c r="J55" i="2"/>
  <c r="J47" i="2"/>
  <c r="J89" i="2" l="1"/>
</calcChain>
</file>

<file path=xl/sharedStrings.xml><?xml version="1.0" encoding="utf-8"?>
<sst xmlns="http://schemas.openxmlformats.org/spreadsheetml/2006/main" count="108" uniqueCount="43">
  <si>
    <t>井深</t>
    <phoneticPr fontId="1" type="noConversion"/>
  </si>
  <si>
    <t>环空压耗</t>
    <phoneticPr fontId="1" type="noConversion"/>
  </si>
  <si>
    <t>环空压力</t>
    <phoneticPr fontId="1" type="noConversion"/>
  </si>
  <si>
    <t>泥浆流速</t>
    <phoneticPr fontId="1" type="noConversion"/>
  </si>
  <si>
    <t>平均密度</t>
    <phoneticPr fontId="1" type="noConversion"/>
  </si>
  <si>
    <t>气相实际速度</t>
    <phoneticPr fontId="1" type="noConversion"/>
  </si>
  <si>
    <t>气象体积分数</t>
    <phoneticPr fontId="1" type="noConversion"/>
  </si>
  <si>
    <t>钻杆内压力</t>
    <phoneticPr fontId="1" type="noConversion"/>
  </si>
  <si>
    <t>26.5min</t>
    <phoneticPr fontId="1" type="noConversion"/>
  </si>
  <si>
    <t>31min</t>
    <phoneticPr fontId="1" type="noConversion"/>
  </si>
  <si>
    <t>50min</t>
    <phoneticPr fontId="1" type="noConversion"/>
  </si>
  <si>
    <t>A1</t>
    <phoneticPr fontId="1" type="noConversion"/>
  </si>
  <si>
    <t>A2</t>
    <phoneticPr fontId="1" type="noConversion"/>
  </si>
  <si>
    <t>t体积</t>
    <phoneticPr fontId="1" type="noConversion"/>
  </si>
  <si>
    <t>时刻</t>
    <phoneticPr fontId="1" type="noConversion"/>
  </si>
  <si>
    <t>立压</t>
    <phoneticPr fontId="1" type="noConversion"/>
  </si>
  <si>
    <t>套压</t>
    <phoneticPr fontId="1" type="noConversion"/>
  </si>
  <si>
    <t>油水比0.8</t>
    <phoneticPr fontId="1" type="noConversion"/>
  </si>
  <si>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</si>
  <si>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</si>
  <si>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</si>
  <si>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</si>
  <si>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</si>
  <si>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</si>
  <si>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</si>
  <si>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</si>
  <si>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气体密度</t>
    <phoneticPr fontId="1" type="noConversion"/>
  </si>
  <si>
    <t>饱和</t>
    <phoneticPr fontId="1" type="noConversion"/>
  </si>
  <si>
    <t>A1</t>
    <phoneticPr fontId="1" type="noConversion"/>
  </si>
  <si>
    <t>A2</t>
    <phoneticPr fontId="1" type="noConversion"/>
  </si>
  <si>
    <t>v1</t>
    <phoneticPr fontId="1" type="noConversion"/>
  </si>
  <si>
    <t>v2</t>
    <phoneticPr fontId="1" type="noConversion"/>
  </si>
  <si>
    <t>0min</t>
    <phoneticPr fontId="1" type="noConversion"/>
  </si>
  <si>
    <t>10min</t>
    <phoneticPr fontId="1" type="noConversion"/>
  </si>
  <si>
    <t>30min</t>
    <phoneticPr fontId="1" type="noConversion"/>
  </si>
  <si>
    <t>30min</t>
    <phoneticPr fontId="1" type="noConversion"/>
  </si>
  <si>
    <t>A3</t>
    <phoneticPr fontId="1" type="noConversion"/>
  </si>
  <si>
    <t>52min</t>
    <phoneticPr fontId="1" type="noConversion"/>
  </si>
  <si>
    <t>溶解</t>
    <phoneticPr fontId="1" type="noConversion"/>
  </si>
  <si>
    <t>悬浮</t>
    <phoneticPr fontId="1" type="noConversion"/>
  </si>
  <si>
    <t>溶解质量</t>
    <phoneticPr fontId="1" type="noConversion"/>
  </si>
  <si>
    <t>溶解度</t>
    <phoneticPr fontId="1" type="noConversion"/>
  </si>
  <si>
    <t>悬浮浓度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</si>
</sst>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0" xfId="0" applyFill="1"/>
    <xf numFmtId="0" fontId="0" fillId="7" borderId="0" xfId="0" applyFill="1" applyAlignment="1">
      <alignment vertical="center" wrapText="1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8263777462525E-2"/>
          <c:y val="3.0821759259259261E-2"/>
          <c:w val="0.87153379513547879"/>
          <c:h val="0.82748078703703698"/>
        </c:manualLayout>
      </c:layout>
      <c:scatterChart>
        <c:scatterStyle val="smoothMarker"/>
        <c:varyColors val="0"/>
        <c:ser>
          <c:idx val="3"/>
          <c:order val="0"/>
          <c:tx>
            <c:v>Standpipe pressure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无溶解无悬浮压力!$C$4:$C$294</c:f>
              <c:numCache>
                <c:formatCode>General</c:formatCode>
                <c:ptCount val="291"/>
                <c:pt idx="0">
                  <c:v>10.156000000000001</c:v>
                </c:pt>
                <c:pt idx="1">
                  <c:v>10.156000000000001</c:v>
                </c:pt>
                <c:pt idx="2">
                  <c:v>10.156000000000001</c:v>
                </c:pt>
                <c:pt idx="3">
                  <c:v>10.098000000000001</c:v>
                </c:pt>
                <c:pt idx="4">
                  <c:v>10.041</c:v>
                </c:pt>
                <c:pt idx="5">
                  <c:v>9.9830000000000005</c:v>
                </c:pt>
                <c:pt idx="6">
                  <c:v>9.9269999999999996</c:v>
                </c:pt>
                <c:pt idx="7">
                  <c:v>9.8689999999999998</c:v>
                </c:pt>
                <c:pt idx="8">
                  <c:v>9.8130000000000006</c:v>
                </c:pt>
                <c:pt idx="9">
                  <c:v>9.7569999999999997</c:v>
                </c:pt>
                <c:pt idx="10">
                  <c:v>9.6989999999999998</c:v>
                </c:pt>
                <c:pt idx="11">
                  <c:v>9.6430000000000007</c:v>
                </c:pt>
                <c:pt idx="12">
                  <c:v>9.5839999999999996</c:v>
                </c:pt>
                <c:pt idx="13">
                  <c:v>9.5280000000000005</c:v>
                </c:pt>
                <c:pt idx="14">
                  <c:v>9.4700000000000006</c:v>
                </c:pt>
                <c:pt idx="15">
                  <c:v>9.4139999999999997</c:v>
                </c:pt>
                <c:pt idx="16">
                  <c:v>9.3580000000000005</c:v>
                </c:pt>
                <c:pt idx="17">
                  <c:v>9.3000000000000007</c:v>
                </c:pt>
                <c:pt idx="18">
                  <c:v>9.2439999999999998</c:v>
                </c:pt>
                <c:pt idx="19">
                  <c:v>9.1859999999999999</c:v>
                </c:pt>
                <c:pt idx="20">
                  <c:v>9.1289999999999996</c:v>
                </c:pt>
                <c:pt idx="21">
                  <c:v>9.0709999999999997</c:v>
                </c:pt>
                <c:pt idx="22">
                  <c:v>9.0150000000000006</c:v>
                </c:pt>
                <c:pt idx="23">
                  <c:v>8.9589999999999996</c:v>
                </c:pt>
                <c:pt idx="24">
                  <c:v>8.9009999999999998</c:v>
                </c:pt>
                <c:pt idx="25">
                  <c:v>8.8450000000000006</c:v>
                </c:pt>
                <c:pt idx="26">
                  <c:v>8.7870000000000008</c:v>
                </c:pt>
                <c:pt idx="27">
                  <c:v>8.7309999999999999</c:v>
                </c:pt>
                <c:pt idx="28">
                  <c:v>8.6720000000000006</c:v>
                </c:pt>
                <c:pt idx="29">
                  <c:v>8.6159999999999997</c:v>
                </c:pt>
                <c:pt idx="30">
                  <c:v>8.56</c:v>
                </c:pt>
                <c:pt idx="31">
                  <c:v>8.5020000000000007</c:v>
                </c:pt>
                <c:pt idx="32">
                  <c:v>8.4459999999999997</c:v>
                </c:pt>
                <c:pt idx="33">
                  <c:v>8.3879999999999999</c:v>
                </c:pt>
                <c:pt idx="34">
                  <c:v>8.3320000000000007</c:v>
                </c:pt>
                <c:pt idx="35">
                  <c:v>8.2739999999999991</c:v>
                </c:pt>
                <c:pt idx="36">
                  <c:v>8.218</c:v>
                </c:pt>
                <c:pt idx="37">
                  <c:v>8.1609999999999996</c:v>
                </c:pt>
                <c:pt idx="38">
                  <c:v>8.1029999999999998</c:v>
                </c:pt>
                <c:pt idx="39">
                  <c:v>8.0470000000000006</c:v>
                </c:pt>
                <c:pt idx="40">
                  <c:v>7.9889999999999999</c:v>
                </c:pt>
                <c:pt idx="41">
                  <c:v>7.9329999999999998</c:v>
                </c:pt>
                <c:pt idx="42">
                  <c:v>7.875</c:v>
                </c:pt>
                <c:pt idx="43">
                  <c:v>7.819</c:v>
                </c:pt>
                <c:pt idx="44">
                  <c:v>7.7629999999999999</c:v>
                </c:pt>
                <c:pt idx="45">
                  <c:v>7.7039999999999997</c:v>
                </c:pt>
                <c:pt idx="46">
                  <c:v>7.6479999999999997</c:v>
                </c:pt>
                <c:pt idx="47">
                  <c:v>7.59</c:v>
                </c:pt>
                <c:pt idx="48">
                  <c:v>7.5339999999999998</c:v>
                </c:pt>
                <c:pt idx="49">
                  <c:v>7.476</c:v>
                </c:pt>
                <c:pt idx="50">
                  <c:v>7.42</c:v>
                </c:pt>
                <c:pt idx="51">
                  <c:v>7.3639999999999999</c:v>
                </c:pt>
                <c:pt idx="52">
                  <c:v>7.306</c:v>
                </c:pt>
                <c:pt idx="53">
                  <c:v>7.2489999999999997</c:v>
                </c:pt>
                <c:pt idx="54">
                  <c:v>7.1909999999999998</c:v>
                </c:pt>
                <c:pt idx="55">
                  <c:v>7.1349999999999998</c:v>
                </c:pt>
                <c:pt idx="56">
                  <c:v>7.077</c:v>
                </c:pt>
                <c:pt idx="57">
                  <c:v>7.0209999999999999</c:v>
                </c:pt>
                <c:pt idx="58">
                  <c:v>6.9630000000000001</c:v>
                </c:pt>
                <c:pt idx="59">
                  <c:v>6.907</c:v>
                </c:pt>
                <c:pt idx="60">
                  <c:v>6.851</c:v>
                </c:pt>
                <c:pt idx="61">
                  <c:v>6.7919999999999998</c:v>
                </c:pt>
                <c:pt idx="62">
                  <c:v>6.7359999999999998</c:v>
                </c:pt>
                <c:pt idx="63">
                  <c:v>6.6890000000000001</c:v>
                </c:pt>
                <c:pt idx="64">
                  <c:v>6.6479999999999997</c:v>
                </c:pt>
                <c:pt idx="65">
                  <c:v>6.609</c:v>
                </c:pt>
                <c:pt idx="66">
                  <c:v>6.5679999999999996</c:v>
                </c:pt>
                <c:pt idx="67">
                  <c:v>6.5289999999999999</c:v>
                </c:pt>
                <c:pt idx="68">
                  <c:v>6.4880000000000004</c:v>
                </c:pt>
                <c:pt idx="69">
                  <c:v>6.4470000000000001</c:v>
                </c:pt>
                <c:pt idx="70">
                  <c:v>6.4089999999999998</c:v>
                </c:pt>
                <c:pt idx="71">
                  <c:v>6.3680000000000003</c:v>
                </c:pt>
                <c:pt idx="72">
                  <c:v>6.3289999999999997</c:v>
                </c:pt>
                <c:pt idx="73">
                  <c:v>6.2880000000000003</c:v>
                </c:pt>
                <c:pt idx="74">
                  <c:v>6.2489999999999997</c:v>
                </c:pt>
                <c:pt idx="75">
                  <c:v>6.2439999999999998</c:v>
                </c:pt>
                <c:pt idx="76">
                  <c:v>6.2439999999999998</c:v>
                </c:pt>
                <c:pt idx="77">
                  <c:v>6.2439999999999998</c:v>
                </c:pt>
                <c:pt idx="78">
                  <c:v>6.2439999999999998</c:v>
                </c:pt>
                <c:pt idx="79">
                  <c:v>6.2439999999999998</c:v>
                </c:pt>
                <c:pt idx="80">
                  <c:v>6.2439999999999998</c:v>
                </c:pt>
                <c:pt idx="81">
                  <c:v>6.2439999999999998</c:v>
                </c:pt>
                <c:pt idx="82">
                  <c:v>6.2439999999999998</c:v>
                </c:pt>
                <c:pt idx="83">
                  <c:v>6.2439999999999998</c:v>
                </c:pt>
                <c:pt idx="84">
                  <c:v>6.2439999999999998</c:v>
                </c:pt>
                <c:pt idx="85">
                  <c:v>6.2439999999999998</c:v>
                </c:pt>
                <c:pt idx="86">
                  <c:v>6.2439999999999998</c:v>
                </c:pt>
                <c:pt idx="87">
                  <c:v>6.2439999999999998</c:v>
                </c:pt>
                <c:pt idx="88">
                  <c:v>6.2439999999999998</c:v>
                </c:pt>
                <c:pt idx="89">
                  <c:v>6.2439999999999998</c:v>
                </c:pt>
                <c:pt idx="90">
                  <c:v>6.2439999999999998</c:v>
                </c:pt>
                <c:pt idx="91">
                  <c:v>6.2439999999999998</c:v>
                </c:pt>
                <c:pt idx="92">
                  <c:v>6.2439999999999998</c:v>
                </c:pt>
                <c:pt idx="93">
                  <c:v>6.2439999999999998</c:v>
                </c:pt>
                <c:pt idx="94">
                  <c:v>6.2439999999999998</c:v>
                </c:pt>
                <c:pt idx="95">
                  <c:v>6.2439999999999998</c:v>
                </c:pt>
                <c:pt idx="96">
                  <c:v>6.2439999999999998</c:v>
                </c:pt>
                <c:pt idx="97">
                  <c:v>6.2439999999999998</c:v>
                </c:pt>
                <c:pt idx="98">
                  <c:v>6.2439999999999998</c:v>
                </c:pt>
                <c:pt idx="99">
                  <c:v>6.2439999999999998</c:v>
                </c:pt>
                <c:pt idx="100">
                  <c:v>6.2439999999999998</c:v>
                </c:pt>
                <c:pt idx="101">
                  <c:v>6.2439999999999998</c:v>
                </c:pt>
                <c:pt idx="102">
                  <c:v>6.2439999999999998</c:v>
                </c:pt>
                <c:pt idx="103">
                  <c:v>6.2439999999999998</c:v>
                </c:pt>
                <c:pt idx="104">
                  <c:v>6.2439999999999998</c:v>
                </c:pt>
                <c:pt idx="105">
                  <c:v>6.2439999999999998</c:v>
                </c:pt>
                <c:pt idx="106">
                  <c:v>6.2439999999999998</c:v>
                </c:pt>
                <c:pt idx="107">
                  <c:v>6.2439999999999998</c:v>
                </c:pt>
                <c:pt idx="108">
                  <c:v>6.2439999999999998</c:v>
                </c:pt>
                <c:pt idx="109">
                  <c:v>6.2439999999999998</c:v>
                </c:pt>
                <c:pt idx="110">
                  <c:v>6.2439999999999998</c:v>
                </c:pt>
                <c:pt idx="111">
                  <c:v>6.2439999999999998</c:v>
                </c:pt>
                <c:pt idx="112">
                  <c:v>6.2439999999999998</c:v>
                </c:pt>
                <c:pt idx="113">
                  <c:v>6.2439999999999998</c:v>
                </c:pt>
                <c:pt idx="114">
                  <c:v>6.2439999999999998</c:v>
                </c:pt>
                <c:pt idx="115">
                  <c:v>6.2439999999999998</c:v>
                </c:pt>
                <c:pt idx="116">
                  <c:v>6.2439999999999998</c:v>
                </c:pt>
                <c:pt idx="117">
                  <c:v>6.2439999999999998</c:v>
                </c:pt>
                <c:pt idx="118">
                  <c:v>6.2439999999999998</c:v>
                </c:pt>
                <c:pt idx="119">
                  <c:v>6.2439999999999998</c:v>
                </c:pt>
                <c:pt idx="120">
                  <c:v>6.2439999999999998</c:v>
                </c:pt>
                <c:pt idx="121">
                  <c:v>6.2439999999999998</c:v>
                </c:pt>
                <c:pt idx="122">
                  <c:v>6.2439999999999998</c:v>
                </c:pt>
                <c:pt idx="123">
                  <c:v>6.2439999999999998</c:v>
                </c:pt>
                <c:pt idx="124">
                  <c:v>6.2439999999999998</c:v>
                </c:pt>
                <c:pt idx="125">
                  <c:v>6.2439999999999998</c:v>
                </c:pt>
                <c:pt idx="126">
                  <c:v>6.2439999999999998</c:v>
                </c:pt>
                <c:pt idx="127">
                  <c:v>6.2439999999999998</c:v>
                </c:pt>
                <c:pt idx="128">
                  <c:v>6.2439999999999998</c:v>
                </c:pt>
                <c:pt idx="129">
                  <c:v>6.2439999999999998</c:v>
                </c:pt>
                <c:pt idx="130">
                  <c:v>6.2439999999999998</c:v>
                </c:pt>
                <c:pt idx="131">
                  <c:v>6.2439999999999998</c:v>
                </c:pt>
                <c:pt idx="132">
                  <c:v>6.2439999999999998</c:v>
                </c:pt>
                <c:pt idx="133">
                  <c:v>6.2439999999999998</c:v>
                </c:pt>
                <c:pt idx="134">
                  <c:v>6.2439999999999998</c:v>
                </c:pt>
                <c:pt idx="135">
                  <c:v>6.2439999999999998</c:v>
                </c:pt>
                <c:pt idx="136">
                  <c:v>6.2439999999999998</c:v>
                </c:pt>
                <c:pt idx="137">
                  <c:v>6.2439999999999998</c:v>
                </c:pt>
                <c:pt idx="138">
                  <c:v>6.2439999999999998</c:v>
                </c:pt>
                <c:pt idx="139">
                  <c:v>6.2439999999999998</c:v>
                </c:pt>
                <c:pt idx="140">
                  <c:v>6.2439999999999998</c:v>
                </c:pt>
                <c:pt idx="141">
                  <c:v>6.2439999999999998</c:v>
                </c:pt>
                <c:pt idx="142">
                  <c:v>6.2439999999999998</c:v>
                </c:pt>
                <c:pt idx="143">
                  <c:v>6.2439999999999998</c:v>
                </c:pt>
                <c:pt idx="144">
                  <c:v>6.2439999999999998</c:v>
                </c:pt>
                <c:pt idx="145">
                  <c:v>6.2439999999999998</c:v>
                </c:pt>
                <c:pt idx="146">
                  <c:v>6.2439999999999998</c:v>
                </c:pt>
                <c:pt idx="147">
                  <c:v>6.2439999999999998</c:v>
                </c:pt>
                <c:pt idx="148">
                  <c:v>6.2439999999999998</c:v>
                </c:pt>
                <c:pt idx="149">
                  <c:v>6.2439999999999998</c:v>
                </c:pt>
                <c:pt idx="150">
                  <c:v>6.2439999999999998</c:v>
                </c:pt>
                <c:pt idx="151">
                  <c:v>6.2439999999999998</c:v>
                </c:pt>
                <c:pt idx="152">
                  <c:v>6.2439999999999998</c:v>
                </c:pt>
                <c:pt idx="153">
                  <c:v>6.2439999999999998</c:v>
                </c:pt>
                <c:pt idx="154">
                  <c:v>6.2439999999999998</c:v>
                </c:pt>
                <c:pt idx="155">
                  <c:v>6.2439999999999998</c:v>
                </c:pt>
                <c:pt idx="156">
                  <c:v>6.2439999999999998</c:v>
                </c:pt>
                <c:pt idx="157">
                  <c:v>6.2439999999999998</c:v>
                </c:pt>
                <c:pt idx="158">
                  <c:v>6.2439999999999998</c:v>
                </c:pt>
                <c:pt idx="159">
                  <c:v>6.2439999999999998</c:v>
                </c:pt>
                <c:pt idx="160">
                  <c:v>6.2439999999999998</c:v>
                </c:pt>
                <c:pt idx="161">
                  <c:v>6.2439999999999998</c:v>
                </c:pt>
                <c:pt idx="162">
                  <c:v>6.2439999999999998</c:v>
                </c:pt>
                <c:pt idx="163">
                  <c:v>6.2439999999999998</c:v>
                </c:pt>
                <c:pt idx="164">
                  <c:v>6.2439999999999998</c:v>
                </c:pt>
                <c:pt idx="165">
                  <c:v>6.2439999999999998</c:v>
                </c:pt>
                <c:pt idx="166">
                  <c:v>6.2439999999999998</c:v>
                </c:pt>
                <c:pt idx="167">
                  <c:v>6.2439999999999998</c:v>
                </c:pt>
                <c:pt idx="168">
                  <c:v>6.2439999999999998</c:v>
                </c:pt>
                <c:pt idx="169">
                  <c:v>6.2439999999999998</c:v>
                </c:pt>
                <c:pt idx="170">
                  <c:v>6.2439999999999998</c:v>
                </c:pt>
                <c:pt idx="171">
                  <c:v>6.2439999999999998</c:v>
                </c:pt>
                <c:pt idx="172">
                  <c:v>6.2439999999999998</c:v>
                </c:pt>
                <c:pt idx="173">
                  <c:v>6.2439999999999998</c:v>
                </c:pt>
                <c:pt idx="174">
                  <c:v>6.2439999999999998</c:v>
                </c:pt>
                <c:pt idx="175">
                  <c:v>6.2439999999999998</c:v>
                </c:pt>
                <c:pt idx="176">
                  <c:v>6.2439999999999998</c:v>
                </c:pt>
                <c:pt idx="177">
                  <c:v>6.2439999999999998</c:v>
                </c:pt>
                <c:pt idx="178">
                  <c:v>6.2439999999999998</c:v>
                </c:pt>
                <c:pt idx="179">
                  <c:v>6.2439999999999998</c:v>
                </c:pt>
                <c:pt idx="180">
                  <c:v>6.2439999999999998</c:v>
                </c:pt>
                <c:pt idx="181">
                  <c:v>6.2439999999999998</c:v>
                </c:pt>
                <c:pt idx="182">
                  <c:v>6.2439999999999998</c:v>
                </c:pt>
                <c:pt idx="183">
                  <c:v>6.2439999999999998</c:v>
                </c:pt>
                <c:pt idx="184">
                  <c:v>6.2439999999999998</c:v>
                </c:pt>
                <c:pt idx="185">
                  <c:v>6.2439999999999998</c:v>
                </c:pt>
                <c:pt idx="186">
                  <c:v>6.2439999999999998</c:v>
                </c:pt>
                <c:pt idx="187">
                  <c:v>6.2439999999999998</c:v>
                </c:pt>
                <c:pt idx="188">
                  <c:v>6.2439999999999998</c:v>
                </c:pt>
                <c:pt idx="189">
                  <c:v>6.2439999999999998</c:v>
                </c:pt>
                <c:pt idx="190">
                  <c:v>6.2439999999999998</c:v>
                </c:pt>
                <c:pt idx="191">
                  <c:v>6.2439999999999998</c:v>
                </c:pt>
                <c:pt idx="192">
                  <c:v>6.2439999999999998</c:v>
                </c:pt>
                <c:pt idx="193">
                  <c:v>6.2439999999999998</c:v>
                </c:pt>
                <c:pt idx="194">
                  <c:v>6.2439999999999998</c:v>
                </c:pt>
                <c:pt idx="195">
                  <c:v>6.2439999999999998</c:v>
                </c:pt>
                <c:pt idx="196">
                  <c:v>6.2439999999999998</c:v>
                </c:pt>
                <c:pt idx="197">
                  <c:v>6.2439999999999998</c:v>
                </c:pt>
                <c:pt idx="198">
                  <c:v>6.2439999999999998</c:v>
                </c:pt>
                <c:pt idx="199">
                  <c:v>6.2439999999999998</c:v>
                </c:pt>
                <c:pt idx="200">
                  <c:v>6.2439999999999998</c:v>
                </c:pt>
                <c:pt idx="201">
                  <c:v>6.2439999999999998</c:v>
                </c:pt>
                <c:pt idx="202">
                  <c:v>6.2439999999999998</c:v>
                </c:pt>
                <c:pt idx="203">
                  <c:v>6.2439999999999998</c:v>
                </c:pt>
                <c:pt idx="204">
                  <c:v>6.2439999999999998</c:v>
                </c:pt>
                <c:pt idx="205">
                  <c:v>6.2439999999999998</c:v>
                </c:pt>
                <c:pt idx="206">
                  <c:v>6.2439999999999998</c:v>
                </c:pt>
                <c:pt idx="207">
                  <c:v>6.2439999999999998</c:v>
                </c:pt>
                <c:pt idx="208">
                  <c:v>6.2439999999999998</c:v>
                </c:pt>
                <c:pt idx="209">
                  <c:v>6.2439999999999998</c:v>
                </c:pt>
                <c:pt idx="210">
                  <c:v>6.2439999999999998</c:v>
                </c:pt>
                <c:pt idx="211">
                  <c:v>6.2439999999999998</c:v>
                </c:pt>
                <c:pt idx="212">
                  <c:v>6.2439999999999998</c:v>
                </c:pt>
                <c:pt idx="213">
                  <c:v>6.2439999999999998</c:v>
                </c:pt>
                <c:pt idx="214">
                  <c:v>6.2439999999999998</c:v>
                </c:pt>
                <c:pt idx="215">
                  <c:v>6.2439999999999998</c:v>
                </c:pt>
                <c:pt idx="216">
                  <c:v>6.2439999999999998</c:v>
                </c:pt>
                <c:pt idx="217">
                  <c:v>6.2439999999999998</c:v>
                </c:pt>
                <c:pt idx="218">
                  <c:v>6.2439999999999998</c:v>
                </c:pt>
                <c:pt idx="219">
                  <c:v>6.2439999999999998</c:v>
                </c:pt>
                <c:pt idx="220">
                  <c:v>6.2439999999999998</c:v>
                </c:pt>
                <c:pt idx="221">
                  <c:v>6.2439999999999998</c:v>
                </c:pt>
                <c:pt idx="222">
                  <c:v>6.2439999999999998</c:v>
                </c:pt>
                <c:pt idx="223">
                  <c:v>6.2439999999999998</c:v>
                </c:pt>
                <c:pt idx="224">
                  <c:v>6.2439999999999998</c:v>
                </c:pt>
                <c:pt idx="225">
                  <c:v>6.2439999999999998</c:v>
                </c:pt>
                <c:pt idx="226">
                  <c:v>6.2439999999999998</c:v>
                </c:pt>
                <c:pt idx="227">
                  <c:v>6.2439999999999998</c:v>
                </c:pt>
                <c:pt idx="228">
                  <c:v>6.2439999999999998</c:v>
                </c:pt>
                <c:pt idx="229">
                  <c:v>6.2439999999999998</c:v>
                </c:pt>
                <c:pt idx="230">
                  <c:v>6.2439999999999998</c:v>
                </c:pt>
                <c:pt idx="231">
                  <c:v>6.2439999999999998</c:v>
                </c:pt>
                <c:pt idx="232">
                  <c:v>6.2439999999999998</c:v>
                </c:pt>
                <c:pt idx="233">
                  <c:v>6.2439999999999998</c:v>
                </c:pt>
                <c:pt idx="234">
                  <c:v>6.2439999999999998</c:v>
                </c:pt>
                <c:pt idx="235">
                  <c:v>6.2439999999999998</c:v>
                </c:pt>
                <c:pt idx="236">
                  <c:v>6.2439999999999998</c:v>
                </c:pt>
                <c:pt idx="237">
                  <c:v>6.2439999999999998</c:v>
                </c:pt>
                <c:pt idx="238">
                  <c:v>6.2439999999999998</c:v>
                </c:pt>
                <c:pt idx="239">
                  <c:v>6.2439999999999998</c:v>
                </c:pt>
                <c:pt idx="240">
                  <c:v>6.2439999999999998</c:v>
                </c:pt>
                <c:pt idx="241">
                  <c:v>6.2439999999999998</c:v>
                </c:pt>
                <c:pt idx="242">
                  <c:v>6.2439999999999998</c:v>
                </c:pt>
                <c:pt idx="243">
                  <c:v>6.2439999999999998</c:v>
                </c:pt>
                <c:pt idx="244">
                  <c:v>6.2439999999999998</c:v>
                </c:pt>
                <c:pt idx="245">
                  <c:v>6.2439999999999998</c:v>
                </c:pt>
                <c:pt idx="246">
                  <c:v>6.2439999999999998</c:v>
                </c:pt>
                <c:pt idx="247">
                  <c:v>6.2439999999999998</c:v>
                </c:pt>
                <c:pt idx="248">
                  <c:v>6.2439999999999998</c:v>
                </c:pt>
                <c:pt idx="249">
                  <c:v>6.2439999999999998</c:v>
                </c:pt>
                <c:pt idx="250">
                  <c:v>6.2439999999999998</c:v>
                </c:pt>
                <c:pt idx="251">
                  <c:v>6.2439999999999998</c:v>
                </c:pt>
                <c:pt idx="252">
                  <c:v>6.2439999999999998</c:v>
                </c:pt>
                <c:pt idx="253">
                  <c:v>6.2439999999999998</c:v>
                </c:pt>
                <c:pt idx="254">
                  <c:v>6.2439999999999998</c:v>
                </c:pt>
                <c:pt idx="255">
                  <c:v>6.2439999999999998</c:v>
                </c:pt>
                <c:pt idx="256">
                  <c:v>6.2439999999999998</c:v>
                </c:pt>
                <c:pt idx="257">
                  <c:v>6.2439999999999998</c:v>
                </c:pt>
                <c:pt idx="258">
                  <c:v>6.2439999999999998</c:v>
                </c:pt>
                <c:pt idx="259">
                  <c:v>6.2439999999999998</c:v>
                </c:pt>
                <c:pt idx="260">
                  <c:v>6.2439999999999998</c:v>
                </c:pt>
                <c:pt idx="261">
                  <c:v>6.2439999999999998</c:v>
                </c:pt>
                <c:pt idx="262">
                  <c:v>6.2439999999999998</c:v>
                </c:pt>
                <c:pt idx="263">
                  <c:v>6.2439999999999998</c:v>
                </c:pt>
                <c:pt idx="264">
                  <c:v>6.2439999999999998</c:v>
                </c:pt>
                <c:pt idx="265">
                  <c:v>6.2439999999999998</c:v>
                </c:pt>
                <c:pt idx="266">
                  <c:v>6.2439999999999998</c:v>
                </c:pt>
                <c:pt idx="267">
                  <c:v>6.2439999999999998</c:v>
                </c:pt>
                <c:pt idx="268">
                  <c:v>6.2439999999999998</c:v>
                </c:pt>
                <c:pt idx="269">
                  <c:v>6.2439999999999998</c:v>
                </c:pt>
                <c:pt idx="270">
                  <c:v>6.2439999999999998</c:v>
                </c:pt>
                <c:pt idx="271">
                  <c:v>6.2439999999999998</c:v>
                </c:pt>
                <c:pt idx="272">
                  <c:v>6.2439999999999998</c:v>
                </c:pt>
                <c:pt idx="273">
                  <c:v>6.2439999999999998</c:v>
                </c:pt>
                <c:pt idx="274">
                  <c:v>6.2439999999999998</c:v>
                </c:pt>
                <c:pt idx="275">
                  <c:v>6.2439999999999998</c:v>
                </c:pt>
                <c:pt idx="276">
                  <c:v>6.2439999999999998</c:v>
                </c:pt>
                <c:pt idx="277">
                  <c:v>6.2439999999999998</c:v>
                </c:pt>
                <c:pt idx="278">
                  <c:v>6.2439999999999998</c:v>
                </c:pt>
                <c:pt idx="279">
                  <c:v>6.2439999999999998</c:v>
                </c:pt>
                <c:pt idx="280">
                  <c:v>6.2439999999999998</c:v>
                </c:pt>
                <c:pt idx="281">
                  <c:v>6.2439999999999998</c:v>
                </c:pt>
                <c:pt idx="282">
                  <c:v>6.2439999999999998</c:v>
                </c:pt>
                <c:pt idx="283">
                  <c:v>6.2439999999999998</c:v>
                </c:pt>
                <c:pt idx="284">
                  <c:v>6.2439999999999998</c:v>
                </c:pt>
                <c:pt idx="285">
                  <c:v>6.2439999999999998</c:v>
                </c:pt>
                <c:pt idx="286">
                  <c:v>6.2439999999999998</c:v>
                </c:pt>
                <c:pt idx="287">
                  <c:v>6.2439999999999998</c:v>
                </c:pt>
                <c:pt idx="288">
                  <c:v>6.2439999999999998</c:v>
                </c:pt>
                <c:pt idx="289">
                  <c:v>6.2439999999999998</c:v>
                </c:pt>
                <c:pt idx="290">
                  <c:v>6.2439999999999998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8C-41D5-9ADC-7B35D1D5527A}"/>
            </c:ext>
          </c:extLst>
        </c:ser>
        <c:ser>
          <c:idx val="4"/>
          <c:order val="1"/>
          <c:tx>
            <c:v>Casing pressure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无溶解无悬浮压力!$E$4:$E$294</c:f>
              <c:numCache>
                <c:formatCode>General</c:formatCode>
                <c:ptCount val="291"/>
                <c:pt idx="0">
                  <c:v>3.8167499999999999</c:v>
                </c:pt>
                <c:pt idx="1">
                  <c:v>3.8167499999999999</c:v>
                </c:pt>
                <c:pt idx="2">
                  <c:v>3.8167499999999999</c:v>
                </c:pt>
                <c:pt idx="3">
                  <c:v>3.8472000000000004</c:v>
                </c:pt>
                <c:pt idx="4">
                  <c:v>3.8766000000000003</c:v>
                </c:pt>
                <c:pt idx="5">
                  <c:v>3.9070500000000004</c:v>
                </c:pt>
                <c:pt idx="6">
                  <c:v>3.9375</c:v>
                </c:pt>
                <c:pt idx="7">
                  <c:v>3.9669000000000003</c:v>
                </c:pt>
                <c:pt idx="8">
                  <c:v>3.99735</c:v>
                </c:pt>
                <c:pt idx="9">
                  <c:v>4.0278</c:v>
                </c:pt>
                <c:pt idx="10">
                  <c:v>4.0571999999999999</c:v>
                </c:pt>
                <c:pt idx="11">
                  <c:v>4.08765</c:v>
                </c:pt>
                <c:pt idx="12">
                  <c:v>4.1181000000000001</c:v>
                </c:pt>
                <c:pt idx="13">
                  <c:v>4.1223000000000001</c:v>
                </c:pt>
                <c:pt idx="14">
                  <c:v>4.1233500000000003</c:v>
                </c:pt>
                <c:pt idx="15">
                  <c:v>4.1233500000000003</c:v>
                </c:pt>
                <c:pt idx="16">
                  <c:v>4.1244000000000005</c:v>
                </c:pt>
                <c:pt idx="17">
                  <c:v>4.1244000000000005</c:v>
                </c:pt>
                <c:pt idx="18">
                  <c:v>4.1254499999999998</c:v>
                </c:pt>
                <c:pt idx="19">
                  <c:v>4.1265000000000001</c:v>
                </c:pt>
                <c:pt idx="20">
                  <c:v>4.1275500000000003</c:v>
                </c:pt>
                <c:pt idx="21">
                  <c:v>4.1286000000000005</c:v>
                </c:pt>
                <c:pt idx="22">
                  <c:v>4.1296499999999998</c:v>
                </c:pt>
                <c:pt idx="23">
                  <c:v>4.1307</c:v>
                </c:pt>
                <c:pt idx="24">
                  <c:v>4.1328000000000005</c:v>
                </c:pt>
                <c:pt idx="25">
                  <c:v>4.1338499999999998</c:v>
                </c:pt>
                <c:pt idx="26">
                  <c:v>4.1359500000000002</c:v>
                </c:pt>
                <c:pt idx="27">
                  <c:v>4.1380499999999998</c:v>
                </c:pt>
                <c:pt idx="28">
                  <c:v>4.1391</c:v>
                </c:pt>
                <c:pt idx="29">
                  <c:v>4.1412000000000004</c:v>
                </c:pt>
                <c:pt idx="30">
                  <c:v>4.1443500000000002</c:v>
                </c:pt>
                <c:pt idx="31">
                  <c:v>4.1464499999999997</c:v>
                </c:pt>
                <c:pt idx="32">
                  <c:v>4.1485500000000002</c:v>
                </c:pt>
                <c:pt idx="33">
                  <c:v>4.1516999999999999</c:v>
                </c:pt>
                <c:pt idx="34">
                  <c:v>4.1538000000000004</c:v>
                </c:pt>
                <c:pt idx="35">
                  <c:v>4.1569500000000001</c:v>
                </c:pt>
                <c:pt idx="36">
                  <c:v>4.1601000000000008</c:v>
                </c:pt>
                <c:pt idx="37">
                  <c:v>4.1622000000000003</c:v>
                </c:pt>
                <c:pt idx="38">
                  <c:v>4.1653500000000001</c:v>
                </c:pt>
                <c:pt idx="39">
                  <c:v>4.1685000000000008</c:v>
                </c:pt>
                <c:pt idx="40">
                  <c:v>4.1716499999999996</c:v>
                </c:pt>
                <c:pt idx="41">
                  <c:v>4.1737500000000001</c:v>
                </c:pt>
                <c:pt idx="42">
                  <c:v>4.1779500000000001</c:v>
                </c:pt>
                <c:pt idx="43">
                  <c:v>4.1800499999999996</c:v>
                </c:pt>
                <c:pt idx="44">
                  <c:v>4.1842500000000005</c:v>
                </c:pt>
                <c:pt idx="45">
                  <c:v>4.1874000000000002</c:v>
                </c:pt>
                <c:pt idx="46">
                  <c:v>4.19055</c:v>
                </c:pt>
                <c:pt idx="47">
                  <c:v>4.1937000000000006</c:v>
                </c:pt>
                <c:pt idx="48">
                  <c:v>4.1968500000000004</c:v>
                </c:pt>
                <c:pt idx="49">
                  <c:v>4.2010500000000004</c:v>
                </c:pt>
                <c:pt idx="50">
                  <c:v>4.2042000000000002</c:v>
                </c:pt>
                <c:pt idx="51">
                  <c:v>4.2084000000000001</c:v>
                </c:pt>
                <c:pt idx="52">
                  <c:v>4.2115499999999999</c:v>
                </c:pt>
                <c:pt idx="53">
                  <c:v>4.2157499999999999</c:v>
                </c:pt>
                <c:pt idx="54">
                  <c:v>4.2199500000000008</c:v>
                </c:pt>
                <c:pt idx="55">
                  <c:v>4.2241499999999998</c:v>
                </c:pt>
                <c:pt idx="56">
                  <c:v>4.2294</c:v>
                </c:pt>
                <c:pt idx="57">
                  <c:v>4.2346500000000002</c:v>
                </c:pt>
                <c:pt idx="58">
                  <c:v>4.242</c:v>
                </c:pt>
                <c:pt idx="59">
                  <c:v>4.2493499999999997</c:v>
                </c:pt>
                <c:pt idx="60">
                  <c:v>4.2587999999999999</c:v>
                </c:pt>
                <c:pt idx="61">
                  <c:v>4.2693000000000003</c:v>
                </c:pt>
                <c:pt idx="62">
                  <c:v>4.2819000000000003</c:v>
                </c:pt>
                <c:pt idx="63">
                  <c:v>4.2965999999999998</c:v>
                </c:pt>
                <c:pt idx="64">
                  <c:v>4.3133999999999997</c:v>
                </c:pt>
                <c:pt idx="65">
                  <c:v>4.3333500000000003</c:v>
                </c:pt>
                <c:pt idx="66">
                  <c:v>4.3564500000000006</c:v>
                </c:pt>
                <c:pt idx="67">
                  <c:v>4.3816500000000005</c:v>
                </c:pt>
                <c:pt idx="68">
                  <c:v>4.4121000000000006</c:v>
                </c:pt>
                <c:pt idx="69">
                  <c:v>4.4415000000000004</c:v>
                </c:pt>
                <c:pt idx="70">
                  <c:v>4.4719500000000005</c:v>
                </c:pt>
                <c:pt idx="71">
                  <c:v>4.5013500000000004</c:v>
                </c:pt>
                <c:pt idx="72">
                  <c:v>4.5307500000000003</c:v>
                </c:pt>
                <c:pt idx="73">
                  <c:v>4.5601500000000001</c:v>
                </c:pt>
                <c:pt idx="74">
                  <c:v>4.5906000000000002</c:v>
                </c:pt>
                <c:pt idx="75">
                  <c:v>4.6683000000000003</c:v>
                </c:pt>
                <c:pt idx="76">
                  <c:v>4.7523</c:v>
                </c:pt>
                <c:pt idx="77">
                  <c:v>4.8247499999999999</c:v>
                </c:pt>
                <c:pt idx="78">
                  <c:v>4.8835499999999996</c:v>
                </c:pt>
                <c:pt idx="79">
                  <c:v>4.9119000000000002</c:v>
                </c:pt>
                <c:pt idx="80">
                  <c:v>4.9413000000000009</c:v>
                </c:pt>
                <c:pt idx="81">
                  <c:v>4.9896000000000003</c:v>
                </c:pt>
                <c:pt idx="82">
                  <c:v>5.0599499999999997</c:v>
                </c:pt>
                <c:pt idx="83">
                  <c:v>5.1124499999999999</c:v>
                </c:pt>
                <c:pt idx="84">
                  <c:v>5.1408000000000005</c:v>
                </c:pt>
                <c:pt idx="85">
                  <c:v>5.1680999999999999</c:v>
                </c:pt>
                <c:pt idx="86">
                  <c:v>5.2625999999999999</c:v>
                </c:pt>
                <c:pt idx="87">
                  <c:v>5.2888500000000001</c:v>
                </c:pt>
                <c:pt idx="88">
                  <c:v>5.3161500000000004</c:v>
                </c:pt>
                <c:pt idx="89">
                  <c:v>5.3948999999999998</c:v>
                </c:pt>
                <c:pt idx="90">
                  <c:v>5.4222000000000001</c:v>
                </c:pt>
                <c:pt idx="91">
                  <c:v>5.4484500000000002</c:v>
                </c:pt>
                <c:pt idx="92">
                  <c:v>5.5061999999999998</c:v>
                </c:pt>
                <c:pt idx="93">
                  <c:v>5.5313999999999997</c:v>
                </c:pt>
                <c:pt idx="94">
                  <c:v>5.5576500000000006</c:v>
                </c:pt>
                <c:pt idx="95">
                  <c:v>5.5912500000000005</c:v>
                </c:pt>
                <c:pt idx="96">
                  <c:v>5.6080500000000004</c:v>
                </c:pt>
                <c:pt idx="97">
                  <c:v>5.6258999999999997</c:v>
                </c:pt>
                <c:pt idx="98">
                  <c:v>5.6332500000000003</c:v>
                </c:pt>
                <c:pt idx="99">
                  <c:v>5.6406000000000001</c:v>
                </c:pt>
                <c:pt idx="100">
                  <c:v>5.6416500000000003</c:v>
                </c:pt>
                <c:pt idx="101">
                  <c:v>5.6353499999999999</c:v>
                </c:pt>
                <c:pt idx="102">
                  <c:v>5.628000000000001</c:v>
                </c:pt>
                <c:pt idx="103">
                  <c:v>5.6143500000000008</c:v>
                </c:pt>
                <c:pt idx="104">
                  <c:v>5.5922999999999998</c:v>
                </c:pt>
                <c:pt idx="105">
                  <c:v>5.5702499999999997</c:v>
                </c:pt>
                <c:pt idx="106">
                  <c:v>5.5408500000000007</c:v>
                </c:pt>
                <c:pt idx="107">
                  <c:v>5.5041000000000002</c:v>
                </c:pt>
                <c:pt idx="108">
                  <c:v>5.4663000000000004</c:v>
                </c:pt>
                <c:pt idx="109">
                  <c:v>5.4232500000000003</c:v>
                </c:pt>
                <c:pt idx="110">
                  <c:v>5.3707500000000001</c:v>
                </c:pt>
                <c:pt idx="111">
                  <c:v>5.3193000000000001</c:v>
                </c:pt>
                <c:pt idx="112">
                  <c:v>5.2615500000000006</c:v>
                </c:pt>
                <c:pt idx="113">
                  <c:v>5.1954000000000002</c:v>
                </c:pt>
                <c:pt idx="114">
                  <c:v>5.1303000000000001</c:v>
                </c:pt>
                <c:pt idx="115">
                  <c:v>5.0588999999999995</c:v>
                </c:pt>
                <c:pt idx="116">
                  <c:v>4.9812000000000003</c:v>
                </c:pt>
                <c:pt idx="117">
                  <c:v>4.9045500000000004</c:v>
                </c:pt>
                <c:pt idx="118">
                  <c:v>4.8216000000000001</c:v>
                </c:pt>
                <c:pt idx="119">
                  <c:v>4.7365500000000003</c:v>
                </c:pt>
                <c:pt idx="120">
                  <c:v>4.6483499999999998</c:v>
                </c:pt>
                <c:pt idx="121">
                  <c:v>4.5601500000000001</c:v>
                </c:pt>
                <c:pt idx="122">
                  <c:v>4.4666999999999994</c:v>
                </c:pt>
                <c:pt idx="123">
                  <c:v>4.3743000000000007</c:v>
                </c:pt>
                <c:pt idx="124">
                  <c:v>4.276650000000001</c:v>
                </c:pt>
                <c:pt idx="125">
                  <c:v>4.18215</c:v>
                </c:pt>
                <c:pt idx="126">
                  <c:v>4.08345</c:v>
                </c:pt>
                <c:pt idx="127">
                  <c:v>3.9868500000000004</c:v>
                </c:pt>
                <c:pt idx="128">
                  <c:v>3.8871000000000002</c:v>
                </c:pt>
                <c:pt idx="129">
                  <c:v>3.7884000000000002</c:v>
                </c:pt>
                <c:pt idx="130">
                  <c:v>3.69285</c:v>
                </c:pt>
                <c:pt idx="131">
                  <c:v>3.5952000000000002</c:v>
                </c:pt>
                <c:pt idx="132">
                  <c:v>3.5028000000000001</c:v>
                </c:pt>
                <c:pt idx="133">
                  <c:v>3.4083000000000001</c:v>
                </c:pt>
                <c:pt idx="134">
                  <c:v>3.3180000000000005</c:v>
                </c:pt>
                <c:pt idx="135">
                  <c:v>3.2287500000000002</c:v>
                </c:pt>
                <c:pt idx="136">
                  <c:v>3.1437000000000004</c:v>
                </c:pt>
                <c:pt idx="137">
                  <c:v>3.0586500000000001</c:v>
                </c:pt>
                <c:pt idx="138">
                  <c:v>2.97675</c:v>
                </c:pt>
                <c:pt idx="139">
                  <c:v>2.9011499999999999</c:v>
                </c:pt>
                <c:pt idx="140">
                  <c:v>2.8255499999999998</c:v>
                </c:pt>
                <c:pt idx="141">
                  <c:v>2.7562500000000001</c:v>
                </c:pt>
                <c:pt idx="142">
                  <c:v>2.6880000000000002</c:v>
                </c:pt>
                <c:pt idx="143">
                  <c:v>2.6271</c:v>
                </c:pt>
                <c:pt idx="144">
                  <c:v>2.5662000000000003</c:v>
                </c:pt>
                <c:pt idx="145">
                  <c:v>2.5116000000000001</c:v>
                </c:pt>
                <c:pt idx="146">
                  <c:v>2.4591000000000003</c:v>
                </c:pt>
                <c:pt idx="147">
                  <c:v>2.4097499999999998</c:v>
                </c:pt>
                <c:pt idx="148">
                  <c:v>2.3667000000000002</c:v>
                </c:pt>
                <c:pt idx="149">
                  <c:v>2.3247</c:v>
                </c:pt>
                <c:pt idx="150">
                  <c:v>2.2879499999999999</c:v>
                </c:pt>
                <c:pt idx="151">
                  <c:v>2.2532999999999999</c:v>
                </c:pt>
                <c:pt idx="152">
                  <c:v>2.2228500000000002</c:v>
                </c:pt>
                <c:pt idx="153">
                  <c:v>2.1924000000000001</c:v>
                </c:pt>
                <c:pt idx="154">
                  <c:v>2.1672000000000002</c:v>
                </c:pt>
                <c:pt idx="155">
                  <c:v>2.1420000000000003</c:v>
                </c:pt>
                <c:pt idx="156">
                  <c:v>2.1178499999999998</c:v>
                </c:pt>
                <c:pt idx="157">
                  <c:v>2.0968500000000003</c:v>
                </c:pt>
                <c:pt idx="158">
                  <c:v>2.07585</c:v>
                </c:pt>
                <c:pt idx="159">
                  <c:v>2.0569500000000001</c:v>
                </c:pt>
                <c:pt idx="160">
                  <c:v>2.0369999999999999</c:v>
                </c:pt>
                <c:pt idx="161">
                  <c:v>2.0202</c:v>
                </c:pt>
                <c:pt idx="162">
                  <c:v>2.0002500000000003</c:v>
                </c:pt>
                <c:pt idx="163">
                  <c:v>1.9844999999999999</c:v>
                </c:pt>
                <c:pt idx="164">
                  <c:v>1.9656000000000002</c:v>
                </c:pt>
                <c:pt idx="165">
                  <c:v>1.9467000000000001</c:v>
                </c:pt>
                <c:pt idx="166">
                  <c:v>1.9309499999999999</c:v>
                </c:pt>
                <c:pt idx="167">
                  <c:v>1.9131000000000002</c:v>
                </c:pt>
                <c:pt idx="168">
                  <c:v>1.8973500000000001</c:v>
                </c:pt>
                <c:pt idx="169">
                  <c:v>1.87845</c:v>
                </c:pt>
                <c:pt idx="170">
                  <c:v>1.8627</c:v>
                </c:pt>
                <c:pt idx="171">
                  <c:v>1.8448499999999999</c:v>
                </c:pt>
                <c:pt idx="172">
                  <c:v>1.8280500000000002</c:v>
                </c:pt>
                <c:pt idx="173">
                  <c:v>1.8102</c:v>
                </c:pt>
                <c:pt idx="174">
                  <c:v>1.7923500000000001</c:v>
                </c:pt>
                <c:pt idx="175">
                  <c:v>1.7766</c:v>
                </c:pt>
                <c:pt idx="176">
                  <c:v>1.7577</c:v>
                </c:pt>
                <c:pt idx="177">
                  <c:v>1.7419500000000001</c:v>
                </c:pt>
                <c:pt idx="178">
                  <c:v>1.7241</c:v>
                </c:pt>
                <c:pt idx="179">
                  <c:v>1.7073</c:v>
                </c:pt>
                <c:pt idx="180">
                  <c:v>1.6894500000000001</c:v>
                </c:pt>
                <c:pt idx="181">
                  <c:v>1.6737000000000002</c:v>
                </c:pt>
                <c:pt idx="182">
                  <c:v>1.65585</c:v>
                </c:pt>
                <c:pt idx="183">
                  <c:v>1.6369499999999999</c:v>
                </c:pt>
                <c:pt idx="184">
                  <c:v>1.6212000000000002</c:v>
                </c:pt>
                <c:pt idx="185">
                  <c:v>1.6033500000000001</c:v>
                </c:pt>
                <c:pt idx="186">
                  <c:v>1.5865499999999999</c:v>
                </c:pt>
                <c:pt idx="187">
                  <c:v>1.5687</c:v>
                </c:pt>
                <c:pt idx="188">
                  <c:v>1.5529500000000001</c:v>
                </c:pt>
                <c:pt idx="189">
                  <c:v>1.5340500000000001</c:v>
                </c:pt>
                <c:pt idx="190">
                  <c:v>1.5183</c:v>
                </c:pt>
                <c:pt idx="191">
                  <c:v>1.5004500000000001</c:v>
                </c:pt>
                <c:pt idx="192">
                  <c:v>1.4815500000000001</c:v>
                </c:pt>
                <c:pt idx="193">
                  <c:v>1.4658</c:v>
                </c:pt>
                <c:pt idx="194">
                  <c:v>1.4479500000000001</c:v>
                </c:pt>
                <c:pt idx="195">
                  <c:v>1.4322000000000001</c:v>
                </c:pt>
                <c:pt idx="196">
                  <c:v>1.4133000000000002</c:v>
                </c:pt>
                <c:pt idx="197">
                  <c:v>1.3975500000000001</c:v>
                </c:pt>
                <c:pt idx="198">
                  <c:v>1.3797000000000001</c:v>
                </c:pt>
                <c:pt idx="199">
                  <c:v>1.36395</c:v>
                </c:pt>
                <c:pt idx="200">
                  <c:v>1.3450500000000001</c:v>
                </c:pt>
                <c:pt idx="201">
                  <c:v>1.3272000000000002</c:v>
                </c:pt>
                <c:pt idx="202">
                  <c:v>1.3114500000000002</c:v>
                </c:pt>
                <c:pt idx="203">
                  <c:v>1.2925500000000001</c:v>
                </c:pt>
                <c:pt idx="204">
                  <c:v>1.2767999999999999</c:v>
                </c:pt>
                <c:pt idx="205">
                  <c:v>1.25895</c:v>
                </c:pt>
                <c:pt idx="206">
                  <c:v>1.2421500000000001</c:v>
                </c:pt>
                <c:pt idx="207">
                  <c:v>1.2242999999999999</c:v>
                </c:pt>
                <c:pt idx="208">
                  <c:v>1.20855</c:v>
                </c:pt>
                <c:pt idx="209">
                  <c:v>1.1896500000000001</c:v>
                </c:pt>
                <c:pt idx="210">
                  <c:v>1.1718000000000002</c:v>
                </c:pt>
                <c:pt idx="211">
                  <c:v>1.15605</c:v>
                </c:pt>
                <c:pt idx="212">
                  <c:v>1.1371500000000001</c:v>
                </c:pt>
                <c:pt idx="213">
                  <c:v>1.1214000000000002</c:v>
                </c:pt>
                <c:pt idx="214">
                  <c:v>1.10355</c:v>
                </c:pt>
                <c:pt idx="215">
                  <c:v>1.0878000000000001</c:v>
                </c:pt>
                <c:pt idx="216">
                  <c:v>1.0689</c:v>
                </c:pt>
                <c:pt idx="217">
                  <c:v>1.05315</c:v>
                </c:pt>
                <c:pt idx="218">
                  <c:v>1.0353000000000001</c:v>
                </c:pt>
                <c:pt idx="219">
                  <c:v>1.0164</c:v>
                </c:pt>
                <c:pt idx="220">
                  <c:v>1.00065</c:v>
                </c:pt>
                <c:pt idx="221">
                  <c:v>0.98280000000000012</c:v>
                </c:pt>
                <c:pt idx="222">
                  <c:v>0.96705000000000008</c:v>
                </c:pt>
                <c:pt idx="223">
                  <c:v>0.94815000000000005</c:v>
                </c:pt>
                <c:pt idx="224">
                  <c:v>0.93240000000000001</c:v>
                </c:pt>
                <c:pt idx="225">
                  <c:v>0.91455000000000009</c:v>
                </c:pt>
                <c:pt idx="226">
                  <c:v>0.89775000000000005</c:v>
                </c:pt>
                <c:pt idx="227">
                  <c:v>0.87990000000000002</c:v>
                </c:pt>
                <c:pt idx="228">
                  <c:v>0.86204999999999998</c:v>
                </c:pt>
                <c:pt idx="229">
                  <c:v>0.84525000000000006</c:v>
                </c:pt>
                <c:pt idx="230">
                  <c:v>0.82740000000000002</c:v>
                </c:pt>
                <c:pt idx="231">
                  <c:v>0.81165000000000009</c:v>
                </c:pt>
                <c:pt idx="232">
                  <c:v>0.79275000000000007</c:v>
                </c:pt>
                <c:pt idx="233">
                  <c:v>0.77700000000000002</c:v>
                </c:pt>
                <c:pt idx="234">
                  <c:v>0.75914999999999999</c:v>
                </c:pt>
                <c:pt idx="235">
                  <c:v>0.74339999999999995</c:v>
                </c:pt>
                <c:pt idx="236">
                  <c:v>0.72449999999999992</c:v>
                </c:pt>
                <c:pt idx="237">
                  <c:v>0.70665000000000011</c:v>
                </c:pt>
                <c:pt idx="238">
                  <c:v>0.69090000000000007</c:v>
                </c:pt>
                <c:pt idx="239">
                  <c:v>0.67200000000000004</c:v>
                </c:pt>
                <c:pt idx="240">
                  <c:v>0.65625</c:v>
                </c:pt>
                <c:pt idx="241">
                  <c:v>0.63839999999999997</c:v>
                </c:pt>
                <c:pt idx="242">
                  <c:v>0.62160000000000004</c:v>
                </c:pt>
                <c:pt idx="243">
                  <c:v>0.60375000000000001</c:v>
                </c:pt>
                <c:pt idx="244">
                  <c:v>0.58800000000000008</c:v>
                </c:pt>
                <c:pt idx="245">
                  <c:v>0.56910000000000005</c:v>
                </c:pt>
                <c:pt idx="246">
                  <c:v>0.55125000000000002</c:v>
                </c:pt>
                <c:pt idx="247">
                  <c:v>0.53550000000000009</c:v>
                </c:pt>
                <c:pt idx="248">
                  <c:v>0.51765000000000005</c:v>
                </c:pt>
                <c:pt idx="249">
                  <c:v>0.50085000000000002</c:v>
                </c:pt>
                <c:pt idx="250">
                  <c:v>0.48300000000000004</c:v>
                </c:pt>
                <c:pt idx="251">
                  <c:v>0.46725000000000005</c:v>
                </c:pt>
                <c:pt idx="252">
                  <c:v>0.44835000000000003</c:v>
                </c:pt>
                <c:pt idx="253">
                  <c:v>0.43259999999999998</c:v>
                </c:pt>
                <c:pt idx="254">
                  <c:v>0.41475000000000006</c:v>
                </c:pt>
                <c:pt idx="255">
                  <c:v>0.39585000000000004</c:v>
                </c:pt>
                <c:pt idx="256">
                  <c:v>0.38009999999999999</c:v>
                </c:pt>
                <c:pt idx="257">
                  <c:v>0.36224999999999996</c:v>
                </c:pt>
                <c:pt idx="258">
                  <c:v>0.34650000000000003</c:v>
                </c:pt>
                <c:pt idx="259">
                  <c:v>0.3276</c:v>
                </c:pt>
                <c:pt idx="260">
                  <c:v>0.31185000000000002</c:v>
                </c:pt>
                <c:pt idx="261">
                  <c:v>0.29400000000000004</c:v>
                </c:pt>
                <c:pt idx="262">
                  <c:v>0.2772</c:v>
                </c:pt>
                <c:pt idx="263">
                  <c:v>0.25935000000000002</c:v>
                </c:pt>
                <c:pt idx="264">
                  <c:v>0.24150000000000002</c:v>
                </c:pt>
                <c:pt idx="265">
                  <c:v>0.22470000000000001</c:v>
                </c:pt>
                <c:pt idx="266">
                  <c:v>0.20685000000000001</c:v>
                </c:pt>
                <c:pt idx="267">
                  <c:v>0.19109999999999999</c:v>
                </c:pt>
                <c:pt idx="268">
                  <c:v>0.17220000000000002</c:v>
                </c:pt>
                <c:pt idx="269">
                  <c:v>0.15645000000000001</c:v>
                </c:pt>
                <c:pt idx="270">
                  <c:v>0.1386</c:v>
                </c:pt>
                <c:pt idx="271">
                  <c:v>9.6600000000000005E-2</c:v>
                </c:pt>
                <c:pt idx="272">
                  <c:v>3.0450000000000001E-2</c:v>
                </c:pt>
                <c:pt idx="273">
                  <c:v>9.4500000000000001E-3</c:v>
                </c:pt>
                <c:pt idx="274">
                  <c:v>4.9350000000000005E-2</c:v>
                </c:pt>
                <c:pt idx="275">
                  <c:v>7.3500000000000006E-3</c:v>
                </c:pt>
                <c:pt idx="276">
                  <c:v>4.2000000000000006E-3</c:v>
                </c:pt>
                <c:pt idx="277">
                  <c:v>4.2000000000000006E-3</c:v>
                </c:pt>
                <c:pt idx="278">
                  <c:v>2.1000000000000003E-3</c:v>
                </c:pt>
                <c:pt idx="279">
                  <c:v>2.1000000000000003E-3</c:v>
                </c:pt>
                <c:pt idx="280">
                  <c:v>2.1000000000000003E-3</c:v>
                </c:pt>
                <c:pt idx="281">
                  <c:v>1.0500000000000002E-3</c:v>
                </c:pt>
                <c:pt idx="282">
                  <c:v>1.0500000000000002E-3</c:v>
                </c:pt>
                <c:pt idx="283">
                  <c:v>8.4000000000000005E-2</c:v>
                </c:pt>
                <c:pt idx="284">
                  <c:v>1.9949999999999999E-2</c:v>
                </c:pt>
                <c:pt idx="285">
                  <c:v>5.9850000000000007E-2</c:v>
                </c:pt>
                <c:pt idx="286">
                  <c:v>1.7850000000000001E-2</c:v>
                </c:pt>
                <c:pt idx="287">
                  <c:v>5.7750000000000003E-2</c:v>
                </c:pt>
                <c:pt idx="288">
                  <c:v>1.4700000000000001E-2</c:v>
                </c:pt>
                <c:pt idx="289">
                  <c:v>5.7750000000000003E-2</c:v>
                </c:pt>
                <c:pt idx="290">
                  <c:v>5.7750000000000003E-2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8C-41D5-9ADC-7B35D1D55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556160"/>
        <c:axId val="807556736"/>
      </c:scatterChart>
      <c:valAx>
        <c:axId val="807556160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Kill time/min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58473727412987"/>
              <c:y val="0.9288656880169673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7556736"/>
        <c:crossesAt val="0"/>
        <c:crossBetween val="midCat"/>
        <c:majorUnit val="50"/>
        <c:minorUnit val="10"/>
      </c:valAx>
      <c:valAx>
        <c:axId val="807556736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Pressure/MPa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484E-4"/>
              <c:y val="0.3563245370370370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7556160"/>
        <c:crosses val="autoZero"/>
        <c:crossBetween val="midCat"/>
        <c:majorUnit val="4"/>
        <c:minorUnit val="1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8784173497789716"/>
          <c:y val="4.4097222222222225E-2"/>
          <c:w val="0.35516885112565666"/>
          <c:h val="0.17971887011470197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8263777462525E-2"/>
          <c:y val="3.0821759259259261E-2"/>
          <c:w val="0.87153379513547879"/>
          <c:h val="0.82748078703703698"/>
        </c:manualLayout>
      </c:layout>
      <c:scatterChart>
        <c:scatterStyle val="smoothMarker"/>
        <c:varyColors val="0"/>
        <c:ser>
          <c:idx val="3"/>
          <c:order val="0"/>
          <c:tx>
            <c:v>Standpipe pressure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无溶解无悬浮压力!$F$4:$F$294</c:f>
              <c:numCache>
                <c:formatCode>General</c:formatCode>
                <c:ptCount val="291"/>
                <c:pt idx="0">
                  <c:v>10.156000000000001</c:v>
                </c:pt>
                <c:pt idx="1">
                  <c:v>10.156000000000001</c:v>
                </c:pt>
                <c:pt idx="2">
                  <c:v>10.156000000000001</c:v>
                </c:pt>
                <c:pt idx="3">
                  <c:v>10.098000000000001</c:v>
                </c:pt>
                <c:pt idx="4">
                  <c:v>10.041</c:v>
                </c:pt>
                <c:pt idx="5">
                  <c:v>9.9830000000000005</c:v>
                </c:pt>
                <c:pt idx="6">
                  <c:v>9.9269999999999996</c:v>
                </c:pt>
                <c:pt idx="7">
                  <c:v>9.8689999999999998</c:v>
                </c:pt>
                <c:pt idx="8">
                  <c:v>9.8130000000000006</c:v>
                </c:pt>
                <c:pt idx="9">
                  <c:v>9.7569999999999997</c:v>
                </c:pt>
                <c:pt idx="10">
                  <c:v>9.6989999999999998</c:v>
                </c:pt>
                <c:pt idx="11">
                  <c:v>9.6430000000000007</c:v>
                </c:pt>
                <c:pt idx="12">
                  <c:v>9.5839999999999996</c:v>
                </c:pt>
                <c:pt idx="13">
                  <c:v>9.5280000000000005</c:v>
                </c:pt>
                <c:pt idx="14">
                  <c:v>9.4700000000000006</c:v>
                </c:pt>
                <c:pt idx="15">
                  <c:v>9.4139999999999997</c:v>
                </c:pt>
                <c:pt idx="16">
                  <c:v>9.3580000000000005</c:v>
                </c:pt>
                <c:pt idx="17">
                  <c:v>9.3000000000000007</c:v>
                </c:pt>
                <c:pt idx="18">
                  <c:v>9.2439999999999998</c:v>
                </c:pt>
                <c:pt idx="19">
                  <c:v>9.1859999999999999</c:v>
                </c:pt>
                <c:pt idx="20">
                  <c:v>9.1289999999999996</c:v>
                </c:pt>
                <c:pt idx="21">
                  <c:v>9.0709999999999997</c:v>
                </c:pt>
                <c:pt idx="22">
                  <c:v>9.0150000000000006</c:v>
                </c:pt>
                <c:pt idx="23">
                  <c:v>8.9589999999999996</c:v>
                </c:pt>
                <c:pt idx="24">
                  <c:v>8.9009999999999998</c:v>
                </c:pt>
                <c:pt idx="25">
                  <c:v>8.8450000000000006</c:v>
                </c:pt>
                <c:pt idx="26">
                  <c:v>8.7870000000000008</c:v>
                </c:pt>
                <c:pt idx="27">
                  <c:v>8.7309999999999999</c:v>
                </c:pt>
                <c:pt idx="28">
                  <c:v>8.6720000000000006</c:v>
                </c:pt>
                <c:pt idx="29">
                  <c:v>8.6159999999999997</c:v>
                </c:pt>
                <c:pt idx="30">
                  <c:v>8.56</c:v>
                </c:pt>
                <c:pt idx="31">
                  <c:v>8.5020000000000007</c:v>
                </c:pt>
                <c:pt idx="32">
                  <c:v>8.4459999999999997</c:v>
                </c:pt>
                <c:pt idx="33">
                  <c:v>8.3879999999999999</c:v>
                </c:pt>
                <c:pt idx="34">
                  <c:v>8.3320000000000007</c:v>
                </c:pt>
                <c:pt idx="35">
                  <c:v>8.2739999999999991</c:v>
                </c:pt>
                <c:pt idx="36">
                  <c:v>8.218</c:v>
                </c:pt>
                <c:pt idx="37">
                  <c:v>8.1609999999999996</c:v>
                </c:pt>
                <c:pt idx="38">
                  <c:v>8.1029999999999998</c:v>
                </c:pt>
                <c:pt idx="39">
                  <c:v>8.0470000000000006</c:v>
                </c:pt>
                <c:pt idx="40">
                  <c:v>7.9889999999999999</c:v>
                </c:pt>
                <c:pt idx="41">
                  <c:v>7.9329999999999998</c:v>
                </c:pt>
                <c:pt idx="42">
                  <c:v>7.875</c:v>
                </c:pt>
                <c:pt idx="43">
                  <c:v>7.819</c:v>
                </c:pt>
                <c:pt idx="44">
                  <c:v>7.7629999999999999</c:v>
                </c:pt>
                <c:pt idx="45">
                  <c:v>7.7039999999999997</c:v>
                </c:pt>
                <c:pt idx="46">
                  <c:v>7.6479999999999997</c:v>
                </c:pt>
                <c:pt idx="47">
                  <c:v>7.59</c:v>
                </c:pt>
                <c:pt idx="48">
                  <c:v>7.5339999999999998</c:v>
                </c:pt>
                <c:pt idx="49">
                  <c:v>7.476</c:v>
                </c:pt>
                <c:pt idx="50">
                  <c:v>7.42</c:v>
                </c:pt>
                <c:pt idx="51">
                  <c:v>7.3639999999999999</c:v>
                </c:pt>
                <c:pt idx="52">
                  <c:v>7.306</c:v>
                </c:pt>
                <c:pt idx="53">
                  <c:v>7.2489999999999997</c:v>
                </c:pt>
                <c:pt idx="54">
                  <c:v>7.1909999999999998</c:v>
                </c:pt>
                <c:pt idx="55">
                  <c:v>7.1349999999999998</c:v>
                </c:pt>
                <c:pt idx="56">
                  <c:v>7.077</c:v>
                </c:pt>
                <c:pt idx="57">
                  <c:v>7.0209999999999999</c:v>
                </c:pt>
                <c:pt idx="58">
                  <c:v>6.9630000000000001</c:v>
                </c:pt>
                <c:pt idx="59">
                  <c:v>6.907</c:v>
                </c:pt>
                <c:pt idx="60">
                  <c:v>6.851</c:v>
                </c:pt>
                <c:pt idx="61">
                  <c:v>6.7919999999999998</c:v>
                </c:pt>
                <c:pt idx="62">
                  <c:v>6.7359999999999998</c:v>
                </c:pt>
                <c:pt idx="63">
                  <c:v>6.6890000000000001</c:v>
                </c:pt>
                <c:pt idx="64">
                  <c:v>6.6479999999999997</c:v>
                </c:pt>
                <c:pt idx="65">
                  <c:v>6.609</c:v>
                </c:pt>
                <c:pt idx="66">
                  <c:v>6.5679999999999996</c:v>
                </c:pt>
                <c:pt idx="67">
                  <c:v>6.5289999999999999</c:v>
                </c:pt>
                <c:pt idx="68">
                  <c:v>6.4880000000000004</c:v>
                </c:pt>
                <c:pt idx="69">
                  <c:v>6.4470000000000001</c:v>
                </c:pt>
                <c:pt idx="70">
                  <c:v>6.4089999999999998</c:v>
                </c:pt>
                <c:pt idx="71">
                  <c:v>6.3680000000000003</c:v>
                </c:pt>
                <c:pt idx="72">
                  <c:v>6.3289999999999997</c:v>
                </c:pt>
                <c:pt idx="73">
                  <c:v>6.2880000000000003</c:v>
                </c:pt>
                <c:pt idx="74">
                  <c:v>6.2489999999999997</c:v>
                </c:pt>
                <c:pt idx="75">
                  <c:v>6.2439999999999998</c:v>
                </c:pt>
                <c:pt idx="76">
                  <c:v>6.2439999999999998</c:v>
                </c:pt>
                <c:pt idx="77">
                  <c:v>6.2439999999999998</c:v>
                </c:pt>
                <c:pt idx="78">
                  <c:v>6.2439999999999998</c:v>
                </c:pt>
                <c:pt idx="79">
                  <c:v>6.2439999999999998</c:v>
                </c:pt>
                <c:pt idx="80">
                  <c:v>6.2439999999999998</c:v>
                </c:pt>
                <c:pt idx="81">
                  <c:v>6.2439999999999998</c:v>
                </c:pt>
                <c:pt idx="82">
                  <c:v>6.2439999999999998</c:v>
                </c:pt>
                <c:pt idx="83">
                  <c:v>6.2439999999999998</c:v>
                </c:pt>
                <c:pt idx="84">
                  <c:v>6.2439999999999998</c:v>
                </c:pt>
                <c:pt idx="85">
                  <c:v>6.2439999999999998</c:v>
                </c:pt>
                <c:pt idx="86">
                  <c:v>6.2439999999999998</c:v>
                </c:pt>
                <c:pt idx="87">
                  <c:v>6.2439999999999998</c:v>
                </c:pt>
                <c:pt idx="88">
                  <c:v>6.2439999999999998</c:v>
                </c:pt>
                <c:pt idx="89">
                  <c:v>6.2439999999999998</c:v>
                </c:pt>
                <c:pt idx="90">
                  <c:v>6.2439999999999998</c:v>
                </c:pt>
                <c:pt idx="91">
                  <c:v>6.2439999999999998</c:v>
                </c:pt>
                <c:pt idx="92">
                  <c:v>6.2439999999999998</c:v>
                </c:pt>
                <c:pt idx="93">
                  <c:v>6.2439999999999998</c:v>
                </c:pt>
                <c:pt idx="94">
                  <c:v>6.2439999999999998</c:v>
                </c:pt>
                <c:pt idx="95">
                  <c:v>6.2439999999999998</c:v>
                </c:pt>
                <c:pt idx="96">
                  <c:v>6.2439999999999998</c:v>
                </c:pt>
                <c:pt idx="97">
                  <c:v>6.2439999999999998</c:v>
                </c:pt>
                <c:pt idx="98">
                  <c:v>6.2439999999999998</c:v>
                </c:pt>
                <c:pt idx="99">
                  <c:v>6.2439999999999998</c:v>
                </c:pt>
                <c:pt idx="100">
                  <c:v>6.2439999999999998</c:v>
                </c:pt>
                <c:pt idx="101">
                  <c:v>6.2439999999999998</c:v>
                </c:pt>
                <c:pt idx="102">
                  <c:v>6.2439999999999998</c:v>
                </c:pt>
                <c:pt idx="103">
                  <c:v>6.2439999999999998</c:v>
                </c:pt>
                <c:pt idx="104">
                  <c:v>6.2439999999999998</c:v>
                </c:pt>
                <c:pt idx="105">
                  <c:v>6.2439999999999998</c:v>
                </c:pt>
                <c:pt idx="106">
                  <c:v>6.2439999999999998</c:v>
                </c:pt>
                <c:pt idx="107">
                  <c:v>6.2439999999999998</c:v>
                </c:pt>
                <c:pt idx="108">
                  <c:v>6.2439999999999998</c:v>
                </c:pt>
                <c:pt idx="109">
                  <c:v>6.2439999999999998</c:v>
                </c:pt>
                <c:pt idx="110">
                  <c:v>6.2439999999999998</c:v>
                </c:pt>
                <c:pt idx="111">
                  <c:v>6.2439999999999998</c:v>
                </c:pt>
                <c:pt idx="112">
                  <c:v>6.2439999999999998</c:v>
                </c:pt>
                <c:pt idx="113">
                  <c:v>6.2439999999999998</c:v>
                </c:pt>
                <c:pt idx="114">
                  <c:v>6.2439999999999998</c:v>
                </c:pt>
                <c:pt idx="115">
                  <c:v>6.2439999999999998</c:v>
                </c:pt>
                <c:pt idx="116">
                  <c:v>6.2439999999999998</c:v>
                </c:pt>
                <c:pt idx="117">
                  <c:v>6.2439999999999998</c:v>
                </c:pt>
                <c:pt idx="118">
                  <c:v>6.2439999999999998</c:v>
                </c:pt>
                <c:pt idx="119">
                  <c:v>6.2439999999999998</c:v>
                </c:pt>
                <c:pt idx="120">
                  <c:v>6.2439999999999998</c:v>
                </c:pt>
                <c:pt idx="121">
                  <c:v>6.2439999999999998</c:v>
                </c:pt>
                <c:pt idx="122">
                  <c:v>6.2439999999999998</c:v>
                </c:pt>
                <c:pt idx="123">
                  <c:v>6.2439999999999998</c:v>
                </c:pt>
                <c:pt idx="124">
                  <c:v>6.2439999999999998</c:v>
                </c:pt>
                <c:pt idx="125">
                  <c:v>6.2439999999999998</c:v>
                </c:pt>
                <c:pt idx="126">
                  <c:v>6.2439999999999998</c:v>
                </c:pt>
                <c:pt idx="127">
                  <c:v>6.2439999999999998</c:v>
                </c:pt>
                <c:pt idx="128">
                  <c:v>6.2439999999999998</c:v>
                </c:pt>
                <c:pt idx="129">
                  <c:v>6.2439999999999998</c:v>
                </c:pt>
                <c:pt idx="130">
                  <c:v>6.2439999999999998</c:v>
                </c:pt>
                <c:pt idx="131">
                  <c:v>6.2439999999999998</c:v>
                </c:pt>
                <c:pt idx="132">
                  <c:v>6.2439999999999998</c:v>
                </c:pt>
                <c:pt idx="133">
                  <c:v>6.2439999999999998</c:v>
                </c:pt>
                <c:pt idx="134">
                  <c:v>6.2439999999999998</c:v>
                </c:pt>
                <c:pt idx="135">
                  <c:v>6.2439999999999998</c:v>
                </c:pt>
                <c:pt idx="136">
                  <c:v>6.2439999999999998</c:v>
                </c:pt>
                <c:pt idx="137">
                  <c:v>6.2439999999999998</c:v>
                </c:pt>
                <c:pt idx="138">
                  <c:v>6.2439999999999998</c:v>
                </c:pt>
                <c:pt idx="139">
                  <c:v>6.2439999999999998</c:v>
                </c:pt>
                <c:pt idx="140">
                  <c:v>6.2439999999999998</c:v>
                </c:pt>
                <c:pt idx="141">
                  <c:v>6.2439999999999998</c:v>
                </c:pt>
                <c:pt idx="142">
                  <c:v>6.2439999999999998</c:v>
                </c:pt>
                <c:pt idx="143">
                  <c:v>6.2439999999999998</c:v>
                </c:pt>
                <c:pt idx="144">
                  <c:v>6.2439999999999998</c:v>
                </c:pt>
                <c:pt idx="145">
                  <c:v>6.2439999999999998</c:v>
                </c:pt>
                <c:pt idx="146">
                  <c:v>6.2439999999999998</c:v>
                </c:pt>
                <c:pt idx="147">
                  <c:v>6.2439999999999998</c:v>
                </c:pt>
                <c:pt idx="148">
                  <c:v>6.2439999999999998</c:v>
                </c:pt>
                <c:pt idx="149">
                  <c:v>6.2439999999999998</c:v>
                </c:pt>
                <c:pt idx="150">
                  <c:v>6.2439999999999998</c:v>
                </c:pt>
                <c:pt idx="151">
                  <c:v>6.2439999999999998</c:v>
                </c:pt>
                <c:pt idx="152">
                  <c:v>6.2439999999999998</c:v>
                </c:pt>
                <c:pt idx="153">
                  <c:v>6.2439999999999998</c:v>
                </c:pt>
                <c:pt idx="154">
                  <c:v>6.2439999999999998</c:v>
                </c:pt>
                <c:pt idx="155">
                  <c:v>6.2439999999999998</c:v>
                </c:pt>
                <c:pt idx="156">
                  <c:v>6.2439999999999998</c:v>
                </c:pt>
                <c:pt idx="157">
                  <c:v>6.2439999999999998</c:v>
                </c:pt>
                <c:pt idx="158">
                  <c:v>6.2439999999999998</c:v>
                </c:pt>
                <c:pt idx="159">
                  <c:v>6.2439999999999998</c:v>
                </c:pt>
                <c:pt idx="160">
                  <c:v>6.2439999999999998</c:v>
                </c:pt>
                <c:pt idx="161">
                  <c:v>6.2439999999999998</c:v>
                </c:pt>
                <c:pt idx="162">
                  <c:v>6.2439999999999998</c:v>
                </c:pt>
                <c:pt idx="163">
                  <c:v>6.2439999999999998</c:v>
                </c:pt>
                <c:pt idx="164">
                  <c:v>6.2439999999999998</c:v>
                </c:pt>
                <c:pt idx="165">
                  <c:v>6.2439999999999998</c:v>
                </c:pt>
                <c:pt idx="166">
                  <c:v>6.2439999999999998</c:v>
                </c:pt>
                <c:pt idx="167">
                  <c:v>6.2439999999999998</c:v>
                </c:pt>
                <c:pt idx="168">
                  <c:v>6.2439999999999998</c:v>
                </c:pt>
                <c:pt idx="169">
                  <c:v>6.2439999999999998</c:v>
                </c:pt>
                <c:pt idx="170">
                  <c:v>6.2439999999999998</c:v>
                </c:pt>
                <c:pt idx="171">
                  <c:v>6.2439999999999998</c:v>
                </c:pt>
                <c:pt idx="172">
                  <c:v>6.2439999999999998</c:v>
                </c:pt>
                <c:pt idx="173">
                  <c:v>6.2439999999999998</c:v>
                </c:pt>
                <c:pt idx="174">
                  <c:v>6.2439999999999998</c:v>
                </c:pt>
                <c:pt idx="175">
                  <c:v>6.2439999999999998</c:v>
                </c:pt>
                <c:pt idx="176">
                  <c:v>6.2439999999999998</c:v>
                </c:pt>
                <c:pt idx="177">
                  <c:v>6.2439999999999998</c:v>
                </c:pt>
                <c:pt idx="178">
                  <c:v>6.2439999999999998</c:v>
                </c:pt>
                <c:pt idx="179">
                  <c:v>6.2439999999999998</c:v>
                </c:pt>
                <c:pt idx="180">
                  <c:v>6.2439999999999998</c:v>
                </c:pt>
                <c:pt idx="181">
                  <c:v>6.2439999999999998</c:v>
                </c:pt>
                <c:pt idx="182">
                  <c:v>6.2439999999999998</c:v>
                </c:pt>
                <c:pt idx="183">
                  <c:v>6.2439999999999998</c:v>
                </c:pt>
                <c:pt idx="184">
                  <c:v>6.2439999999999998</c:v>
                </c:pt>
                <c:pt idx="185">
                  <c:v>6.2439999999999998</c:v>
                </c:pt>
                <c:pt idx="186">
                  <c:v>6.2439999999999998</c:v>
                </c:pt>
                <c:pt idx="187">
                  <c:v>6.2439999999999998</c:v>
                </c:pt>
                <c:pt idx="188">
                  <c:v>6.2439999999999998</c:v>
                </c:pt>
                <c:pt idx="189">
                  <c:v>6.2439999999999998</c:v>
                </c:pt>
                <c:pt idx="190">
                  <c:v>6.2439999999999998</c:v>
                </c:pt>
                <c:pt idx="191">
                  <c:v>6.2439999999999998</c:v>
                </c:pt>
                <c:pt idx="192">
                  <c:v>6.2439999999999998</c:v>
                </c:pt>
                <c:pt idx="193">
                  <c:v>6.2439999999999998</c:v>
                </c:pt>
                <c:pt idx="194">
                  <c:v>6.2439999999999998</c:v>
                </c:pt>
                <c:pt idx="195">
                  <c:v>6.2439999999999998</c:v>
                </c:pt>
                <c:pt idx="196">
                  <c:v>6.2439999999999998</c:v>
                </c:pt>
                <c:pt idx="197">
                  <c:v>6.2439999999999998</c:v>
                </c:pt>
                <c:pt idx="198">
                  <c:v>6.2439999999999998</c:v>
                </c:pt>
                <c:pt idx="199">
                  <c:v>6.2439999999999998</c:v>
                </c:pt>
                <c:pt idx="200">
                  <c:v>6.2439999999999998</c:v>
                </c:pt>
                <c:pt idx="201">
                  <c:v>6.2439999999999998</c:v>
                </c:pt>
                <c:pt idx="202">
                  <c:v>6.2439999999999998</c:v>
                </c:pt>
                <c:pt idx="203">
                  <c:v>6.2439999999999998</c:v>
                </c:pt>
                <c:pt idx="204">
                  <c:v>6.2439999999999998</c:v>
                </c:pt>
                <c:pt idx="205">
                  <c:v>6.2439999999999998</c:v>
                </c:pt>
                <c:pt idx="206">
                  <c:v>6.2439999999999998</c:v>
                </c:pt>
                <c:pt idx="207">
                  <c:v>6.2439999999999998</c:v>
                </c:pt>
                <c:pt idx="208">
                  <c:v>6.2439999999999998</c:v>
                </c:pt>
                <c:pt idx="209">
                  <c:v>6.2439999999999998</c:v>
                </c:pt>
                <c:pt idx="210">
                  <c:v>6.2439999999999998</c:v>
                </c:pt>
                <c:pt idx="211">
                  <c:v>6.2439999999999998</c:v>
                </c:pt>
                <c:pt idx="212">
                  <c:v>6.2439999999999998</c:v>
                </c:pt>
                <c:pt idx="213">
                  <c:v>6.2439999999999998</c:v>
                </c:pt>
                <c:pt idx="214">
                  <c:v>6.2439999999999998</c:v>
                </c:pt>
                <c:pt idx="215">
                  <c:v>6.2439999999999998</c:v>
                </c:pt>
                <c:pt idx="216">
                  <c:v>6.2439999999999998</c:v>
                </c:pt>
                <c:pt idx="217">
                  <c:v>6.2439999999999998</c:v>
                </c:pt>
                <c:pt idx="218">
                  <c:v>6.2439999999999998</c:v>
                </c:pt>
                <c:pt idx="219">
                  <c:v>6.2439999999999998</c:v>
                </c:pt>
                <c:pt idx="220">
                  <c:v>6.2439999999999998</c:v>
                </c:pt>
                <c:pt idx="221">
                  <c:v>6.2439999999999998</c:v>
                </c:pt>
                <c:pt idx="222">
                  <c:v>6.2439999999999998</c:v>
                </c:pt>
                <c:pt idx="223">
                  <c:v>6.2439999999999998</c:v>
                </c:pt>
                <c:pt idx="224">
                  <c:v>6.2439999999999998</c:v>
                </c:pt>
                <c:pt idx="225">
                  <c:v>6.2439999999999998</c:v>
                </c:pt>
                <c:pt idx="226">
                  <c:v>6.2439999999999998</c:v>
                </c:pt>
                <c:pt idx="227">
                  <c:v>6.2439999999999998</c:v>
                </c:pt>
                <c:pt idx="228">
                  <c:v>6.2439999999999998</c:v>
                </c:pt>
                <c:pt idx="229">
                  <c:v>6.2439999999999998</c:v>
                </c:pt>
                <c:pt idx="230">
                  <c:v>6.2439999999999998</c:v>
                </c:pt>
                <c:pt idx="231">
                  <c:v>6.2439999999999998</c:v>
                </c:pt>
                <c:pt idx="232">
                  <c:v>6.2439999999999998</c:v>
                </c:pt>
                <c:pt idx="233">
                  <c:v>6.2439999999999998</c:v>
                </c:pt>
                <c:pt idx="234">
                  <c:v>6.2439999999999998</c:v>
                </c:pt>
                <c:pt idx="235">
                  <c:v>6.2439999999999998</c:v>
                </c:pt>
                <c:pt idx="236">
                  <c:v>6.2439999999999998</c:v>
                </c:pt>
                <c:pt idx="237">
                  <c:v>6.2439999999999998</c:v>
                </c:pt>
                <c:pt idx="238">
                  <c:v>6.2439999999999998</c:v>
                </c:pt>
                <c:pt idx="239">
                  <c:v>6.2439999999999998</c:v>
                </c:pt>
                <c:pt idx="240">
                  <c:v>6.2439999999999998</c:v>
                </c:pt>
                <c:pt idx="241">
                  <c:v>6.2439999999999998</c:v>
                </c:pt>
                <c:pt idx="242">
                  <c:v>6.2439999999999998</c:v>
                </c:pt>
                <c:pt idx="243">
                  <c:v>6.2439999999999998</c:v>
                </c:pt>
                <c:pt idx="244">
                  <c:v>6.2439999999999998</c:v>
                </c:pt>
                <c:pt idx="245">
                  <c:v>6.2439999999999998</c:v>
                </c:pt>
                <c:pt idx="246">
                  <c:v>6.2439999999999998</c:v>
                </c:pt>
                <c:pt idx="247">
                  <c:v>6.2439999999999998</c:v>
                </c:pt>
                <c:pt idx="248">
                  <c:v>6.2439999999999998</c:v>
                </c:pt>
                <c:pt idx="249">
                  <c:v>6.2439999999999998</c:v>
                </c:pt>
                <c:pt idx="250">
                  <c:v>6.2439999999999998</c:v>
                </c:pt>
                <c:pt idx="251">
                  <c:v>6.2439999999999998</c:v>
                </c:pt>
                <c:pt idx="252">
                  <c:v>6.2439999999999998</c:v>
                </c:pt>
                <c:pt idx="253">
                  <c:v>6.2439999999999998</c:v>
                </c:pt>
                <c:pt idx="254">
                  <c:v>6.2439999999999998</c:v>
                </c:pt>
                <c:pt idx="255">
                  <c:v>6.2439999999999998</c:v>
                </c:pt>
                <c:pt idx="256">
                  <c:v>6.2439999999999998</c:v>
                </c:pt>
                <c:pt idx="257">
                  <c:v>6.2439999999999998</c:v>
                </c:pt>
                <c:pt idx="258">
                  <c:v>6.2439999999999998</c:v>
                </c:pt>
                <c:pt idx="259">
                  <c:v>6.2439999999999998</c:v>
                </c:pt>
                <c:pt idx="260">
                  <c:v>6.2439999999999998</c:v>
                </c:pt>
                <c:pt idx="261">
                  <c:v>6.2439999999999998</c:v>
                </c:pt>
                <c:pt idx="262">
                  <c:v>6.2439999999999998</c:v>
                </c:pt>
                <c:pt idx="263">
                  <c:v>6.2439999999999998</c:v>
                </c:pt>
                <c:pt idx="264">
                  <c:v>6.2439999999999998</c:v>
                </c:pt>
                <c:pt idx="265">
                  <c:v>6.2439999999999998</c:v>
                </c:pt>
                <c:pt idx="266">
                  <c:v>6.2439999999999998</c:v>
                </c:pt>
                <c:pt idx="267">
                  <c:v>6.2439999999999998</c:v>
                </c:pt>
                <c:pt idx="268">
                  <c:v>6.2439999999999998</c:v>
                </c:pt>
                <c:pt idx="269">
                  <c:v>6.2439999999999998</c:v>
                </c:pt>
                <c:pt idx="270">
                  <c:v>6.2439999999999998</c:v>
                </c:pt>
                <c:pt idx="271">
                  <c:v>6.2439999999999998</c:v>
                </c:pt>
                <c:pt idx="272">
                  <c:v>6.2439999999999998</c:v>
                </c:pt>
                <c:pt idx="273">
                  <c:v>6.2439999999999998</c:v>
                </c:pt>
                <c:pt idx="274">
                  <c:v>6.2439999999999998</c:v>
                </c:pt>
                <c:pt idx="275">
                  <c:v>6.2439999999999998</c:v>
                </c:pt>
                <c:pt idx="276">
                  <c:v>6.2439999999999998</c:v>
                </c:pt>
                <c:pt idx="277">
                  <c:v>6.2439999999999998</c:v>
                </c:pt>
                <c:pt idx="278">
                  <c:v>6.2439999999999998</c:v>
                </c:pt>
                <c:pt idx="279">
                  <c:v>6.2439999999999998</c:v>
                </c:pt>
                <c:pt idx="280">
                  <c:v>6.2439999999999998</c:v>
                </c:pt>
                <c:pt idx="281">
                  <c:v>6.2439999999999998</c:v>
                </c:pt>
                <c:pt idx="282">
                  <c:v>6.2439999999999998</c:v>
                </c:pt>
                <c:pt idx="283">
                  <c:v>6.2439999999999998</c:v>
                </c:pt>
                <c:pt idx="284">
                  <c:v>6.2439999999999998</c:v>
                </c:pt>
                <c:pt idx="285">
                  <c:v>6.2439999999999998</c:v>
                </c:pt>
                <c:pt idx="286">
                  <c:v>6.2439999999999998</c:v>
                </c:pt>
                <c:pt idx="287">
                  <c:v>6.2439999999999998</c:v>
                </c:pt>
                <c:pt idx="288">
                  <c:v>6.2439999999999998</c:v>
                </c:pt>
                <c:pt idx="289">
                  <c:v>6.2439999999999998</c:v>
                </c:pt>
                <c:pt idx="290">
                  <c:v>6.2439999999999998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64-45CA-B4E6-48BE04787F70}"/>
            </c:ext>
          </c:extLst>
        </c:ser>
        <c:ser>
          <c:idx val="4"/>
          <c:order val="1"/>
          <c:tx>
            <c:v>Casing pressure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无溶解无悬浮压力!$G$4:$G$294</c:f>
              <c:numCache>
                <c:formatCode>General</c:formatCode>
                <c:ptCount val="291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4.04</c:v>
                </c:pt>
                <c:pt idx="4">
                  <c:v>4.04</c:v>
                </c:pt>
                <c:pt idx="5">
                  <c:v>4.04</c:v>
                </c:pt>
                <c:pt idx="6">
                  <c:v>4.04</c:v>
                </c:pt>
                <c:pt idx="7">
                  <c:v>4.04</c:v>
                </c:pt>
                <c:pt idx="8">
                  <c:v>4.04</c:v>
                </c:pt>
                <c:pt idx="9">
                  <c:v>4.04</c:v>
                </c:pt>
                <c:pt idx="10">
                  <c:v>4.04</c:v>
                </c:pt>
                <c:pt idx="11">
                  <c:v>4.04</c:v>
                </c:pt>
                <c:pt idx="12">
                  <c:v>4.04</c:v>
                </c:pt>
                <c:pt idx="13">
                  <c:v>4.04</c:v>
                </c:pt>
                <c:pt idx="14">
                  <c:v>4.04</c:v>
                </c:pt>
                <c:pt idx="15">
                  <c:v>4.04</c:v>
                </c:pt>
                <c:pt idx="16">
                  <c:v>4.04</c:v>
                </c:pt>
                <c:pt idx="17">
                  <c:v>4.04</c:v>
                </c:pt>
                <c:pt idx="18">
                  <c:v>4.04</c:v>
                </c:pt>
                <c:pt idx="19">
                  <c:v>4.04</c:v>
                </c:pt>
                <c:pt idx="20">
                  <c:v>4.04</c:v>
                </c:pt>
                <c:pt idx="21">
                  <c:v>4.04</c:v>
                </c:pt>
                <c:pt idx="22">
                  <c:v>4.04</c:v>
                </c:pt>
                <c:pt idx="23">
                  <c:v>4.04</c:v>
                </c:pt>
                <c:pt idx="24">
                  <c:v>4.04</c:v>
                </c:pt>
                <c:pt idx="25">
                  <c:v>4.04</c:v>
                </c:pt>
                <c:pt idx="26">
                  <c:v>4.04</c:v>
                </c:pt>
                <c:pt idx="27">
                  <c:v>4.04</c:v>
                </c:pt>
                <c:pt idx="28">
                  <c:v>4.04</c:v>
                </c:pt>
                <c:pt idx="29">
                  <c:v>4.04</c:v>
                </c:pt>
                <c:pt idx="30">
                  <c:v>4.04</c:v>
                </c:pt>
                <c:pt idx="31">
                  <c:v>4.04</c:v>
                </c:pt>
                <c:pt idx="32">
                  <c:v>4.04</c:v>
                </c:pt>
                <c:pt idx="33">
                  <c:v>4.04</c:v>
                </c:pt>
                <c:pt idx="34">
                  <c:v>4.04</c:v>
                </c:pt>
                <c:pt idx="35">
                  <c:v>4.04</c:v>
                </c:pt>
                <c:pt idx="36">
                  <c:v>4.04</c:v>
                </c:pt>
                <c:pt idx="37">
                  <c:v>4.04</c:v>
                </c:pt>
                <c:pt idx="38">
                  <c:v>4.04</c:v>
                </c:pt>
                <c:pt idx="39">
                  <c:v>4.04</c:v>
                </c:pt>
                <c:pt idx="40">
                  <c:v>4.04</c:v>
                </c:pt>
                <c:pt idx="41">
                  <c:v>4.0449999999999999</c:v>
                </c:pt>
                <c:pt idx="42">
                  <c:v>4.05</c:v>
                </c:pt>
                <c:pt idx="43">
                  <c:v>4.0549999999999997</c:v>
                </c:pt>
                <c:pt idx="44">
                  <c:v>4.0599999999999996</c:v>
                </c:pt>
                <c:pt idx="45">
                  <c:v>4.0650000000000004</c:v>
                </c:pt>
                <c:pt idx="46">
                  <c:v>4.07</c:v>
                </c:pt>
                <c:pt idx="47">
                  <c:v>4.0750000000000002</c:v>
                </c:pt>
                <c:pt idx="48">
                  <c:v>4.08</c:v>
                </c:pt>
                <c:pt idx="49">
                  <c:v>4.085</c:v>
                </c:pt>
                <c:pt idx="50">
                  <c:v>4.09</c:v>
                </c:pt>
                <c:pt idx="51">
                  <c:v>4.0949999999999998</c:v>
                </c:pt>
                <c:pt idx="52">
                  <c:v>4.0999999999999996</c:v>
                </c:pt>
                <c:pt idx="53">
                  <c:v>4.1050000000000004</c:v>
                </c:pt>
                <c:pt idx="54">
                  <c:v>4.1100000000000003</c:v>
                </c:pt>
                <c:pt idx="55">
                  <c:v>4.1150000000000002</c:v>
                </c:pt>
                <c:pt idx="56">
                  <c:v>4.12</c:v>
                </c:pt>
                <c:pt idx="57">
                  <c:v>4.125</c:v>
                </c:pt>
                <c:pt idx="58">
                  <c:v>4.13</c:v>
                </c:pt>
                <c:pt idx="59">
                  <c:v>4.1349999999999998</c:v>
                </c:pt>
                <c:pt idx="60">
                  <c:v>4.1399999999999997</c:v>
                </c:pt>
                <c:pt idx="61">
                  <c:v>4.1449999999999996</c:v>
                </c:pt>
                <c:pt idx="62">
                  <c:v>4.1500000000000004</c:v>
                </c:pt>
                <c:pt idx="63">
                  <c:v>4.1550000000000002</c:v>
                </c:pt>
                <c:pt idx="64">
                  <c:v>4.16</c:v>
                </c:pt>
                <c:pt idx="65">
                  <c:v>4.165</c:v>
                </c:pt>
                <c:pt idx="66">
                  <c:v>4.17</c:v>
                </c:pt>
                <c:pt idx="67">
                  <c:v>4.1749999999999998</c:v>
                </c:pt>
                <c:pt idx="68">
                  <c:v>4.18</c:v>
                </c:pt>
                <c:pt idx="69">
                  <c:v>4.1849999999999996</c:v>
                </c:pt>
                <c:pt idx="70">
                  <c:v>4.1900000000000004</c:v>
                </c:pt>
                <c:pt idx="71">
                  <c:v>4.1950000000000003</c:v>
                </c:pt>
                <c:pt idx="72">
                  <c:v>4.2</c:v>
                </c:pt>
                <c:pt idx="73">
                  <c:v>4.2050000000000001</c:v>
                </c:pt>
                <c:pt idx="74">
                  <c:v>4.21</c:v>
                </c:pt>
                <c:pt idx="75">
                  <c:v>4.22</c:v>
                </c:pt>
                <c:pt idx="76">
                  <c:v>4.2300000000000004</c:v>
                </c:pt>
                <c:pt idx="77">
                  <c:v>4.24</c:v>
                </c:pt>
                <c:pt idx="78">
                  <c:v>4.25</c:v>
                </c:pt>
                <c:pt idx="79">
                  <c:v>4.26</c:v>
                </c:pt>
                <c:pt idx="80">
                  <c:v>4.2699999999999996</c:v>
                </c:pt>
                <c:pt idx="81">
                  <c:v>4.28</c:v>
                </c:pt>
                <c:pt idx="82">
                  <c:v>4.29</c:v>
                </c:pt>
                <c:pt idx="83">
                  <c:v>4.3000000000000096</c:v>
                </c:pt>
                <c:pt idx="84">
                  <c:v>4.3100000000000103</c:v>
                </c:pt>
                <c:pt idx="85">
                  <c:v>4.3200000000000101</c:v>
                </c:pt>
                <c:pt idx="86">
                  <c:v>4.3300000000000098</c:v>
                </c:pt>
                <c:pt idx="87">
                  <c:v>4.3400000000000096</c:v>
                </c:pt>
                <c:pt idx="88">
                  <c:v>4.3500000000000103</c:v>
                </c:pt>
                <c:pt idx="89">
                  <c:v>4.3600000000000101</c:v>
                </c:pt>
                <c:pt idx="90">
                  <c:v>4.3700000000000099</c:v>
                </c:pt>
                <c:pt idx="91">
                  <c:v>4.3800000000000097</c:v>
                </c:pt>
                <c:pt idx="92">
                  <c:v>4.3900000000000103</c:v>
                </c:pt>
                <c:pt idx="93">
                  <c:v>4.4000000000000101</c:v>
                </c:pt>
                <c:pt idx="94">
                  <c:v>4.4100000000000099</c:v>
                </c:pt>
                <c:pt idx="95">
                  <c:v>4.4200000000000097</c:v>
                </c:pt>
                <c:pt idx="96">
                  <c:v>4.4300000000000104</c:v>
                </c:pt>
                <c:pt idx="97">
                  <c:v>4.4400000000000102</c:v>
                </c:pt>
                <c:pt idx="98">
                  <c:v>4.4500000000000197</c:v>
                </c:pt>
                <c:pt idx="99">
                  <c:v>4.4600000000000204</c:v>
                </c:pt>
                <c:pt idx="100">
                  <c:v>4.4700000000000202</c:v>
                </c:pt>
                <c:pt idx="101">
                  <c:v>4.48000000000002</c:v>
                </c:pt>
                <c:pt idx="102">
                  <c:v>4.4900000000000198</c:v>
                </c:pt>
                <c:pt idx="103">
                  <c:v>4.5000000000000204</c:v>
                </c:pt>
                <c:pt idx="104">
                  <c:v>4.5100000000000202</c:v>
                </c:pt>
                <c:pt idx="105">
                  <c:v>4.52000000000002</c:v>
                </c:pt>
                <c:pt idx="106">
                  <c:v>4.5300000000000198</c:v>
                </c:pt>
                <c:pt idx="107">
                  <c:v>4.5400000000000196</c:v>
                </c:pt>
                <c:pt idx="108">
                  <c:v>4.5500000000000203</c:v>
                </c:pt>
                <c:pt idx="109">
                  <c:v>4.56000000000002</c:v>
                </c:pt>
                <c:pt idx="110">
                  <c:v>4.5700000000000198</c:v>
                </c:pt>
                <c:pt idx="111">
                  <c:v>4.5800000000000196</c:v>
                </c:pt>
                <c:pt idx="112">
                  <c:v>4.59</c:v>
                </c:pt>
                <c:pt idx="113">
                  <c:v>4.62</c:v>
                </c:pt>
                <c:pt idx="114">
                  <c:v>4.6500000000000004</c:v>
                </c:pt>
                <c:pt idx="115">
                  <c:v>4.68</c:v>
                </c:pt>
                <c:pt idx="116">
                  <c:v>4.71</c:v>
                </c:pt>
                <c:pt idx="117">
                  <c:v>4.74</c:v>
                </c:pt>
                <c:pt idx="118">
                  <c:v>4.7699999999999996</c:v>
                </c:pt>
                <c:pt idx="119">
                  <c:v>4.8</c:v>
                </c:pt>
                <c:pt idx="120">
                  <c:v>4.83</c:v>
                </c:pt>
                <c:pt idx="121">
                  <c:v>4.8600000000000003</c:v>
                </c:pt>
                <c:pt idx="122">
                  <c:v>4.8899999999999997</c:v>
                </c:pt>
                <c:pt idx="123">
                  <c:v>4.95</c:v>
                </c:pt>
                <c:pt idx="124">
                  <c:v>5.01</c:v>
                </c:pt>
                <c:pt idx="125">
                  <c:v>5.07</c:v>
                </c:pt>
                <c:pt idx="126">
                  <c:v>5.14</c:v>
                </c:pt>
                <c:pt idx="127">
                  <c:v>5.21</c:v>
                </c:pt>
                <c:pt idx="128">
                  <c:v>5.28</c:v>
                </c:pt>
                <c:pt idx="129">
                  <c:v>5.35</c:v>
                </c:pt>
                <c:pt idx="130">
                  <c:v>5.42</c:v>
                </c:pt>
                <c:pt idx="131">
                  <c:v>5.49</c:v>
                </c:pt>
                <c:pt idx="132">
                  <c:v>5.55</c:v>
                </c:pt>
                <c:pt idx="133">
                  <c:v>5.61</c:v>
                </c:pt>
                <c:pt idx="134">
                  <c:v>5.66</c:v>
                </c:pt>
                <c:pt idx="135">
                  <c:v>5.71</c:v>
                </c:pt>
                <c:pt idx="136">
                  <c:v>5.75</c:v>
                </c:pt>
                <c:pt idx="137">
                  <c:v>5.79</c:v>
                </c:pt>
                <c:pt idx="138">
                  <c:v>5.83</c:v>
                </c:pt>
                <c:pt idx="139">
                  <c:v>5.85</c:v>
                </c:pt>
                <c:pt idx="140">
                  <c:v>5.87</c:v>
                </c:pt>
                <c:pt idx="141">
                  <c:v>5.9</c:v>
                </c:pt>
                <c:pt idx="142">
                  <c:v>5.91</c:v>
                </c:pt>
                <c:pt idx="143">
                  <c:v>5.9</c:v>
                </c:pt>
                <c:pt idx="144">
                  <c:v>5.87</c:v>
                </c:pt>
                <c:pt idx="145">
                  <c:v>5.85</c:v>
                </c:pt>
                <c:pt idx="146">
                  <c:v>5.81</c:v>
                </c:pt>
                <c:pt idx="147">
                  <c:v>5.77</c:v>
                </c:pt>
                <c:pt idx="148">
                  <c:v>5.72</c:v>
                </c:pt>
                <c:pt idx="149">
                  <c:v>5.67</c:v>
                </c:pt>
                <c:pt idx="150">
                  <c:v>5.62</c:v>
                </c:pt>
                <c:pt idx="151">
                  <c:v>5.55</c:v>
                </c:pt>
                <c:pt idx="152">
                  <c:v>5.4669999999999996</c:v>
                </c:pt>
                <c:pt idx="153">
                  <c:v>5.3742999999999999</c:v>
                </c:pt>
                <c:pt idx="154">
                  <c:v>5.227665</c:v>
                </c:pt>
                <c:pt idx="155">
                  <c:v>5.0182149999999996</c:v>
                </c:pt>
                <c:pt idx="156">
                  <c:v>4.4834500000000004</c:v>
                </c:pt>
                <c:pt idx="157">
                  <c:v>4.1198684999999999</c:v>
                </c:pt>
                <c:pt idx="158">
                  <c:v>3.57585</c:v>
                </c:pt>
                <c:pt idx="159">
                  <c:v>2.8569499999999999</c:v>
                </c:pt>
                <c:pt idx="160">
                  <c:v>2.4369999999999998</c:v>
                </c:pt>
                <c:pt idx="161">
                  <c:v>2.2202000000000002</c:v>
                </c:pt>
                <c:pt idx="162">
                  <c:v>2.0902500000000002</c:v>
                </c:pt>
                <c:pt idx="163">
                  <c:v>2.0598450000000001</c:v>
                </c:pt>
                <c:pt idx="164">
                  <c:v>2.0196559999999999</c:v>
                </c:pt>
                <c:pt idx="165">
                  <c:v>1.9766999999999999</c:v>
                </c:pt>
                <c:pt idx="166">
                  <c:v>1.94095</c:v>
                </c:pt>
                <c:pt idx="167">
                  <c:v>1.9131000000000002</c:v>
                </c:pt>
                <c:pt idx="168">
                  <c:v>1.8973500000000001</c:v>
                </c:pt>
                <c:pt idx="169">
                  <c:v>1.87845</c:v>
                </c:pt>
                <c:pt idx="170">
                  <c:v>1.8627</c:v>
                </c:pt>
                <c:pt idx="171">
                  <c:v>1.8448499999999999</c:v>
                </c:pt>
                <c:pt idx="172">
                  <c:v>1.8280500000000002</c:v>
                </c:pt>
                <c:pt idx="173">
                  <c:v>1.8102</c:v>
                </c:pt>
                <c:pt idx="174">
                  <c:v>1.7923500000000001</c:v>
                </c:pt>
                <c:pt idx="175">
                  <c:v>1.7766</c:v>
                </c:pt>
                <c:pt idx="176">
                  <c:v>1.7577</c:v>
                </c:pt>
                <c:pt idx="177">
                  <c:v>1.7419500000000001</c:v>
                </c:pt>
                <c:pt idx="178">
                  <c:v>1.7241</c:v>
                </c:pt>
                <c:pt idx="179">
                  <c:v>1.7073</c:v>
                </c:pt>
                <c:pt idx="180">
                  <c:v>1.6894500000000001</c:v>
                </c:pt>
                <c:pt idx="181">
                  <c:v>1.6737000000000002</c:v>
                </c:pt>
                <c:pt idx="182">
                  <c:v>1.65585</c:v>
                </c:pt>
                <c:pt idx="183">
                  <c:v>1.6369499999999999</c:v>
                </c:pt>
                <c:pt idx="184">
                  <c:v>1.6212000000000002</c:v>
                </c:pt>
                <c:pt idx="185">
                  <c:v>1.6033500000000001</c:v>
                </c:pt>
                <c:pt idx="186">
                  <c:v>1.5865499999999999</c:v>
                </c:pt>
                <c:pt idx="187">
                  <c:v>1.5687</c:v>
                </c:pt>
                <c:pt idx="188">
                  <c:v>1.5529500000000001</c:v>
                </c:pt>
                <c:pt idx="189">
                  <c:v>1.5340500000000001</c:v>
                </c:pt>
                <c:pt idx="190">
                  <c:v>1.5183</c:v>
                </c:pt>
                <c:pt idx="191">
                  <c:v>1.5004500000000001</c:v>
                </c:pt>
                <c:pt idx="192">
                  <c:v>1.4815500000000001</c:v>
                </c:pt>
                <c:pt idx="193">
                  <c:v>1.4658</c:v>
                </c:pt>
                <c:pt idx="194">
                  <c:v>1.4479500000000001</c:v>
                </c:pt>
                <c:pt idx="195">
                  <c:v>1.4322000000000001</c:v>
                </c:pt>
                <c:pt idx="196">
                  <c:v>1.4133000000000002</c:v>
                </c:pt>
                <c:pt idx="197">
                  <c:v>1.3975500000000001</c:v>
                </c:pt>
                <c:pt idx="198">
                  <c:v>1.3797000000000001</c:v>
                </c:pt>
                <c:pt idx="199">
                  <c:v>1.36395</c:v>
                </c:pt>
                <c:pt idx="200">
                  <c:v>1.3450500000000001</c:v>
                </c:pt>
                <c:pt idx="201">
                  <c:v>1.3272000000000002</c:v>
                </c:pt>
                <c:pt idx="202">
                  <c:v>1.3114500000000002</c:v>
                </c:pt>
                <c:pt idx="203">
                  <c:v>1.2925500000000001</c:v>
                </c:pt>
                <c:pt idx="204">
                  <c:v>1.2767999999999999</c:v>
                </c:pt>
                <c:pt idx="205">
                  <c:v>1.25895</c:v>
                </c:pt>
                <c:pt idx="206">
                  <c:v>1.2421500000000001</c:v>
                </c:pt>
                <c:pt idx="207">
                  <c:v>1.2242999999999999</c:v>
                </c:pt>
                <c:pt idx="208">
                  <c:v>1.20855</c:v>
                </c:pt>
                <c:pt idx="209">
                  <c:v>1.1896500000000001</c:v>
                </c:pt>
                <c:pt idx="210">
                  <c:v>1.1718000000000002</c:v>
                </c:pt>
                <c:pt idx="211">
                  <c:v>1.15605</c:v>
                </c:pt>
                <c:pt idx="212">
                  <c:v>1.1371500000000001</c:v>
                </c:pt>
                <c:pt idx="213">
                  <c:v>1.1214000000000002</c:v>
                </c:pt>
                <c:pt idx="214">
                  <c:v>1.10355</c:v>
                </c:pt>
                <c:pt idx="215">
                  <c:v>1.0878000000000001</c:v>
                </c:pt>
                <c:pt idx="216">
                  <c:v>1.0689</c:v>
                </c:pt>
                <c:pt idx="217">
                  <c:v>1.05315</c:v>
                </c:pt>
                <c:pt idx="218">
                  <c:v>1.0353000000000001</c:v>
                </c:pt>
                <c:pt idx="219">
                  <c:v>1.0164</c:v>
                </c:pt>
                <c:pt idx="220">
                  <c:v>1.00065</c:v>
                </c:pt>
                <c:pt idx="221">
                  <c:v>0.98280000000000012</c:v>
                </c:pt>
                <c:pt idx="222">
                  <c:v>0.96705000000000008</c:v>
                </c:pt>
                <c:pt idx="223">
                  <c:v>0.94815000000000005</c:v>
                </c:pt>
                <c:pt idx="224">
                  <c:v>0.93240000000000001</c:v>
                </c:pt>
                <c:pt idx="225">
                  <c:v>0.91455000000000009</c:v>
                </c:pt>
                <c:pt idx="226">
                  <c:v>0.89775000000000005</c:v>
                </c:pt>
                <c:pt idx="227">
                  <c:v>0.87990000000000002</c:v>
                </c:pt>
                <c:pt idx="228">
                  <c:v>0.86204999999999998</c:v>
                </c:pt>
                <c:pt idx="229">
                  <c:v>0.84525000000000006</c:v>
                </c:pt>
                <c:pt idx="230">
                  <c:v>0.82740000000000002</c:v>
                </c:pt>
                <c:pt idx="231">
                  <c:v>0.81165000000000009</c:v>
                </c:pt>
                <c:pt idx="232">
                  <c:v>0.79275000000000007</c:v>
                </c:pt>
                <c:pt idx="233">
                  <c:v>0.77700000000000002</c:v>
                </c:pt>
                <c:pt idx="234">
                  <c:v>0.75914999999999999</c:v>
                </c:pt>
                <c:pt idx="235">
                  <c:v>0.74339999999999995</c:v>
                </c:pt>
                <c:pt idx="236">
                  <c:v>0.72449999999999992</c:v>
                </c:pt>
                <c:pt idx="237">
                  <c:v>0.70665000000000011</c:v>
                </c:pt>
                <c:pt idx="238">
                  <c:v>0.69090000000000007</c:v>
                </c:pt>
                <c:pt idx="239">
                  <c:v>0.67200000000000004</c:v>
                </c:pt>
                <c:pt idx="240">
                  <c:v>0.65625</c:v>
                </c:pt>
                <c:pt idx="241">
                  <c:v>0.63839999999999997</c:v>
                </c:pt>
                <c:pt idx="242">
                  <c:v>0.62160000000000004</c:v>
                </c:pt>
                <c:pt idx="243">
                  <c:v>0.60375000000000001</c:v>
                </c:pt>
                <c:pt idx="244">
                  <c:v>0.58800000000000008</c:v>
                </c:pt>
                <c:pt idx="245">
                  <c:v>0.56910000000000005</c:v>
                </c:pt>
                <c:pt idx="246">
                  <c:v>0.55125000000000002</c:v>
                </c:pt>
                <c:pt idx="247">
                  <c:v>0.53550000000000009</c:v>
                </c:pt>
                <c:pt idx="248">
                  <c:v>0.51765000000000005</c:v>
                </c:pt>
                <c:pt idx="249">
                  <c:v>0.50085000000000002</c:v>
                </c:pt>
                <c:pt idx="250">
                  <c:v>0.48300000000000004</c:v>
                </c:pt>
                <c:pt idx="251">
                  <c:v>0.46725000000000005</c:v>
                </c:pt>
                <c:pt idx="252">
                  <c:v>0.44835000000000003</c:v>
                </c:pt>
                <c:pt idx="253">
                  <c:v>0.43259999999999998</c:v>
                </c:pt>
                <c:pt idx="254">
                  <c:v>0.41475000000000006</c:v>
                </c:pt>
                <c:pt idx="255">
                  <c:v>0.39585000000000004</c:v>
                </c:pt>
                <c:pt idx="256">
                  <c:v>0.38009999999999999</c:v>
                </c:pt>
                <c:pt idx="257">
                  <c:v>0.36224999999999996</c:v>
                </c:pt>
                <c:pt idx="258">
                  <c:v>0.34650000000000003</c:v>
                </c:pt>
                <c:pt idx="259">
                  <c:v>0.3276</c:v>
                </c:pt>
                <c:pt idx="260">
                  <c:v>0.31185000000000002</c:v>
                </c:pt>
                <c:pt idx="261">
                  <c:v>0.29400000000000004</c:v>
                </c:pt>
                <c:pt idx="262">
                  <c:v>0.2772</c:v>
                </c:pt>
                <c:pt idx="263">
                  <c:v>0.25935000000000002</c:v>
                </c:pt>
                <c:pt idx="264">
                  <c:v>0.24150000000000002</c:v>
                </c:pt>
                <c:pt idx="265">
                  <c:v>0.22470000000000001</c:v>
                </c:pt>
                <c:pt idx="266">
                  <c:v>0.20685000000000001</c:v>
                </c:pt>
                <c:pt idx="267">
                  <c:v>0.19109999999999999</c:v>
                </c:pt>
                <c:pt idx="268">
                  <c:v>0.17220000000000002</c:v>
                </c:pt>
                <c:pt idx="269">
                  <c:v>0.15645000000000001</c:v>
                </c:pt>
                <c:pt idx="270">
                  <c:v>0.1386</c:v>
                </c:pt>
                <c:pt idx="271">
                  <c:v>9.6600000000000005E-2</c:v>
                </c:pt>
                <c:pt idx="272">
                  <c:v>3.0450000000000001E-2</c:v>
                </c:pt>
                <c:pt idx="273">
                  <c:v>9.4500000000000001E-3</c:v>
                </c:pt>
                <c:pt idx="274">
                  <c:v>4.9350000000000005E-2</c:v>
                </c:pt>
                <c:pt idx="275">
                  <c:v>7.3500000000000006E-3</c:v>
                </c:pt>
                <c:pt idx="276">
                  <c:v>4.2000000000000006E-3</c:v>
                </c:pt>
                <c:pt idx="277">
                  <c:v>4.2000000000000006E-3</c:v>
                </c:pt>
                <c:pt idx="278">
                  <c:v>2.1000000000000003E-3</c:v>
                </c:pt>
                <c:pt idx="279">
                  <c:v>2.1000000000000003E-3</c:v>
                </c:pt>
                <c:pt idx="280">
                  <c:v>2.1000000000000003E-3</c:v>
                </c:pt>
                <c:pt idx="281">
                  <c:v>1.0500000000000002E-3</c:v>
                </c:pt>
                <c:pt idx="282">
                  <c:v>1.0500000000000002E-3</c:v>
                </c:pt>
                <c:pt idx="283">
                  <c:v>8.4000000000000005E-2</c:v>
                </c:pt>
                <c:pt idx="284">
                  <c:v>1.9949999999999999E-2</c:v>
                </c:pt>
                <c:pt idx="285">
                  <c:v>5.9850000000000007E-2</c:v>
                </c:pt>
                <c:pt idx="286">
                  <c:v>1.7850000000000001E-2</c:v>
                </c:pt>
                <c:pt idx="287">
                  <c:v>5.7750000000000003E-2</c:v>
                </c:pt>
                <c:pt idx="288">
                  <c:v>1.4700000000000001E-2</c:v>
                </c:pt>
                <c:pt idx="289">
                  <c:v>5.7750000000000003E-2</c:v>
                </c:pt>
                <c:pt idx="290">
                  <c:v>5.7750000000000003E-2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64-45CA-B4E6-48BE0478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558464"/>
        <c:axId val="907812864"/>
      </c:scatterChart>
      <c:valAx>
        <c:axId val="807558464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 i="0" u="none" strike="noStrike" baseline="0">
                    <a:effectLst/>
                  </a:rPr>
                  <a:t>Kill time/</a:t>
                </a: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58473727412987"/>
              <c:y val="0.9288656880169673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12864"/>
        <c:crossesAt val="0"/>
        <c:crossBetween val="midCat"/>
        <c:majorUnit val="50"/>
        <c:minorUnit val="10"/>
      </c:valAx>
      <c:valAx>
        <c:axId val="907812864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i="0" u="none" strike="noStrike" baseline="0">
                    <a:effectLst/>
                  </a:rPr>
                  <a:t>Pressure</a:t>
                </a: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/MPa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484E-4"/>
              <c:y val="0.3563245370370370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7558464"/>
        <c:crosses val="autoZero"/>
        <c:crossBetween val="midCat"/>
        <c:majorUnit val="4"/>
        <c:minorUnit val="1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0364559181025892"/>
          <c:y val="4.4097222222222225E-2"/>
          <c:w val="0.43936499429329495"/>
          <c:h val="0.14564629629629633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8263777462525E-2"/>
          <c:y val="3.0821759259259261E-2"/>
          <c:w val="0.87153379513547879"/>
          <c:h val="0.82748078703703698"/>
        </c:manualLayout>
      </c:layout>
      <c:scatterChart>
        <c:scatterStyle val="smoothMarker"/>
        <c:varyColors val="0"/>
        <c:ser>
          <c:idx val="3"/>
          <c:order val="0"/>
          <c:tx>
            <c:v>Standpipe pressure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无溶解无悬浮压力!$H$4:$H$294</c:f>
              <c:numCache>
                <c:formatCode>General</c:formatCode>
                <c:ptCount val="291"/>
                <c:pt idx="0">
                  <c:v>10.156000000000001</c:v>
                </c:pt>
                <c:pt idx="1">
                  <c:v>10.156000000000001</c:v>
                </c:pt>
                <c:pt idx="2">
                  <c:v>10.156000000000001</c:v>
                </c:pt>
                <c:pt idx="3">
                  <c:v>10.098000000000001</c:v>
                </c:pt>
                <c:pt idx="4">
                  <c:v>10.041</c:v>
                </c:pt>
                <c:pt idx="5">
                  <c:v>9.9830000000000005</c:v>
                </c:pt>
                <c:pt idx="6">
                  <c:v>9.9269999999999996</c:v>
                </c:pt>
                <c:pt idx="7">
                  <c:v>9.8689999999999998</c:v>
                </c:pt>
                <c:pt idx="8">
                  <c:v>9.8130000000000006</c:v>
                </c:pt>
                <c:pt idx="9">
                  <c:v>9.7569999999999997</c:v>
                </c:pt>
                <c:pt idx="10">
                  <c:v>9.6989999999999998</c:v>
                </c:pt>
                <c:pt idx="11">
                  <c:v>9.6430000000000007</c:v>
                </c:pt>
                <c:pt idx="12">
                  <c:v>9.5839999999999996</c:v>
                </c:pt>
                <c:pt idx="13">
                  <c:v>9.5280000000000005</c:v>
                </c:pt>
                <c:pt idx="14">
                  <c:v>9.4700000000000006</c:v>
                </c:pt>
                <c:pt idx="15">
                  <c:v>9.4139999999999997</c:v>
                </c:pt>
                <c:pt idx="16">
                  <c:v>9.3580000000000005</c:v>
                </c:pt>
                <c:pt idx="17">
                  <c:v>9.3000000000000007</c:v>
                </c:pt>
                <c:pt idx="18">
                  <c:v>9.2439999999999998</c:v>
                </c:pt>
                <c:pt idx="19">
                  <c:v>9.1859999999999999</c:v>
                </c:pt>
                <c:pt idx="20">
                  <c:v>9.1289999999999996</c:v>
                </c:pt>
                <c:pt idx="21">
                  <c:v>9.0709999999999997</c:v>
                </c:pt>
                <c:pt idx="22">
                  <c:v>9.0150000000000006</c:v>
                </c:pt>
                <c:pt idx="23">
                  <c:v>8.9589999999999996</c:v>
                </c:pt>
                <c:pt idx="24">
                  <c:v>8.9009999999999998</c:v>
                </c:pt>
                <c:pt idx="25">
                  <c:v>8.8450000000000006</c:v>
                </c:pt>
                <c:pt idx="26">
                  <c:v>8.7870000000000008</c:v>
                </c:pt>
                <c:pt idx="27">
                  <c:v>8.7309999999999999</c:v>
                </c:pt>
                <c:pt idx="28">
                  <c:v>8.6720000000000006</c:v>
                </c:pt>
                <c:pt idx="29">
                  <c:v>8.6159999999999997</c:v>
                </c:pt>
                <c:pt idx="30">
                  <c:v>8.56</c:v>
                </c:pt>
                <c:pt idx="31">
                  <c:v>8.5020000000000007</c:v>
                </c:pt>
                <c:pt idx="32">
                  <c:v>8.4459999999999997</c:v>
                </c:pt>
                <c:pt idx="33">
                  <c:v>8.3879999999999999</c:v>
                </c:pt>
                <c:pt idx="34">
                  <c:v>8.3320000000000007</c:v>
                </c:pt>
                <c:pt idx="35">
                  <c:v>8.2739999999999991</c:v>
                </c:pt>
                <c:pt idx="36">
                  <c:v>8.218</c:v>
                </c:pt>
                <c:pt idx="37">
                  <c:v>8.1609999999999996</c:v>
                </c:pt>
                <c:pt idx="38">
                  <c:v>8.1029999999999998</c:v>
                </c:pt>
                <c:pt idx="39">
                  <c:v>8.0470000000000006</c:v>
                </c:pt>
                <c:pt idx="40">
                  <c:v>7.9889999999999999</c:v>
                </c:pt>
                <c:pt idx="41">
                  <c:v>7.9329999999999998</c:v>
                </c:pt>
                <c:pt idx="42">
                  <c:v>7.875</c:v>
                </c:pt>
                <c:pt idx="43">
                  <c:v>7.819</c:v>
                </c:pt>
                <c:pt idx="44">
                  <c:v>7.7629999999999999</c:v>
                </c:pt>
                <c:pt idx="45">
                  <c:v>7.7039999999999997</c:v>
                </c:pt>
                <c:pt idx="46">
                  <c:v>7.6479999999999997</c:v>
                </c:pt>
                <c:pt idx="47">
                  <c:v>7.59</c:v>
                </c:pt>
                <c:pt idx="48">
                  <c:v>7.5339999999999998</c:v>
                </c:pt>
                <c:pt idx="49">
                  <c:v>7.476</c:v>
                </c:pt>
                <c:pt idx="50">
                  <c:v>7.42</c:v>
                </c:pt>
                <c:pt idx="51">
                  <c:v>7.3639999999999999</c:v>
                </c:pt>
                <c:pt idx="52">
                  <c:v>7.306</c:v>
                </c:pt>
                <c:pt idx="53">
                  <c:v>7.2489999999999997</c:v>
                </c:pt>
                <c:pt idx="54">
                  <c:v>7.1909999999999998</c:v>
                </c:pt>
                <c:pt idx="55">
                  <c:v>7.1349999999999998</c:v>
                </c:pt>
                <c:pt idx="56">
                  <c:v>7.077</c:v>
                </c:pt>
                <c:pt idx="57">
                  <c:v>7.0209999999999999</c:v>
                </c:pt>
                <c:pt idx="58">
                  <c:v>6.9630000000000001</c:v>
                </c:pt>
                <c:pt idx="59">
                  <c:v>6.907</c:v>
                </c:pt>
                <c:pt idx="60">
                  <c:v>6.851</c:v>
                </c:pt>
                <c:pt idx="61">
                  <c:v>6.7919999999999998</c:v>
                </c:pt>
                <c:pt idx="62">
                  <c:v>6.7359999999999998</c:v>
                </c:pt>
                <c:pt idx="63">
                  <c:v>6.6890000000000001</c:v>
                </c:pt>
                <c:pt idx="64">
                  <c:v>6.6479999999999997</c:v>
                </c:pt>
                <c:pt idx="65">
                  <c:v>6.609</c:v>
                </c:pt>
                <c:pt idx="66">
                  <c:v>6.5679999999999996</c:v>
                </c:pt>
                <c:pt idx="67">
                  <c:v>6.5289999999999999</c:v>
                </c:pt>
                <c:pt idx="68">
                  <c:v>6.4880000000000004</c:v>
                </c:pt>
                <c:pt idx="69">
                  <c:v>6.4470000000000001</c:v>
                </c:pt>
                <c:pt idx="70">
                  <c:v>6.4089999999999998</c:v>
                </c:pt>
                <c:pt idx="71">
                  <c:v>6.3680000000000003</c:v>
                </c:pt>
                <c:pt idx="72">
                  <c:v>6.3289999999999997</c:v>
                </c:pt>
                <c:pt idx="73">
                  <c:v>6.2880000000000003</c:v>
                </c:pt>
                <c:pt idx="74">
                  <c:v>6.2489999999999997</c:v>
                </c:pt>
                <c:pt idx="75">
                  <c:v>6.2439999999999998</c:v>
                </c:pt>
                <c:pt idx="76">
                  <c:v>6.2439999999999998</c:v>
                </c:pt>
                <c:pt idx="77">
                  <c:v>6.2439999999999998</c:v>
                </c:pt>
                <c:pt idx="78">
                  <c:v>6.2439999999999998</c:v>
                </c:pt>
                <c:pt idx="79">
                  <c:v>6.2439999999999998</c:v>
                </c:pt>
                <c:pt idx="80">
                  <c:v>6.2439999999999998</c:v>
                </c:pt>
                <c:pt idx="81">
                  <c:v>6.2439999999999998</c:v>
                </c:pt>
                <c:pt idx="82">
                  <c:v>6.2439999999999998</c:v>
                </c:pt>
                <c:pt idx="83">
                  <c:v>6.2439999999999998</c:v>
                </c:pt>
                <c:pt idx="84">
                  <c:v>6.2439999999999998</c:v>
                </c:pt>
                <c:pt idx="85">
                  <c:v>6.2439999999999998</c:v>
                </c:pt>
                <c:pt idx="86">
                  <c:v>6.2439999999999998</c:v>
                </c:pt>
                <c:pt idx="87">
                  <c:v>6.2439999999999998</c:v>
                </c:pt>
                <c:pt idx="88">
                  <c:v>6.2439999999999998</c:v>
                </c:pt>
                <c:pt idx="89">
                  <c:v>6.2439999999999998</c:v>
                </c:pt>
                <c:pt idx="90">
                  <c:v>6.2439999999999998</c:v>
                </c:pt>
                <c:pt idx="91">
                  <c:v>6.2439999999999998</c:v>
                </c:pt>
                <c:pt idx="92">
                  <c:v>6.2439999999999998</c:v>
                </c:pt>
                <c:pt idx="93">
                  <c:v>6.2439999999999998</c:v>
                </c:pt>
                <c:pt idx="94">
                  <c:v>6.2439999999999998</c:v>
                </c:pt>
                <c:pt idx="95">
                  <c:v>6.2439999999999998</c:v>
                </c:pt>
                <c:pt idx="96">
                  <c:v>6.2439999999999998</c:v>
                </c:pt>
                <c:pt idx="97">
                  <c:v>6.2439999999999998</c:v>
                </c:pt>
                <c:pt idx="98">
                  <c:v>6.2439999999999998</c:v>
                </c:pt>
                <c:pt idx="99">
                  <c:v>6.2439999999999998</c:v>
                </c:pt>
                <c:pt idx="100">
                  <c:v>6.2439999999999998</c:v>
                </c:pt>
                <c:pt idx="101">
                  <c:v>6.2439999999999998</c:v>
                </c:pt>
                <c:pt idx="102">
                  <c:v>6.2439999999999998</c:v>
                </c:pt>
                <c:pt idx="103">
                  <c:v>6.2439999999999998</c:v>
                </c:pt>
                <c:pt idx="104">
                  <c:v>6.2439999999999998</c:v>
                </c:pt>
                <c:pt idx="105">
                  <c:v>6.2439999999999998</c:v>
                </c:pt>
                <c:pt idx="106">
                  <c:v>6.2439999999999998</c:v>
                </c:pt>
                <c:pt idx="107">
                  <c:v>6.2439999999999998</c:v>
                </c:pt>
                <c:pt idx="108">
                  <c:v>6.2439999999999998</c:v>
                </c:pt>
                <c:pt idx="109">
                  <c:v>6.2439999999999998</c:v>
                </c:pt>
                <c:pt idx="110">
                  <c:v>6.2439999999999998</c:v>
                </c:pt>
                <c:pt idx="111">
                  <c:v>6.2439999999999998</c:v>
                </c:pt>
                <c:pt idx="112">
                  <c:v>6.2439999999999998</c:v>
                </c:pt>
                <c:pt idx="113">
                  <c:v>6.2439999999999998</c:v>
                </c:pt>
                <c:pt idx="114">
                  <c:v>6.2439999999999998</c:v>
                </c:pt>
                <c:pt idx="115">
                  <c:v>6.2439999999999998</c:v>
                </c:pt>
                <c:pt idx="116">
                  <c:v>6.2439999999999998</c:v>
                </c:pt>
                <c:pt idx="117">
                  <c:v>6.2439999999999998</c:v>
                </c:pt>
                <c:pt idx="118">
                  <c:v>6.2439999999999998</c:v>
                </c:pt>
                <c:pt idx="119">
                  <c:v>6.2439999999999998</c:v>
                </c:pt>
                <c:pt idx="120">
                  <c:v>6.2439999999999998</c:v>
                </c:pt>
                <c:pt idx="121">
                  <c:v>6.2439999999999998</c:v>
                </c:pt>
                <c:pt idx="122">
                  <c:v>6.2439999999999998</c:v>
                </c:pt>
                <c:pt idx="123">
                  <c:v>6.2439999999999998</c:v>
                </c:pt>
                <c:pt idx="124">
                  <c:v>6.2439999999999998</c:v>
                </c:pt>
                <c:pt idx="125">
                  <c:v>6.2439999999999998</c:v>
                </c:pt>
                <c:pt idx="126">
                  <c:v>6.2439999999999998</c:v>
                </c:pt>
                <c:pt idx="127">
                  <c:v>6.2439999999999998</c:v>
                </c:pt>
                <c:pt idx="128">
                  <c:v>6.2439999999999998</c:v>
                </c:pt>
                <c:pt idx="129">
                  <c:v>6.2439999999999998</c:v>
                </c:pt>
                <c:pt idx="130">
                  <c:v>6.2439999999999998</c:v>
                </c:pt>
                <c:pt idx="131">
                  <c:v>6.2439999999999998</c:v>
                </c:pt>
                <c:pt idx="132">
                  <c:v>6.2439999999999998</c:v>
                </c:pt>
                <c:pt idx="133">
                  <c:v>6.2439999999999998</c:v>
                </c:pt>
                <c:pt idx="134">
                  <c:v>6.2439999999999998</c:v>
                </c:pt>
                <c:pt idx="135">
                  <c:v>6.2439999999999998</c:v>
                </c:pt>
                <c:pt idx="136">
                  <c:v>6.2439999999999998</c:v>
                </c:pt>
                <c:pt idx="137">
                  <c:v>6.2439999999999998</c:v>
                </c:pt>
                <c:pt idx="138">
                  <c:v>6.2439999999999998</c:v>
                </c:pt>
                <c:pt idx="139">
                  <c:v>6.2439999999999998</c:v>
                </c:pt>
                <c:pt idx="140">
                  <c:v>6.2439999999999998</c:v>
                </c:pt>
                <c:pt idx="141">
                  <c:v>6.2439999999999998</c:v>
                </c:pt>
                <c:pt idx="142">
                  <c:v>6.2439999999999998</c:v>
                </c:pt>
                <c:pt idx="143">
                  <c:v>6.2439999999999998</c:v>
                </c:pt>
                <c:pt idx="144">
                  <c:v>6.2439999999999998</c:v>
                </c:pt>
                <c:pt idx="145">
                  <c:v>6.2439999999999998</c:v>
                </c:pt>
                <c:pt idx="146">
                  <c:v>6.2439999999999998</c:v>
                </c:pt>
                <c:pt idx="147">
                  <c:v>6.2439999999999998</c:v>
                </c:pt>
                <c:pt idx="148">
                  <c:v>6.2439999999999998</c:v>
                </c:pt>
                <c:pt idx="149">
                  <c:v>6.2439999999999998</c:v>
                </c:pt>
                <c:pt idx="150">
                  <c:v>6.2439999999999998</c:v>
                </c:pt>
                <c:pt idx="151">
                  <c:v>6.2439999999999998</c:v>
                </c:pt>
                <c:pt idx="152">
                  <c:v>6.2439999999999998</c:v>
                </c:pt>
                <c:pt idx="153">
                  <c:v>6.2439999999999998</c:v>
                </c:pt>
                <c:pt idx="154">
                  <c:v>6.2439999999999998</c:v>
                </c:pt>
                <c:pt idx="155">
                  <c:v>6.2439999999999998</c:v>
                </c:pt>
                <c:pt idx="156">
                  <c:v>6.2439999999999998</c:v>
                </c:pt>
                <c:pt idx="157">
                  <c:v>6.2439999999999998</c:v>
                </c:pt>
                <c:pt idx="158">
                  <c:v>6.2439999999999998</c:v>
                </c:pt>
                <c:pt idx="159">
                  <c:v>6.2439999999999998</c:v>
                </c:pt>
                <c:pt idx="160">
                  <c:v>6.2439999999999998</c:v>
                </c:pt>
                <c:pt idx="161">
                  <c:v>6.2439999999999998</c:v>
                </c:pt>
                <c:pt idx="162">
                  <c:v>6.2439999999999998</c:v>
                </c:pt>
                <c:pt idx="163">
                  <c:v>6.2439999999999998</c:v>
                </c:pt>
                <c:pt idx="164">
                  <c:v>6.2439999999999998</c:v>
                </c:pt>
                <c:pt idx="165">
                  <c:v>6.2439999999999998</c:v>
                </c:pt>
                <c:pt idx="166">
                  <c:v>6.2439999999999998</c:v>
                </c:pt>
                <c:pt idx="167">
                  <c:v>6.2439999999999998</c:v>
                </c:pt>
                <c:pt idx="168">
                  <c:v>6.2439999999999998</c:v>
                </c:pt>
                <c:pt idx="169">
                  <c:v>6.2439999999999998</c:v>
                </c:pt>
                <c:pt idx="170">
                  <c:v>6.2439999999999998</c:v>
                </c:pt>
                <c:pt idx="171">
                  <c:v>6.2439999999999998</c:v>
                </c:pt>
                <c:pt idx="172">
                  <c:v>6.2439999999999998</c:v>
                </c:pt>
                <c:pt idx="173">
                  <c:v>6.2439999999999998</c:v>
                </c:pt>
                <c:pt idx="174">
                  <c:v>6.2439999999999998</c:v>
                </c:pt>
                <c:pt idx="175">
                  <c:v>6.2439999999999998</c:v>
                </c:pt>
                <c:pt idx="176">
                  <c:v>6.2439999999999998</c:v>
                </c:pt>
                <c:pt idx="177">
                  <c:v>6.2439999999999998</c:v>
                </c:pt>
                <c:pt idx="178">
                  <c:v>6.2439999999999998</c:v>
                </c:pt>
                <c:pt idx="179">
                  <c:v>6.2439999999999998</c:v>
                </c:pt>
                <c:pt idx="180">
                  <c:v>6.2439999999999998</c:v>
                </c:pt>
                <c:pt idx="181">
                  <c:v>6.2439999999999998</c:v>
                </c:pt>
                <c:pt idx="182">
                  <c:v>6.2439999999999998</c:v>
                </c:pt>
                <c:pt idx="183">
                  <c:v>6.2439999999999998</c:v>
                </c:pt>
                <c:pt idx="184">
                  <c:v>6.2439999999999998</c:v>
                </c:pt>
                <c:pt idx="185">
                  <c:v>6.2439999999999998</c:v>
                </c:pt>
                <c:pt idx="186">
                  <c:v>6.2439999999999998</c:v>
                </c:pt>
                <c:pt idx="187">
                  <c:v>6.2439999999999998</c:v>
                </c:pt>
                <c:pt idx="188">
                  <c:v>6.2439999999999998</c:v>
                </c:pt>
                <c:pt idx="189">
                  <c:v>6.2439999999999998</c:v>
                </c:pt>
                <c:pt idx="190">
                  <c:v>6.2439999999999998</c:v>
                </c:pt>
                <c:pt idx="191">
                  <c:v>6.2439999999999998</c:v>
                </c:pt>
                <c:pt idx="192">
                  <c:v>6.2439999999999998</c:v>
                </c:pt>
                <c:pt idx="193">
                  <c:v>6.2439999999999998</c:v>
                </c:pt>
                <c:pt idx="194">
                  <c:v>6.2439999999999998</c:v>
                </c:pt>
                <c:pt idx="195">
                  <c:v>6.2439999999999998</c:v>
                </c:pt>
                <c:pt idx="196">
                  <c:v>6.2439999999999998</c:v>
                </c:pt>
                <c:pt idx="197">
                  <c:v>6.2439999999999998</c:v>
                </c:pt>
                <c:pt idx="198">
                  <c:v>6.2439999999999998</c:v>
                </c:pt>
                <c:pt idx="199">
                  <c:v>6.2439999999999998</c:v>
                </c:pt>
                <c:pt idx="200">
                  <c:v>6.2439999999999998</c:v>
                </c:pt>
                <c:pt idx="201">
                  <c:v>6.2439999999999998</c:v>
                </c:pt>
                <c:pt idx="202">
                  <c:v>6.2439999999999998</c:v>
                </c:pt>
                <c:pt idx="203">
                  <c:v>6.2439999999999998</c:v>
                </c:pt>
                <c:pt idx="204">
                  <c:v>6.2439999999999998</c:v>
                </c:pt>
                <c:pt idx="205">
                  <c:v>6.2439999999999998</c:v>
                </c:pt>
                <c:pt idx="206">
                  <c:v>6.2439999999999998</c:v>
                </c:pt>
                <c:pt idx="207">
                  <c:v>6.2439999999999998</c:v>
                </c:pt>
                <c:pt idx="208">
                  <c:v>6.2439999999999998</c:v>
                </c:pt>
                <c:pt idx="209">
                  <c:v>6.2439999999999998</c:v>
                </c:pt>
                <c:pt idx="210">
                  <c:v>6.2439999999999998</c:v>
                </c:pt>
                <c:pt idx="211">
                  <c:v>6.2439999999999998</c:v>
                </c:pt>
                <c:pt idx="212">
                  <c:v>6.2439999999999998</c:v>
                </c:pt>
                <c:pt idx="213">
                  <c:v>6.2439999999999998</c:v>
                </c:pt>
                <c:pt idx="214">
                  <c:v>6.2439999999999998</c:v>
                </c:pt>
                <c:pt idx="215">
                  <c:v>6.2439999999999998</c:v>
                </c:pt>
                <c:pt idx="216">
                  <c:v>6.2439999999999998</c:v>
                </c:pt>
                <c:pt idx="217">
                  <c:v>6.2439999999999998</c:v>
                </c:pt>
                <c:pt idx="218">
                  <c:v>6.2439999999999998</c:v>
                </c:pt>
                <c:pt idx="219">
                  <c:v>6.2439999999999998</c:v>
                </c:pt>
                <c:pt idx="220">
                  <c:v>6.2439999999999998</c:v>
                </c:pt>
                <c:pt idx="221">
                  <c:v>6.2439999999999998</c:v>
                </c:pt>
                <c:pt idx="222">
                  <c:v>6.2439999999999998</c:v>
                </c:pt>
                <c:pt idx="223">
                  <c:v>6.2439999999999998</c:v>
                </c:pt>
                <c:pt idx="224">
                  <c:v>6.2439999999999998</c:v>
                </c:pt>
                <c:pt idx="225">
                  <c:v>6.2439999999999998</c:v>
                </c:pt>
                <c:pt idx="226">
                  <c:v>6.2439999999999998</c:v>
                </c:pt>
                <c:pt idx="227">
                  <c:v>6.2439999999999998</c:v>
                </c:pt>
                <c:pt idx="228">
                  <c:v>6.2439999999999998</c:v>
                </c:pt>
                <c:pt idx="229">
                  <c:v>6.2439999999999998</c:v>
                </c:pt>
                <c:pt idx="230">
                  <c:v>6.2439999999999998</c:v>
                </c:pt>
                <c:pt idx="231">
                  <c:v>6.2439999999999998</c:v>
                </c:pt>
                <c:pt idx="232">
                  <c:v>6.2439999999999998</c:v>
                </c:pt>
                <c:pt idx="233">
                  <c:v>6.2439999999999998</c:v>
                </c:pt>
                <c:pt idx="234">
                  <c:v>6.2439999999999998</c:v>
                </c:pt>
                <c:pt idx="235">
                  <c:v>6.2439999999999998</c:v>
                </c:pt>
                <c:pt idx="236">
                  <c:v>6.2439999999999998</c:v>
                </c:pt>
                <c:pt idx="237">
                  <c:v>6.2439999999999998</c:v>
                </c:pt>
                <c:pt idx="238">
                  <c:v>6.2439999999999998</c:v>
                </c:pt>
                <c:pt idx="239">
                  <c:v>6.2439999999999998</c:v>
                </c:pt>
                <c:pt idx="240">
                  <c:v>6.2439999999999998</c:v>
                </c:pt>
                <c:pt idx="241">
                  <c:v>6.2439999999999998</c:v>
                </c:pt>
                <c:pt idx="242">
                  <c:v>6.2439999999999998</c:v>
                </c:pt>
                <c:pt idx="243">
                  <c:v>6.2439999999999998</c:v>
                </c:pt>
                <c:pt idx="244">
                  <c:v>6.2439999999999998</c:v>
                </c:pt>
                <c:pt idx="245">
                  <c:v>6.2439999999999998</c:v>
                </c:pt>
                <c:pt idx="246">
                  <c:v>6.2439999999999998</c:v>
                </c:pt>
                <c:pt idx="247">
                  <c:v>6.2439999999999998</c:v>
                </c:pt>
                <c:pt idx="248">
                  <c:v>6.2439999999999998</c:v>
                </c:pt>
                <c:pt idx="249">
                  <c:v>6.2439999999999998</c:v>
                </c:pt>
                <c:pt idx="250">
                  <c:v>6.2439999999999998</c:v>
                </c:pt>
                <c:pt idx="251">
                  <c:v>6.2439999999999998</c:v>
                </c:pt>
                <c:pt idx="252">
                  <c:v>6.2439999999999998</c:v>
                </c:pt>
                <c:pt idx="253">
                  <c:v>6.2439999999999998</c:v>
                </c:pt>
                <c:pt idx="254">
                  <c:v>6.2439999999999998</c:v>
                </c:pt>
                <c:pt idx="255">
                  <c:v>6.2439999999999998</c:v>
                </c:pt>
                <c:pt idx="256">
                  <c:v>6.2439999999999998</c:v>
                </c:pt>
                <c:pt idx="257">
                  <c:v>6.2439999999999998</c:v>
                </c:pt>
                <c:pt idx="258">
                  <c:v>6.2439999999999998</c:v>
                </c:pt>
                <c:pt idx="259">
                  <c:v>6.2439999999999998</c:v>
                </c:pt>
                <c:pt idx="260">
                  <c:v>6.2439999999999998</c:v>
                </c:pt>
                <c:pt idx="261">
                  <c:v>6.2439999999999998</c:v>
                </c:pt>
                <c:pt idx="262">
                  <c:v>6.2439999999999998</c:v>
                </c:pt>
                <c:pt idx="263">
                  <c:v>6.2439999999999998</c:v>
                </c:pt>
                <c:pt idx="264">
                  <c:v>6.2439999999999998</c:v>
                </c:pt>
                <c:pt idx="265">
                  <c:v>6.2439999999999998</c:v>
                </c:pt>
                <c:pt idx="266">
                  <c:v>6.2439999999999998</c:v>
                </c:pt>
                <c:pt idx="267">
                  <c:v>6.2439999999999998</c:v>
                </c:pt>
                <c:pt idx="268">
                  <c:v>6.2439999999999998</c:v>
                </c:pt>
                <c:pt idx="269">
                  <c:v>6.2439999999999998</c:v>
                </c:pt>
                <c:pt idx="270">
                  <c:v>6.2439999999999998</c:v>
                </c:pt>
                <c:pt idx="271">
                  <c:v>6.2439999999999998</c:v>
                </c:pt>
                <c:pt idx="272">
                  <c:v>6.2439999999999998</c:v>
                </c:pt>
                <c:pt idx="273">
                  <c:v>6.2439999999999998</c:v>
                </c:pt>
                <c:pt idx="274">
                  <c:v>6.2439999999999998</c:v>
                </c:pt>
                <c:pt idx="275">
                  <c:v>6.2439999999999998</c:v>
                </c:pt>
                <c:pt idx="276">
                  <c:v>6.2439999999999998</c:v>
                </c:pt>
                <c:pt idx="277">
                  <c:v>6.2439999999999998</c:v>
                </c:pt>
                <c:pt idx="278">
                  <c:v>6.2439999999999998</c:v>
                </c:pt>
                <c:pt idx="279">
                  <c:v>6.2439999999999998</c:v>
                </c:pt>
                <c:pt idx="280">
                  <c:v>6.2439999999999998</c:v>
                </c:pt>
                <c:pt idx="281">
                  <c:v>6.2439999999999998</c:v>
                </c:pt>
                <c:pt idx="282">
                  <c:v>6.2439999999999998</c:v>
                </c:pt>
                <c:pt idx="283">
                  <c:v>6.2439999999999998</c:v>
                </c:pt>
                <c:pt idx="284">
                  <c:v>6.2439999999999998</c:v>
                </c:pt>
                <c:pt idx="285">
                  <c:v>6.2439999999999998</c:v>
                </c:pt>
                <c:pt idx="286">
                  <c:v>6.2439999999999998</c:v>
                </c:pt>
                <c:pt idx="287">
                  <c:v>6.2439999999999998</c:v>
                </c:pt>
                <c:pt idx="288">
                  <c:v>6.2439999999999998</c:v>
                </c:pt>
                <c:pt idx="289">
                  <c:v>6.2439999999999998</c:v>
                </c:pt>
                <c:pt idx="290">
                  <c:v>6.2439999999999998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9-41E6-8A99-369AE24D9D3F}"/>
            </c:ext>
          </c:extLst>
        </c:ser>
        <c:ser>
          <c:idx val="0"/>
          <c:order val="1"/>
          <c:tx>
            <c:v>Casing pressure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无溶解无悬浮压力!$B$4:$B$294</c:f>
              <c:numCache>
                <c:formatCode>General</c:formatCode>
                <c:ptCount val="29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</c:numCache>
            </c:numRef>
          </c:xVal>
          <c:yVal>
            <c:numRef>
              <c:f>无溶解无悬浮压力!$I$4:$I$294</c:f>
              <c:numCache>
                <c:formatCode>General</c:formatCode>
                <c:ptCount val="291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4.04</c:v>
                </c:pt>
                <c:pt idx="4">
                  <c:v>4.04</c:v>
                </c:pt>
                <c:pt idx="5">
                  <c:v>4.04</c:v>
                </c:pt>
                <c:pt idx="6">
                  <c:v>4.04</c:v>
                </c:pt>
                <c:pt idx="7">
                  <c:v>4.04</c:v>
                </c:pt>
                <c:pt idx="8">
                  <c:v>4.04</c:v>
                </c:pt>
                <c:pt idx="9">
                  <c:v>4.04</c:v>
                </c:pt>
                <c:pt idx="10">
                  <c:v>4.04</c:v>
                </c:pt>
                <c:pt idx="11">
                  <c:v>4.04</c:v>
                </c:pt>
                <c:pt idx="12">
                  <c:v>4.04</c:v>
                </c:pt>
                <c:pt idx="13">
                  <c:v>4.04</c:v>
                </c:pt>
                <c:pt idx="14">
                  <c:v>4.04</c:v>
                </c:pt>
                <c:pt idx="15">
                  <c:v>4.04</c:v>
                </c:pt>
                <c:pt idx="16">
                  <c:v>4.04</c:v>
                </c:pt>
                <c:pt idx="17">
                  <c:v>4.04</c:v>
                </c:pt>
                <c:pt idx="18">
                  <c:v>4.04</c:v>
                </c:pt>
                <c:pt idx="19">
                  <c:v>4.04</c:v>
                </c:pt>
                <c:pt idx="20">
                  <c:v>4.04</c:v>
                </c:pt>
                <c:pt idx="21">
                  <c:v>4.04</c:v>
                </c:pt>
                <c:pt idx="22">
                  <c:v>4.04</c:v>
                </c:pt>
                <c:pt idx="23">
                  <c:v>4.04</c:v>
                </c:pt>
                <c:pt idx="24">
                  <c:v>4.04</c:v>
                </c:pt>
                <c:pt idx="25">
                  <c:v>4.04</c:v>
                </c:pt>
                <c:pt idx="26">
                  <c:v>4.04</c:v>
                </c:pt>
                <c:pt idx="27">
                  <c:v>4.04</c:v>
                </c:pt>
                <c:pt idx="28">
                  <c:v>4.04</c:v>
                </c:pt>
                <c:pt idx="29">
                  <c:v>4.04</c:v>
                </c:pt>
                <c:pt idx="30">
                  <c:v>4.04</c:v>
                </c:pt>
                <c:pt idx="31">
                  <c:v>4.04</c:v>
                </c:pt>
                <c:pt idx="32">
                  <c:v>4.04</c:v>
                </c:pt>
                <c:pt idx="33">
                  <c:v>4.04</c:v>
                </c:pt>
                <c:pt idx="34">
                  <c:v>4.04</c:v>
                </c:pt>
                <c:pt idx="35">
                  <c:v>4.04</c:v>
                </c:pt>
                <c:pt idx="36">
                  <c:v>4.04</c:v>
                </c:pt>
                <c:pt idx="37">
                  <c:v>4.04</c:v>
                </c:pt>
                <c:pt idx="38">
                  <c:v>4.04</c:v>
                </c:pt>
                <c:pt idx="39">
                  <c:v>4.04</c:v>
                </c:pt>
                <c:pt idx="40">
                  <c:v>4.04</c:v>
                </c:pt>
                <c:pt idx="41">
                  <c:v>4.0439999999999996</c:v>
                </c:pt>
                <c:pt idx="42">
                  <c:v>4.048</c:v>
                </c:pt>
                <c:pt idx="43">
                  <c:v>4.0519999999999996</c:v>
                </c:pt>
                <c:pt idx="44">
                  <c:v>4.056</c:v>
                </c:pt>
                <c:pt idx="45">
                  <c:v>4.0599999999999996</c:v>
                </c:pt>
                <c:pt idx="46">
                  <c:v>4.0640000000000001</c:v>
                </c:pt>
                <c:pt idx="47">
                  <c:v>4.0679999999999996</c:v>
                </c:pt>
                <c:pt idx="48">
                  <c:v>4.0720000000000001</c:v>
                </c:pt>
                <c:pt idx="49">
                  <c:v>4.0759999999999996</c:v>
                </c:pt>
                <c:pt idx="50">
                  <c:v>4.08</c:v>
                </c:pt>
                <c:pt idx="51">
                  <c:v>4.0839999999999996</c:v>
                </c:pt>
                <c:pt idx="52">
                  <c:v>4.0879999999999903</c:v>
                </c:pt>
                <c:pt idx="53">
                  <c:v>4.0919999999999899</c:v>
                </c:pt>
                <c:pt idx="54">
                  <c:v>4.0959999999999903</c:v>
                </c:pt>
                <c:pt idx="55">
                  <c:v>4.0999999999999899</c:v>
                </c:pt>
                <c:pt idx="56">
                  <c:v>4.1039999999999903</c:v>
                </c:pt>
                <c:pt idx="57">
                  <c:v>4.1079999999999899</c:v>
                </c:pt>
                <c:pt idx="58">
                  <c:v>4.1119999999999903</c:v>
                </c:pt>
                <c:pt idx="59">
                  <c:v>4.1159999999999899</c:v>
                </c:pt>
                <c:pt idx="60">
                  <c:v>4.1199999999999903</c:v>
                </c:pt>
                <c:pt idx="61">
                  <c:v>4.1239999999999899</c:v>
                </c:pt>
                <c:pt idx="62">
                  <c:v>4.1279999999999903</c:v>
                </c:pt>
                <c:pt idx="63">
                  <c:v>4.1319999999999899</c:v>
                </c:pt>
                <c:pt idx="64">
                  <c:v>4.1359999999999904</c:v>
                </c:pt>
                <c:pt idx="65">
                  <c:v>4.1399999999999899</c:v>
                </c:pt>
                <c:pt idx="66">
                  <c:v>4.1439999999999904</c:v>
                </c:pt>
                <c:pt idx="67">
                  <c:v>4.1479999999999899</c:v>
                </c:pt>
                <c:pt idx="68">
                  <c:v>4.1519999999999904</c:v>
                </c:pt>
                <c:pt idx="69">
                  <c:v>4.1559999999999899</c:v>
                </c:pt>
                <c:pt idx="70">
                  <c:v>4.1599999999999904</c:v>
                </c:pt>
                <c:pt idx="71">
                  <c:v>4.165</c:v>
                </c:pt>
                <c:pt idx="72">
                  <c:v>4.1700000000000097</c:v>
                </c:pt>
                <c:pt idx="73">
                  <c:v>4.1750000000000203</c:v>
                </c:pt>
                <c:pt idx="74">
                  <c:v>4.1800000000000299</c:v>
                </c:pt>
                <c:pt idx="75">
                  <c:v>4.1850000000000396</c:v>
                </c:pt>
                <c:pt idx="76">
                  <c:v>4.1900000000000501</c:v>
                </c:pt>
                <c:pt idx="77">
                  <c:v>4.1950000000000598</c:v>
                </c:pt>
                <c:pt idx="78">
                  <c:v>4.2000000000000703</c:v>
                </c:pt>
                <c:pt idx="79">
                  <c:v>4.20500000000008</c:v>
                </c:pt>
                <c:pt idx="80">
                  <c:v>4.2100000000000897</c:v>
                </c:pt>
                <c:pt idx="81">
                  <c:v>4.2150000000001002</c:v>
                </c:pt>
                <c:pt idx="82">
                  <c:v>4.2200000000001099</c:v>
                </c:pt>
                <c:pt idx="83">
                  <c:v>4.2250000000001204</c:v>
                </c:pt>
                <c:pt idx="84">
                  <c:v>4.2300000000001301</c:v>
                </c:pt>
                <c:pt idx="85">
                  <c:v>4.2350000000001398</c:v>
                </c:pt>
                <c:pt idx="86">
                  <c:v>4.2400000000001503</c:v>
                </c:pt>
                <c:pt idx="87">
                  <c:v>4.24500000000016</c:v>
                </c:pt>
                <c:pt idx="88">
                  <c:v>4.2500000000001696</c:v>
                </c:pt>
                <c:pt idx="89">
                  <c:v>4.2550000000001704</c:v>
                </c:pt>
                <c:pt idx="90">
                  <c:v>4.2600000000001801</c:v>
                </c:pt>
                <c:pt idx="91">
                  <c:v>4.2650000000001898</c:v>
                </c:pt>
                <c:pt idx="92">
                  <c:v>4.2700000000002003</c:v>
                </c:pt>
                <c:pt idx="93">
                  <c:v>4.28</c:v>
                </c:pt>
                <c:pt idx="94">
                  <c:v>4.2899999999998002</c:v>
                </c:pt>
                <c:pt idx="95">
                  <c:v>4.2999999999996001</c:v>
                </c:pt>
                <c:pt idx="96">
                  <c:v>4.3099999999994001</c:v>
                </c:pt>
                <c:pt idx="97">
                  <c:v>4.3199999999992</c:v>
                </c:pt>
                <c:pt idx="98">
                  <c:v>4.329999999999</c:v>
                </c:pt>
                <c:pt idx="99">
                  <c:v>4.3399999999987999</c:v>
                </c:pt>
                <c:pt idx="100">
                  <c:v>4.3499999999985999</c:v>
                </c:pt>
                <c:pt idx="101">
                  <c:v>4.3599999999983998</c:v>
                </c:pt>
                <c:pt idx="102">
                  <c:v>4.3699999999981998</c:v>
                </c:pt>
                <c:pt idx="103">
                  <c:v>4.3799999999979997</c:v>
                </c:pt>
                <c:pt idx="104">
                  <c:v>4.3899999999977997</c:v>
                </c:pt>
                <c:pt idx="105">
                  <c:v>4.4050000000000002</c:v>
                </c:pt>
                <c:pt idx="106">
                  <c:v>4.4200000000021999</c:v>
                </c:pt>
                <c:pt idx="107">
                  <c:v>4.4350000000043996</c:v>
                </c:pt>
                <c:pt idx="108">
                  <c:v>4.4500000000066002</c:v>
                </c:pt>
                <c:pt idx="109">
                  <c:v>4.4650000000087999</c:v>
                </c:pt>
                <c:pt idx="110">
                  <c:v>4.4800000000109996</c:v>
                </c:pt>
                <c:pt idx="111">
                  <c:v>4.4950000000132002</c:v>
                </c:pt>
                <c:pt idx="112">
                  <c:v>4.5100000000153999</c:v>
                </c:pt>
                <c:pt idx="113">
                  <c:v>4.5250000000175996</c:v>
                </c:pt>
                <c:pt idx="114">
                  <c:v>4.5449999999999999</c:v>
                </c:pt>
                <c:pt idx="115">
                  <c:v>4.5649999999824002</c:v>
                </c:pt>
                <c:pt idx="116">
                  <c:v>4.5849999999647997</c:v>
                </c:pt>
                <c:pt idx="117">
                  <c:v>4.6049999999472</c:v>
                </c:pt>
                <c:pt idx="118">
                  <c:v>4.6249999999296003</c:v>
                </c:pt>
                <c:pt idx="119">
                  <c:v>4.6449999999119997</c:v>
                </c:pt>
                <c:pt idx="120">
                  <c:v>4.6649999998944001</c:v>
                </c:pt>
                <c:pt idx="121">
                  <c:v>4.6849999998768004</c:v>
                </c:pt>
                <c:pt idx="122">
                  <c:v>4.7049999998591998</c:v>
                </c:pt>
                <c:pt idx="123">
                  <c:v>4.7249999998416001</c:v>
                </c:pt>
                <c:pt idx="124">
                  <c:v>4.7449999998239996</c:v>
                </c:pt>
                <c:pt idx="125">
                  <c:v>4.7649999998063999</c:v>
                </c:pt>
                <c:pt idx="126">
                  <c:v>4.8</c:v>
                </c:pt>
                <c:pt idx="127">
                  <c:v>4.84</c:v>
                </c:pt>
                <c:pt idx="128">
                  <c:v>4.8899999999999997</c:v>
                </c:pt>
                <c:pt idx="129">
                  <c:v>4.9400000000000004</c:v>
                </c:pt>
                <c:pt idx="130">
                  <c:v>5</c:v>
                </c:pt>
                <c:pt idx="131">
                  <c:v>5.0599999999999996</c:v>
                </c:pt>
                <c:pt idx="132">
                  <c:v>5.12</c:v>
                </c:pt>
                <c:pt idx="133">
                  <c:v>5.18</c:v>
                </c:pt>
                <c:pt idx="134">
                  <c:v>5.25</c:v>
                </c:pt>
                <c:pt idx="135">
                  <c:v>5.3</c:v>
                </c:pt>
                <c:pt idx="136">
                  <c:v>5.34</c:v>
                </c:pt>
                <c:pt idx="137">
                  <c:v>5.38</c:v>
                </c:pt>
                <c:pt idx="138">
                  <c:v>5.41</c:v>
                </c:pt>
                <c:pt idx="139">
                  <c:v>5.44</c:v>
                </c:pt>
                <c:pt idx="140">
                  <c:v>5.46</c:v>
                </c:pt>
                <c:pt idx="141">
                  <c:v>5.48</c:v>
                </c:pt>
                <c:pt idx="142">
                  <c:v>5.5</c:v>
                </c:pt>
                <c:pt idx="143">
                  <c:v>5.51</c:v>
                </c:pt>
                <c:pt idx="144">
                  <c:v>5.52</c:v>
                </c:pt>
                <c:pt idx="145">
                  <c:v>5.53</c:v>
                </c:pt>
                <c:pt idx="146">
                  <c:v>5.54</c:v>
                </c:pt>
                <c:pt idx="147">
                  <c:v>5.5404999999999998</c:v>
                </c:pt>
                <c:pt idx="148">
                  <c:v>5.55</c:v>
                </c:pt>
                <c:pt idx="149">
                  <c:v>5.54</c:v>
                </c:pt>
                <c:pt idx="150">
                  <c:v>5.52</c:v>
                </c:pt>
                <c:pt idx="151">
                  <c:v>5.5</c:v>
                </c:pt>
                <c:pt idx="152">
                  <c:v>5.48</c:v>
                </c:pt>
                <c:pt idx="153">
                  <c:v>5.44</c:v>
                </c:pt>
                <c:pt idx="154">
                  <c:v>5.36</c:v>
                </c:pt>
                <c:pt idx="155">
                  <c:v>5.27</c:v>
                </c:pt>
                <c:pt idx="156">
                  <c:v>5.14</c:v>
                </c:pt>
                <c:pt idx="157">
                  <c:v>4.92</c:v>
                </c:pt>
                <c:pt idx="158">
                  <c:v>4.57585</c:v>
                </c:pt>
                <c:pt idx="159">
                  <c:v>3.8569499999999999</c:v>
                </c:pt>
                <c:pt idx="160">
                  <c:v>2.4369999999999998</c:v>
                </c:pt>
                <c:pt idx="161">
                  <c:v>2.2202000000000002</c:v>
                </c:pt>
                <c:pt idx="162">
                  <c:v>2.0902500000000002</c:v>
                </c:pt>
                <c:pt idx="163">
                  <c:v>2.0598450000000001</c:v>
                </c:pt>
                <c:pt idx="164">
                  <c:v>2.0196559999999999</c:v>
                </c:pt>
                <c:pt idx="165">
                  <c:v>1.9766999999999999</c:v>
                </c:pt>
                <c:pt idx="166">
                  <c:v>1.94095</c:v>
                </c:pt>
                <c:pt idx="167">
                  <c:v>1.9131000000000002</c:v>
                </c:pt>
                <c:pt idx="168">
                  <c:v>1.8973500000000001</c:v>
                </c:pt>
                <c:pt idx="169">
                  <c:v>1.87845</c:v>
                </c:pt>
                <c:pt idx="170">
                  <c:v>1.8627</c:v>
                </c:pt>
                <c:pt idx="171">
                  <c:v>1.8448499999999999</c:v>
                </c:pt>
                <c:pt idx="172">
                  <c:v>1.8280500000000002</c:v>
                </c:pt>
                <c:pt idx="173">
                  <c:v>1.8102</c:v>
                </c:pt>
                <c:pt idx="174">
                  <c:v>1.7923500000000001</c:v>
                </c:pt>
                <c:pt idx="175">
                  <c:v>1.7766</c:v>
                </c:pt>
                <c:pt idx="176">
                  <c:v>1.7577</c:v>
                </c:pt>
                <c:pt idx="177">
                  <c:v>1.7419500000000001</c:v>
                </c:pt>
                <c:pt idx="178">
                  <c:v>1.7241</c:v>
                </c:pt>
                <c:pt idx="179">
                  <c:v>1.7073</c:v>
                </c:pt>
                <c:pt idx="180">
                  <c:v>1.6894500000000001</c:v>
                </c:pt>
                <c:pt idx="181">
                  <c:v>1.6737000000000002</c:v>
                </c:pt>
                <c:pt idx="182">
                  <c:v>1.65585</c:v>
                </c:pt>
                <c:pt idx="183">
                  <c:v>1.6369499999999999</c:v>
                </c:pt>
                <c:pt idx="184">
                  <c:v>1.6212000000000002</c:v>
                </c:pt>
                <c:pt idx="185">
                  <c:v>1.6033500000000001</c:v>
                </c:pt>
                <c:pt idx="186">
                  <c:v>1.5865499999999999</c:v>
                </c:pt>
                <c:pt idx="187">
                  <c:v>1.5687</c:v>
                </c:pt>
                <c:pt idx="188">
                  <c:v>1.5529500000000001</c:v>
                </c:pt>
                <c:pt idx="189">
                  <c:v>1.5340500000000001</c:v>
                </c:pt>
                <c:pt idx="190">
                  <c:v>1.5183</c:v>
                </c:pt>
                <c:pt idx="191">
                  <c:v>1.5004500000000001</c:v>
                </c:pt>
                <c:pt idx="192">
                  <c:v>1.4815500000000001</c:v>
                </c:pt>
                <c:pt idx="193">
                  <c:v>1.4658</c:v>
                </c:pt>
                <c:pt idx="194">
                  <c:v>1.4479500000000001</c:v>
                </c:pt>
                <c:pt idx="195">
                  <c:v>1.4322000000000001</c:v>
                </c:pt>
                <c:pt idx="196">
                  <c:v>1.4133000000000002</c:v>
                </c:pt>
                <c:pt idx="197">
                  <c:v>1.3975500000000001</c:v>
                </c:pt>
                <c:pt idx="198">
                  <c:v>1.3797000000000001</c:v>
                </c:pt>
                <c:pt idx="199">
                  <c:v>1.36395</c:v>
                </c:pt>
                <c:pt idx="200">
                  <c:v>1.3450500000000001</c:v>
                </c:pt>
                <c:pt idx="201">
                  <c:v>1.3272000000000002</c:v>
                </c:pt>
                <c:pt idx="202">
                  <c:v>1.3114500000000002</c:v>
                </c:pt>
                <c:pt idx="203">
                  <c:v>1.2925500000000001</c:v>
                </c:pt>
                <c:pt idx="204">
                  <c:v>1.2767999999999999</c:v>
                </c:pt>
                <c:pt idx="205">
                  <c:v>1.25895</c:v>
                </c:pt>
                <c:pt idx="206">
                  <c:v>1.2421500000000001</c:v>
                </c:pt>
                <c:pt idx="207">
                  <c:v>1.2242999999999999</c:v>
                </c:pt>
                <c:pt idx="208">
                  <c:v>1.20855</c:v>
                </c:pt>
                <c:pt idx="209">
                  <c:v>1.1896500000000001</c:v>
                </c:pt>
                <c:pt idx="210">
                  <c:v>1.1718000000000002</c:v>
                </c:pt>
                <c:pt idx="211">
                  <c:v>1.15605</c:v>
                </c:pt>
                <c:pt idx="212">
                  <c:v>1.1371500000000001</c:v>
                </c:pt>
                <c:pt idx="213">
                  <c:v>1.1214000000000002</c:v>
                </c:pt>
                <c:pt idx="214">
                  <c:v>1.10355</c:v>
                </c:pt>
                <c:pt idx="215">
                  <c:v>1.0878000000000001</c:v>
                </c:pt>
                <c:pt idx="216">
                  <c:v>1.0689</c:v>
                </c:pt>
                <c:pt idx="217">
                  <c:v>1.05315</c:v>
                </c:pt>
                <c:pt idx="218">
                  <c:v>1.0353000000000001</c:v>
                </c:pt>
                <c:pt idx="219">
                  <c:v>1.0164</c:v>
                </c:pt>
                <c:pt idx="220">
                  <c:v>1.00065</c:v>
                </c:pt>
                <c:pt idx="221">
                  <c:v>0.98280000000000012</c:v>
                </c:pt>
                <c:pt idx="222">
                  <c:v>0.96705000000000008</c:v>
                </c:pt>
                <c:pt idx="223">
                  <c:v>0.94815000000000005</c:v>
                </c:pt>
                <c:pt idx="224">
                  <c:v>0.93240000000000001</c:v>
                </c:pt>
                <c:pt idx="225">
                  <c:v>0.91455000000000009</c:v>
                </c:pt>
                <c:pt idx="226">
                  <c:v>0.89775000000000005</c:v>
                </c:pt>
                <c:pt idx="227">
                  <c:v>0.87990000000000002</c:v>
                </c:pt>
                <c:pt idx="228">
                  <c:v>0.86204999999999998</c:v>
                </c:pt>
                <c:pt idx="229">
                  <c:v>0.84525000000000006</c:v>
                </c:pt>
                <c:pt idx="230">
                  <c:v>0.82740000000000002</c:v>
                </c:pt>
                <c:pt idx="231">
                  <c:v>0.81165000000000009</c:v>
                </c:pt>
                <c:pt idx="232">
                  <c:v>0.79275000000000007</c:v>
                </c:pt>
                <c:pt idx="233">
                  <c:v>0.77700000000000002</c:v>
                </c:pt>
                <c:pt idx="234">
                  <c:v>0.75914999999999999</c:v>
                </c:pt>
                <c:pt idx="235">
                  <c:v>0.74339999999999995</c:v>
                </c:pt>
                <c:pt idx="236">
                  <c:v>0.72449999999999992</c:v>
                </c:pt>
                <c:pt idx="237">
                  <c:v>0.70665000000000011</c:v>
                </c:pt>
                <c:pt idx="238">
                  <c:v>0.69090000000000007</c:v>
                </c:pt>
                <c:pt idx="239">
                  <c:v>0.67200000000000004</c:v>
                </c:pt>
                <c:pt idx="240">
                  <c:v>0.65625</c:v>
                </c:pt>
                <c:pt idx="241">
                  <c:v>0.63839999999999997</c:v>
                </c:pt>
                <c:pt idx="242">
                  <c:v>0.62160000000000004</c:v>
                </c:pt>
                <c:pt idx="243">
                  <c:v>0.60375000000000001</c:v>
                </c:pt>
                <c:pt idx="244">
                  <c:v>0.58800000000000008</c:v>
                </c:pt>
                <c:pt idx="245">
                  <c:v>0.56910000000000005</c:v>
                </c:pt>
                <c:pt idx="246">
                  <c:v>0.55125000000000002</c:v>
                </c:pt>
                <c:pt idx="247">
                  <c:v>0.53550000000000009</c:v>
                </c:pt>
                <c:pt idx="248">
                  <c:v>0.51765000000000005</c:v>
                </c:pt>
                <c:pt idx="249">
                  <c:v>0.50085000000000002</c:v>
                </c:pt>
                <c:pt idx="250">
                  <c:v>0.48300000000000004</c:v>
                </c:pt>
                <c:pt idx="251">
                  <c:v>0.46725000000000005</c:v>
                </c:pt>
                <c:pt idx="252">
                  <c:v>0.44835000000000003</c:v>
                </c:pt>
                <c:pt idx="253">
                  <c:v>0.43259999999999998</c:v>
                </c:pt>
                <c:pt idx="254">
                  <c:v>0.41475000000000006</c:v>
                </c:pt>
                <c:pt idx="255">
                  <c:v>0.39585000000000004</c:v>
                </c:pt>
                <c:pt idx="256">
                  <c:v>0.38009999999999999</c:v>
                </c:pt>
                <c:pt idx="257">
                  <c:v>0.36224999999999996</c:v>
                </c:pt>
                <c:pt idx="258">
                  <c:v>0.34650000000000003</c:v>
                </c:pt>
                <c:pt idx="259">
                  <c:v>0.3276</c:v>
                </c:pt>
                <c:pt idx="260">
                  <c:v>0.31185000000000002</c:v>
                </c:pt>
                <c:pt idx="261">
                  <c:v>0.29400000000000004</c:v>
                </c:pt>
                <c:pt idx="262">
                  <c:v>0.2772</c:v>
                </c:pt>
                <c:pt idx="263">
                  <c:v>0.25935000000000002</c:v>
                </c:pt>
                <c:pt idx="264">
                  <c:v>0.24150000000000002</c:v>
                </c:pt>
                <c:pt idx="265">
                  <c:v>0.22470000000000001</c:v>
                </c:pt>
                <c:pt idx="266">
                  <c:v>0.20685000000000001</c:v>
                </c:pt>
                <c:pt idx="267">
                  <c:v>0.19109999999999999</c:v>
                </c:pt>
                <c:pt idx="268">
                  <c:v>0.17220000000000002</c:v>
                </c:pt>
                <c:pt idx="269">
                  <c:v>0.15645000000000001</c:v>
                </c:pt>
                <c:pt idx="270">
                  <c:v>0.1386</c:v>
                </c:pt>
                <c:pt idx="271">
                  <c:v>9.6600000000000005E-2</c:v>
                </c:pt>
                <c:pt idx="272">
                  <c:v>3.0450000000000001E-2</c:v>
                </c:pt>
                <c:pt idx="273">
                  <c:v>9.4500000000000001E-3</c:v>
                </c:pt>
                <c:pt idx="274">
                  <c:v>4.9350000000000005E-2</c:v>
                </c:pt>
                <c:pt idx="275">
                  <c:v>7.3500000000000006E-3</c:v>
                </c:pt>
                <c:pt idx="276">
                  <c:v>4.2000000000000006E-3</c:v>
                </c:pt>
                <c:pt idx="277">
                  <c:v>4.2000000000000006E-3</c:v>
                </c:pt>
                <c:pt idx="278">
                  <c:v>2.1000000000000003E-3</c:v>
                </c:pt>
                <c:pt idx="279">
                  <c:v>2.1000000000000003E-3</c:v>
                </c:pt>
                <c:pt idx="280">
                  <c:v>2.1000000000000003E-3</c:v>
                </c:pt>
                <c:pt idx="281">
                  <c:v>1.0500000000000002E-3</c:v>
                </c:pt>
                <c:pt idx="282">
                  <c:v>1.0500000000000002E-3</c:v>
                </c:pt>
                <c:pt idx="283">
                  <c:v>8.4000000000000005E-2</c:v>
                </c:pt>
                <c:pt idx="284">
                  <c:v>1.9949999999999999E-2</c:v>
                </c:pt>
                <c:pt idx="285">
                  <c:v>5.9850000000000007E-2</c:v>
                </c:pt>
                <c:pt idx="286">
                  <c:v>1.7850000000000001E-2</c:v>
                </c:pt>
                <c:pt idx="287">
                  <c:v>5.7750000000000003E-2</c:v>
                </c:pt>
                <c:pt idx="288">
                  <c:v>1.4700000000000001E-2</c:v>
                </c:pt>
                <c:pt idx="289">
                  <c:v>5.7750000000000003E-2</c:v>
                </c:pt>
                <c:pt idx="290">
                  <c:v>5.7750000000000003E-2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49-41E6-8A99-369AE24D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14592"/>
        <c:axId val="907815168"/>
      </c:scatterChart>
      <c:valAx>
        <c:axId val="907814592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 i="0" u="none" strike="noStrike" baseline="0">
                    <a:effectLst/>
                  </a:rPr>
                  <a:t>Kill time</a:t>
                </a: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58473727412987"/>
              <c:y val="0.9288656880169673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15168"/>
        <c:crossesAt val="0"/>
        <c:crossBetween val="midCat"/>
        <c:majorUnit val="50"/>
        <c:minorUnit val="10"/>
      </c:valAx>
      <c:valAx>
        <c:axId val="907815168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i="0" u="none" strike="noStrike" baseline="0">
                    <a:effectLst/>
                  </a:rPr>
                  <a:t>Pressure</a:t>
                </a: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/MPa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484E-4"/>
              <c:y val="0.3563245370370370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14592"/>
        <c:crosses val="autoZero"/>
        <c:crossBetween val="midCat"/>
        <c:majorUnit val="4"/>
        <c:minorUnit val="1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60778292678075885"/>
          <c:y val="4.4097222222222225E-2"/>
          <c:w val="0.34970133572836998"/>
          <c:h val="0.17772529698082518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66779806048763"/>
          <c:y val="3.0821759259259261E-2"/>
          <c:w val="0.81693404584897389"/>
          <c:h val="0.82748078703703698"/>
        </c:manualLayout>
      </c:layout>
      <c:scatterChart>
        <c:scatterStyle val="smoothMarker"/>
        <c:varyColors val="0"/>
        <c:ser>
          <c:idx val="1"/>
          <c:order val="0"/>
          <c:tx>
            <c:v>Kill the well for 6 mins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无溶解无悬浮气体!$K$2:$K$82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1.3000000000000002E-3</c:v>
                </c:pt>
                <c:pt idx="46">
                  <c:v>2.6000000000000003E-3</c:v>
                </c:pt>
                <c:pt idx="47">
                  <c:v>5.2000000000000006E-3</c:v>
                </c:pt>
                <c:pt idx="48">
                  <c:v>7.8000000000000005E-3</c:v>
                </c:pt>
                <c:pt idx="49">
                  <c:v>1.17E-2</c:v>
                </c:pt>
                <c:pt idx="50">
                  <c:v>1.5600000000000001E-2</c:v>
                </c:pt>
                <c:pt idx="51">
                  <c:v>2.0800000000000003E-2</c:v>
                </c:pt>
                <c:pt idx="52">
                  <c:v>2.6000000000000002E-2</c:v>
                </c:pt>
                <c:pt idx="53">
                  <c:v>3.2500000000000001E-2</c:v>
                </c:pt>
                <c:pt idx="54">
                  <c:v>4.0300000000000002E-2</c:v>
                </c:pt>
                <c:pt idx="55">
                  <c:v>4.6800000000000001E-2</c:v>
                </c:pt>
                <c:pt idx="56">
                  <c:v>5.4600000000000003E-2</c:v>
                </c:pt>
                <c:pt idx="57">
                  <c:v>6.1100000000000002E-2</c:v>
                </c:pt>
                <c:pt idx="58">
                  <c:v>6.6299999999999998E-2</c:v>
                </c:pt>
                <c:pt idx="59">
                  <c:v>7.0199999999999999E-2</c:v>
                </c:pt>
                <c:pt idx="60">
                  <c:v>7.4099999999999999E-2</c:v>
                </c:pt>
                <c:pt idx="61">
                  <c:v>7.6700000000000004E-2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7.6700000000000004E-2</c:v>
                </c:pt>
                <c:pt idx="67">
                  <c:v>7.5400000000000009E-2</c:v>
                </c:pt>
                <c:pt idx="68">
                  <c:v>7.2800000000000004E-2</c:v>
                </c:pt>
                <c:pt idx="69">
                  <c:v>6.8900000000000003E-2</c:v>
                </c:pt>
                <c:pt idx="70">
                  <c:v>6.2400000000000004E-2</c:v>
                </c:pt>
                <c:pt idx="71">
                  <c:v>5.2000000000000005E-2</c:v>
                </c:pt>
                <c:pt idx="72">
                  <c:v>3.9E-2</c:v>
                </c:pt>
                <c:pt idx="73">
                  <c:v>2.6000000000000002E-2</c:v>
                </c:pt>
                <c:pt idx="74">
                  <c:v>1.43E-2</c:v>
                </c:pt>
                <c:pt idx="75">
                  <c:v>5.2000000000000006E-3</c:v>
                </c:pt>
                <c:pt idx="76">
                  <c:v>2.6000000000000003E-3</c:v>
                </c:pt>
                <c:pt idx="77">
                  <c:v>9.1E-4</c:v>
                </c:pt>
                <c:pt idx="78">
                  <c:v>6.5000000000000008E-4</c:v>
                </c:pt>
                <c:pt idx="79">
                  <c:v>1.3000000000000002E-4</c:v>
                </c:pt>
                <c:pt idx="80">
                  <c:v>0</c:v>
                </c:pt>
              </c:numCache>
            </c:numRef>
          </c:xVal>
          <c:yVal>
            <c:numRef>
              <c:f>无溶解无悬浮气体!$B$2:$B$82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3-4618-8112-860E9123DE03}"/>
            </c:ext>
          </c:extLst>
        </c:ser>
        <c:ser>
          <c:idx val="0"/>
          <c:order val="1"/>
          <c:tx>
            <c:v>Kill the well for 26.5 mins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无溶解无悬浮气体!$U$3:$U$83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1.56E-3</c:v>
                </c:pt>
                <c:pt idx="21">
                  <c:v>3.9000000000000003E-3</c:v>
                </c:pt>
                <c:pt idx="22">
                  <c:v>6.5000000000000006E-3</c:v>
                </c:pt>
                <c:pt idx="23">
                  <c:v>9.1000000000000004E-3</c:v>
                </c:pt>
                <c:pt idx="24">
                  <c:v>1.17E-2</c:v>
                </c:pt>
                <c:pt idx="25">
                  <c:v>1.5600000000000001E-2</c:v>
                </c:pt>
                <c:pt idx="26">
                  <c:v>1.95E-2</c:v>
                </c:pt>
                <c:pt idx="27">
                  <c:v>2.47E-2</c:v>
                </c:pt>
                <c:pt idx="28">
                  <c:v>2.9899999999999999E-2</c:v>
                </c:pt>
                <c:pt idx="29">
                  <c:v>3.5099999999999999E-2</c:v>
                </c:pt>
                <c:pt idx="30">
                  <c:v>4.1600000000000005E-2</c:v>
                </c:pt>
                <c:pt idx="31">
                  <c:v>4.8099999999999997E-2</c:v>
                </c:pt>
                <c:pt idx="32">
                  <c:v>5.4600000000000003E-2</c:v>
                </c:pt>
                <c:pt idx="33">
                  <c:v>6.1100000000000002E-2</c:v>
                </c:pt>
                <c:pt idx="34">
                  <c:v>6.6299999999999998E-2</c:v>
                </c:pt>
                <c:pt idx="35">
                  <c:v>7.1500000000000008E-2</c:v>
                </c:pt>
                <c:pt idx="36">
                  <c:v>7.6700000000000004E-2</c:v>
                </c:pt>
                <c:pt idx="37">
                  <c:v>7.9299999999999995E-2</c:v>
                </c:pt>
                <c:pt idx="38">
                  <c:v>8.320000000000001E-2</c:v>
                </c:pt>
                <c:pt idx="39">
                  <c:v>8.4500000000000006E-2</c:v>
                </c:pt>
                <c:pt idx="40">
                  <c:v>8.5800000000000001E-2</c:v>
                </c:pt>
                <c:pt idx="41">
                  <c:v>8.5800000000000001E-2</c:v>
                </c:pt>
                <c:pt idx="42">
                  <c:v>8.4500000000000006E-2</c:v>
                </c:pt>
                <c:pt idx="43">
                  <c:v>8.320000000000001E-2</c:v>
                </c:pt>
                <c:pt idx="44">
                  <c:v>8.0600000000000005E-2</c:v>
                </c:pt>
                <c:pt idx="45">
                  <c:v>7.6700000000000004E-2</c:v>
                </c:pt>
                <c:pt idx="46">
                  <c:v>7.0199999999999999E-2</c:v>
                </c:pt>
                <c:pt idx="47">
                  <c:v>6.3700000000000007E-2</c:v>
                </c:pt>
                <c:pt idx="48">
                  <c:v>5.7200000000000001E-2</c:v>
                </c:pt>
                <c:pt idx="49">
                  <c:v>4.8099999999999997E-2</c:v>
                </c:pt>
                <c:pt idx="50">
                  <c:v>3.9E-2</c:v>
                </c:pt>
                <c:pt idx="51">
                  <c:v>3.1200000000000002E-2</c:v>
                </c:pt>
                <c:pt idx="52">
                  <c:v>2.2100000000000002E-2</c:v>
                </c:pt>
                <c:pt idx="53">
                  <c:v>1.5600000000000001E-2</c:v>
                </c:pt>
                <c:pt idx="54">
                  <c:v>9.1000000000000004E-3</c:v>
                </c:pt>
                <c:pt idx="55">
                  <c:v>5.2000000000000006E-3</c:v>
                </c:pt>
                <c:pt idx="56">
                  <c:v>2.6000000000000003E-3</c:v>
                </c:pt>
                <c:pt idx="57">
                  <c:v>1.3000000000000002E-3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无溶解无悬浮气体!$M$2:$M$82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F3-4618-8112-860E9123DE03}"/>
            </c:ext>
          </c:extLst>
        </c:ser>
        <c:ser>
          <c:idx val="2"/>
          <c:order val="2"/>
          <c:tx>
            <c:v>Kill the well for 31 mins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无溶解无悬浮气体!$AE$2:$AE$82</c:f>
              <c:numCache>
                <c:formatCode>General</c:formatCode>
                <c:ptCount val="81"/>
                <c:pt idx="0">
                  <c:v>1.3000000000000002E-3</c:v>
                </c:pt>
                <c:pt idx="1">
                  <c:v>1.3000000000000002E-3</c:v>
                </c:pt>
                <c:pt idx="2">
                  <c:v>2.6000000000000003E-3</c:v>
                </c:pt>
                <c:pt idx="3">
                  <c:v>2.6000000000000003E-3</c:v>
                </c:pt>
                <c:pt idx="4">
                  <c:v>2.6000000000000003E-3</c:v>
                </c:pt>
                <c:pt idx="5">
                  <c:v>3.9000000000000003E-3</c:v>
                </c:pt>
                <c:pt idx="6">
                  <c:v>3.9000000000000003E-3</c:v>
                </c:pt>
                <c:pt idx="7">
                  <c:v>5.2000000000000006E-3</c:v>
                </c:pt>
                <c:pt idx="8">
                  <c:v>5.2000000000000006E-3</c:v>
                </c:pt>
                <c:pt idx="9">
                  <c:v>6.5000000000000006E-3</c:v>
                </c:pt>
                <c:pt idx="10">
                  <c:v>6.5000000000000006E-3</c:v>
                </c:pt>
                <c:pt idx="11">
                  <c:v>7.8000000000000005E-3</c:v>
                </c:pt>
                <c:pt idx="12">
                  <c:v>9.1000000000000004E-3</c:v>
                </c:pt>
                <c:pt idx="13">
                  <c:v>1.0400000000000001E-2</c:v>
                </c:pt>
                <c:pt idx="14">
                  <c:v>1.17E-2</c:v>
                </c:pt>
                <c:pt idx="15">
                  <c:v>1.3000000000000001E-2</c:v>
                </c:pt>
                <c:pt idx="16">
                  <c:v>1.43E-2</c:v>
                </c:pt>
                <c:pt idx="17">
                  <c:v>1.5600000000000001E-2</c:v>
                </c:pt>
                <c:pt idx="18">
                  <c:v>1.6899999999999998E-2</c:v>
                </c:pt>
                <c:pt idx="19">
                  <c:v>1.8200000000000001E-2</c:v>
                </c:pt>
                <c:pt idx="20">
                  <c:v>1.95E-2</c:v>
                </c:pt>
                <c:pt idx="21">
                  <c:v>2.0800000000000003E-2</c:v>
                </c:pt>
                <c:pt idx="22">
                  <c:v>2.3400000000000001E-2</c:v>
                </c:pt>
                <c:pt idx="23">
                  <c:v>2.7300000000000001E-2</c:v>
                </c:pt>
                <c:pt idx="24">
                  <c:v>3.3799999999999997E-2</c:v>
                </c:pt>
                <c:pt idx="25">
                  <c:v>3.9E-2</c:v>
                </c:pt>
                <c:pt idx="26">
                  <c:v>4.5500000000000006E-2</c:v>
                </c:pt>
                <c:pt idx="27">
                  <c:v>5.2000000000000005E-2</c:v>
                </c:pt>
                <c:pt idx="28">
                  <c:v>5.7200000000000001E-2</c:v>
                </c:pt>
                <c:pt idx="29">
                  <c:v>6.3700000000000007E-2</c:v>
                </c:pt>
                <c:pt idx="30">
                  <c:v>7.0199999999999999E-2</c:v>
                </c:pt>
                <c:pt idx="31">
                  <c:v>7.5400000000000009E-2</c:v>
                </c:pt>
                <c:pt idx="32">
                  <c:v>7.9299999999999995E-2</c:v>
                </c:pt>
                <c:pt idx="33">
                  <c:v>8.320000000000001E-2</c:v>
                </c:pt>
                <c:pt idx="34">
                  <c:v>8.5800000000000001E-2</c:v>
                </c:pt>
                <c:pt idx="35">
                  <c:v>8.8400000000000006E-2</c:v>
                </c:pt>
                <c:pt idx="36">
                  <c:v>8.9700000000000016E-2</c:v>
                </c:pt>
                <c:pt idx="37">
                  <c:v>8.9700000000000016E-2</c:v>
                </c:pt>
                <c:pt idx="38">
                  <c:v>8.8400000000000006E-2</c:v>
                </c:pt>
                <c:pt idx="39">
                  <c:v>8.5800000000000001E-2</c:v>
                </c:pt>
                <c:pt idx="40">
                  <c:v>8.320000000000001E-2</c:v>
                </c:pt>
                <c:pt idx="41">
                  <c:v>7.9299999999999995E-2</c:v>
                </c:pt>
                <c:pt idx="42">
                  <c:v>7.4099999999999999E-2</c:v>
                </c:pt>
                <c:pt idx="43">
                  <c:v>6.7599999999999993E-2</c:v>
                </c:pt>
                <c:pt idx="44">
                  <c:v>6.1100000000000002E-2</c:v>
                </c:pt>
                <c:pt idx="45">
                  <c:v>5.2000000000000005E-2</c:v>
                </c:pt>
                <c:pt idx="46">
                  <c:v>4.4200000000000003E-2</c:v>
                </c:pt>
                <c:pt idx="47">
                  <c:v>3.5099999999999999E-2</c:v>
                </c:pt>
                <c:pt idx="48">
                  <c:v>2.7300000000000001E-2</c:v>
                </c:pt>
                <c:pt idx="49">
                  <c:v>1.95E-2</c:v>
                </c:pt>
                <c:pt idx="50">
                  <c:v>1.3000000000000001E-2</c:v>
                </c:pt>
                <c:pt idx="51">
                  <c:v>9.1000000000000004E-3</c:v>
                </c:pt>
                <c:pt idx="52">
                  <c:v>5.2000000000000006E-3</c:v>
                </c:pt>
                <c:pt idx="53">
                  <c:v>2.6000000000000003E-3</c:v>
                </c:pt>
                <c:pt idx="54">
                  <c:v>1.3000000000000002E-3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无溶解无悬浮气体!$W$2:$W$82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F3-4618-8112-860E9123DE03}"/>
            </c:ext>
          </c:extLst>
        </c:ser>
        <c:ser>
          <c:idx val="3"/>
          <c:order val="3"/>
          <c:tx>
            <c:v>Kill the well for 50 mins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无溶解无悬浮气体!$AP$3:$AP$83</c:f>
              <c:numCache>
                <c:formatCode>General</c:formatCode>
                <c:ptCount val="81"/>
                <c:pt idx="0">
                  <c:v>0.35230000000000006</c:v>
                </c:pt>
                <c:pt idx="1">
                  <c:v>0.33150000000000002</c:v>
                </c:pt>
                <c:pt idx="2">
                  <c:v>0.31330000000000002</c:v>
                </c:pt>
                <c:pt idx="3">
                  <c:v>0.2964</c:v>
                </c:pt>
                <c:pt idx="4">
                  <c:v>0.28079999999999999</c:v>
                </c:pt>
                <c:pt idx="5">
                  <c:v>0.26779999999999998</c:v>
                </c:pt>
                <c:pt idx="6">
                  <c:v>0.25609999999999999</c:v>
                </c:pt>
                <c:pt idx="7">
                  <c:v>0.24440000000000001</c:v>
                </c:pt>
                <c:pt idx="8">
                  <c:v>0.23399999999999999</c:v>
                </c:pt>
                <c:pt idx="9">
                  <c:v>0.22359999999999999</c:v>
                </c:pt>
                <c:pt idx="10">
                  <c:v>0.21450000000000002</c:v>
                </c:pt>
                <c:pt idx="11">
                  <c:v>0.20670000000000002</c:v>
                </c:pt>
                <c:pt idx="12">
                  <c:v>0.1976</c:v>
                </c:pt>
                <c:pt idx="13">
                  <c:v>0.1898</c:v>
                </c:pt>
                <c:pt idx="14">
                  <c:v>0.18329999999999999</c:v>
                </c:pt>
                <c:pt idx="15">
                  <c:v>0.17550000000000002</c:v>
                </c:pt>
                <c:pt idx="16">
                  <c:v>0.16900000000000001</c:v>
                </c:pt>
                <c:pt idx="17">
                  <c:v>0.16250000000000001</c:v>
                </c:pt>
                <c:pt idx="18">
                  <c:v>0.156</c:v>
                </c:pt>
                <c:pt idx="19">
                  <c:v>0.14950000000000002</c:v>
                </c:pt>
                <c:pt idx="20">
                  <c:v>0.10400000000000001</c:v>
                </c:pt>
                <c:pt idx="21">
                  <c:v>9.4899999999999998E-2</c:v>
                </c:pt>
                <c:pt idx="22">
                  <c:v>8.7100000000000011E-2</c:v>
                </c:pt>
                <c:pt idx="23">
                  <c:v>7.8E-2</c:v>
                </c:pt>
                <c:pt idx="24">
                  <c:v>6.7599999999999993E-2</c:v>
                </c:pt>
                <c:pt idx="25">
                  <c:v>5.8499999999999996E-2</c:v>
                </c:pt>
                <c:pt idx="26">
                  <c:v>4.9399999999999999E-2</c:v>
                </c:pt>
                <c:pt idx="27">
                  <c:v>4.0300000000000002E-2</c:v>
                </c:pt>
                <c:pt idx="28">
                  <c:v>3.2500000000000001E-2</c:v>
                </c:pt>
                <c:pt idx="29">
                  <c:v>2.47E-2</c:v>
                </c:pt>
                <c:pt idx="30">
                  <c:v>1.8200000000000001E-2</c:v>
                </c:pt>
                <c:pt idx="31">
                  <c:v>1.3000000000000001E-2</c:v>
                </c:pt>
                <c:pt idx="32">
                  <c:v>9.1000000000000004E-3</c:v>
                </c:pt>
                <c:pt idx="33">
                  <c:v>5.2000000000000006E-3</c:v>
                </c:pt>
                <c:pt idx="34">
                  <c:v>2.6000000000000003E-3</c:v>
                </c:pt>
                <c:pt idx="35">
                  <c:v>1.3000000000000002E-3</c:v>
                </c:pt>
                <c:pt idx="36">
                  <c:v>1.3000000000000002E-3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无溶解无悬浮气体!$AH$2:$AH$82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F3-4618-8112-860E9123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17472"/>
        <c:axId val="907818048"/>
      </c:scatterChart>
      <c:valAx>
        <c:axId val="907817472"/>
        <c:scaling>
          <c:orientation val="minMax"/>
          <c:max val="0.4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546516870217679"/>
              <c:y val="0.92611170734489423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18048"/>
        <c:crossesAt val="4000"/>
        <c:crossBetween val="midCat"/>
        <c:majorUnit val="0.1"/>
        <c:minorUnit val="5.000000000000001E-2"/>
      </c:valAx>
      <c:valAx>
        <c:axId val="90781804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17472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0168872896231143"/>
          <c:y val="0.51926820609916435"/>
          <c:w val="0.46926422702760706"/>
          <c:h val="0.29999828683685675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0324074074072"/>
          <c:y val="3.0821759259259261E-2"/>
          <c:w val="0.81749922839506173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Initial moment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有溶解气体!$N$3:$N$83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1.367E-2</c:v>
                </c:pt>
                <c:pt idx="62">
                  <c:v>1.367E-2</c:v>
                </c:pt>
                <c:pt idx="63">
                  <c:v>1.367E-2</c:v>
                </c:pt>
                <c:pt idx="64">
                  <c:v>1.367E-2</c:v>
                </c:pt>
                <c:pt idx="65">
                  <c:v>1.367E-2</c:v>
                </c:pt>
                <c:pt idx="66">
                  <c:v>1.367E-2</c:v>
                </c:pt>
                <c:pt idx="67">
                  <c:v>1.367E-2</c:v>
                </c:pt>
                <c:pt idx="68">
                  <c:v>2.3449999999999999E-2</c:v>
                </c:pt>
                <c:pt idx="69">
                  <c:v>2.657E-2</c:v>
                </c:pt>
                <c:pt idx="70">
                  <c:v>2.6980000000000001E-2</c:v>
                </c:pt>
                <c:pt idx="71">
                  <c:v>2.7400000000000001E-2</c:v>
                </c:pt>
                <c:pt idx="72">
                  <c:v>2.7820000000000001E-2</c:v>
                </c:pt>
                <c:pt idx="73">
                  <c:v>2.8240000000000001E-2</c:v>
                </c:pt>
                <c:pt idx="74">
                  <c:v>2.8660000000000001E-2</c:v>
                </c:pt>
                <c:pt idx="75">
                  <c:v>2.9080000000000002E-2</c:v>
                </c:pt>
                <c:pt idx="76">
                  <c:v>2.9559999999999999E-2</c:v>
                </c:pt>
                <c:pt idx="77">
                  <c:v>0.03</c:v>
                </c:pt>
                <c:pt idx="78">
                  <c:v>3.0439999999999998E-2</c:v>
                </c:pt>
                <c:pt idx="79">
                  <c:v>3.0890000000000001E-2</c:v>
                </c:pt>
                <c:pt idx="80">
                  <c:v>3.1309999999999998E-2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51-4F58-B7F3-AC0DD058E43B}"/>
            </c:ext>
          </c:extLst>
        </c:ser>
        <c:ser>
          <c:idx val="1"/>
          <c:order val="1"/>
          <c:tx>
            <c:v>Well killing 10mins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有溶解气体!$O$3:$O$83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1.367E-2</c:v>
                </c:pt>
                <c:pt idx="56">
                  <c:v>1.367E-2</c:v>
                </c:pt>
                <c:pt idx="57">
                  <c:v>1.367E-2</c:v>
                </c:pt>
                <c:pt idx="58">
                  <c:v>1.367E-2</c:v>
                </c:pt>
                <c:pt idx="59">
                  <c:v>1.367E-2</c:v>
                </c:pt>
                <c:pt idx="60">
                  <c:v>1.367E-2</c:v>
                </c:pt>
                <c:pt idx="61">
                  <c:v>1.367E-2</c:v>
                </c:pt>
                <c:pt idx="62">
                  <c:v>2.4349449999999998E-2</c:v>
                </c:pt>
                <c:pt idx="63">
                  <c:v>2.47285E-2</c:v>
                </c:pt>
                <c:pt idx="64">
                  <c:v>2.5107549999999999E-2</c:v>
                </c:pt>
                <c:pt idx="65">
                  <c:v>2.5486600000000002E-2</c:v>
                </c:pt>
                <c:pt idx="66">
                  <c:v>2.586565E-2</c:v>
                </c:pt>
                <c:pt idx="67">
                  <c:v>2.6244699999999999E-2</c:v>
                </c:pt>
                <c:pt idx="68">
                  <c:v>2.6677899999999997E-2</c:v>
                </c:pt>
                <c:pt idx="69">
                  <c:v>2.7074999999999995E-2</c:v>
                </c:pt>
                <c:pt idx="70">
                  <c:v>2.7472099999999996E-2</c:v>
                </c:pt>
                <c:pt idx="71">
                  <c:v>2.7878225E-2</c:v>
                </c:pt>
                <c:pt idx="72">
                  <c:v>2.8257274999999995E-2</c:v>
                </c:pt>
                <c:pt idx="73">
                  <c:v>2.8636324999999997E-2</c:v>
                </c:pt>
                <c:pt idx="74">
                  <c:v>2.9015374999999996E-2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51-4F58-B7F3-AC0DD058E43B}"/>
            </c:ext>
          </c:extLst>
        </c:ser>
        <c:ser>
          <c:idx val="3"/>
          <c:order val="2"/>
          <c:tx>
            <c:v>Well killing 30mins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有溶解气体!$Q$3:$Q$83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8.8800000000000007E-3</c:v>
                </c:pt>
                <c:pt idx="33">
                  <c:v>1.5699999999999999E-2</c:v>
                </c:pt>
                <c:pt idx="34">
                  <c:v>1.6080000000000001E-2</c:v>
                </c:pt>
                <c:pt idx="35">
                  <c:v>1.6459999999999999E-2</c:v>
                </c:pt>
                <c:pt idx="36">
                  <c:v>1.6840000000000001E-2</c:v>
                </c:pt>
                <c:pt idx="37">
                  <c:v>1.7219999999999999E-2</c:v>
                </c:pt>
                <c:pt idx="38">
                  <c:v>1.7600000000000001E-2</c:v>
                </c:pt>
                <c:pt idx="39">
                  <c:v>1.7979999999999999E-2</c:v>
                </c:pt>
                <c:pt idx="40">
                  <c:v>1.8360000000000001E-2</c:v>
                </c:pt>
                <c:pt idx="41">
                  <c:v>1.874E-2</c:v>
                </c:pt>
                <c:pt idx="42">
                  <c:v>1.9120000000000002E-2</c:v>
                </c:pt>
                <c:pt idx="43">
                  <c:v>1.95E-2</c:v>
                </c:pt>
                <c:pt idx="44">
                  <c:v>1.9890000000000001E-2</c:v>
                </c:pt>
                <c:pt idx="45">
                  <c:v>2.027E-2</c:v>
                </c:pt>
                <c:pt idx="46">
                  <c:v>2.0650000000000002E-2</c:v>
                </c:pt>
                <c:pt idx="47">
                  <c:v>2.104E-2</c:v>
                </c:pt>
                <c:pt idx="48">
                  <c:v>2.1420000000000002E-2</c:v>
                </c:pt>
                <c:pt idx="49">
                  <c:v>2.181E-2</c:v>
                </c:pt>
                <c:pt idx="50">
                  <c:v>2.2200000000000001E-2</c:v>
                </c:pt>
                <c:pt idx="51">
                  <c:v>2.2589999999999999E-2</c:v>
                </c:pt>
                <c:pt idx="52">
                  <c:v>2.2970000000000001E-2</c:v>
                </c:pt>
                <c:pt idx="53">
                  <c:v>2.3359999999999999E-2</c:v>
                </c:pt>
                <c:pt idx="54">
                  <c:v>2.375E-2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51-4F58-B7F3-AC0DD058E43B}"/>
            </c:ext>
          </c:extLst>
        </c:ser>
        <c:ser>
          <c:idx val="2"/>
          <c:order val="3"/>
          <c:tx>
            <c:v>Well killing 52mins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有溶解气体!$S$3:$S$83</c:f>
              <c:numCache>
                <c:formatCode>General</c:formatCode>
                <c:ptCount val="81"/>
                <c:pt idx="0">
                  <c:v>2.6700000000000001E-3</c:v>
                </c:pt>
                <c:pt idx="1">
                  <c:v>3.0899999999999999E-3</c:v>
                </c:pt>
                <c:pt idx="2">
                  <c:v>3.5100000000000001E-3</c:v>
                </c:pt>
                <c:pt idx="3">
                  <c:v>3.9300000000000003E-3</c:v>
                </c:pt>
                <c:pt idx="4">
                  <c:v>4.3499999999999997E-3</c:v>
                </c:pt>
                <c:pt idx="5">
                  <c:v>4.7699999999999999E-3</c:v>
                </c:pt>
                <c:pt idx="6">
                  <c:v>5.1900000000000002E-3</c:v>
                </c:pt>
                <c:pt idx="7">
                  <c:v>5.6100000000000004E-3</c:v>
                </c:pt>
                <c:pt idx="8">
                  <c:v>6.0299999999999998E-3</c:v>
                </c:pt>
                <c:pt idx="9">
                  <c:v>6.45E-3</c:v>
                </c:pt>
                <c:pt idx="10">
                  <c:v>6.8700000000000002E-3</c:v>
                </c:pt>
                <c:pt idx="11">
                  <c:v>7.2899999999999996E-3</c:v>
                </c:pt>
                <c:pt idx="12">
                  <c:v>7.7099999999999998E-3</c:v>
                </c:pt>
                <c:pt idx="13">
                  <c:v>8.1300000000000001E-3</c:v>
                </c:pt>
                <c:pt idx="14">
                  <c:v>8.5199999999999998E-3</c:v>
                </c:pt>
                <c:pt idx="15">
                  <c:v>8.9099999999999995E-3</c:v>
                </c:pt>
                <c:pt idx="16">
                  <c:v>9.2899999999999996E-3</c:v>
                </c:pt>
                <c:pt idx="17">
                  <c:v>9.6699999999999998E-3</c:v>
                </c:pt>
                <c:pt idx="18">
                  <c:v>1.005E-2</c:v>
                </c:pt>
                <c:pt idx="19">
                  <c:v>1.043E-2</c:v>
                </c:pt>
                <c:pt idx="20">
                  <c:v>1.081E-2</c:v>
                </c:pt>
                <c:pt idx="21">
                  <c:v>1.119E-2</c:v>
                </c:pt>
                <c:pt idx="22">
                  <c:v>1.157E-2</c:v>
                </c:pt>
                <c:pt idx="23">
                  <c:v>1.1939999999999999E-2</c:v>
                </c:pt>
                <c:pt idx="24">
                  <c:v>1.2319999999999999E-2</c:v>
                </c:pt>
                <c:pt idx="25">
                  <c:v>1.269E-2</c:v>
                </c:pt>
                <c:pt idx="26">
                  <c:v>1.307E-2</c:v>
                </c:pt>
                <c:pt idx="27">
                  <c:v>1.3440000000000001E-2</c:v>
                </c:pt>
                <c:pt idx="28">
                  <c:v>1.3820000000000001E-2</c:v>
                </c:pt>
                <c:pt idx="29">
                  <c:v>1.4200000000000001E-2</c:v>
                </c:pt>
                <c:pt idx="30">
                  <c:v>1.457E-2</c:v>
                </c:pt>
                <c:pt idx="31">
                  <c:v>1.495E-2</c:v>
                </c:pt>
                <c:pt idx="32">
                  <c:v>1.533E-2</c:v>
                </c:pt>
                <c:pt idx="33">
                  <c:v>1.5699999999999999E-2</c:v>
                </c:pt>
                <c:pt idx="34">
                  <c:v>1.6080000000000001E-2</c:v>
                </c:pt>
                <c:pt idx="35">
                  <c:v>1.6459999999999999E-2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E51-4F58-B7F3-AC0DD058E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20352"/>
        <c:axId val="907952128"/>
      </c:scatterChart>
      <c:valAx>
        <c:axId val="907820352"/>
        <c:scaling>
          <c:orientation val="minMax"/>
          <c:max val="4.0000000000000008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fraction of dissolved gas in drilling fluid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277915846881364"/>
              <c:y val="0.93167293958129926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952128"/>
        <c:crossesAt val="4000"/>
        <c:crossBetween val="midCat"/>
        <c:majorUnit val="1.0000000000000002E-2"/>
        <c:minorUnit val="2.0000000000000005E-3"/>
      </c:valAx>
      <c:valAx>
        <c:axId val="90795212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</a:t>
                </a: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820352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4327344585965276"/>
          <c:y val="2.643888888888889E-2"/>
          <c:w val="0.41564823444133792"/>
          <c:h val="0.26827592592592592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0324074074072"/>
          <c:y val="3.0821759259259261E-2"/>
          <c:w val="0.81749922839506173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初始时刻溶解气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有溶解气体!$N$3:$N$83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1.367E-2</c:v>
                </c:pt>
                <c:pt idx="62">
                  <c:v>1.367E-2</c:v>
                </c:pt>
                <c:pt idx="63">
                  <c:v>1.367E-2</c:v>
                </c:pt>
                <c:pt idx="64">
                  <c:v>1.367E-2</c:v>
                </c:pt>
                <c:pt idx="65">
                  <c:v>1.367E-2</c:v>
                </c:pt>
                <c:pt idx="66">
                  <c:v>1.367E-2</c:v>
                </c:pt>
                <c:pt idx="67">
                  <c:v>1.367E-2</c:v>
                </c:pt>
                <c:pt idx="68">
                  <c:v>2.3449999999999999E-2</c:v>
                </c:pt>
                <c:pt idx="69">
                  <c:v>2.657E-2</c:v>
                </c:pt>
                <c:pt idx="70">
                  <c:v>2.6980000000000001E-2</c:v>
                </c:pt>
                <c:pt idx="71">
                  <c:v>2.7400000000000001E-2</c:v>
                </c:pt>
                <c:pt idx="72">
                  <c:v>2.7820000000000001E-2</c:v>
                </c:pt>
                <c:pt idx="73">
                  <c:v>2.8240000000000001E-2</c:v>
                </c:pt>
                <c:pt idx="74">
                  <c:v>2.8660000000000001E-2</c:v>
                </c:pt>
                <c:pt idx="75">
                  <c:v>2.9080000000000002E-2</c:v>
                </c:pt>
                <c:pt idx="76">
                  <c:v>2.9559999999999999E-2</c:v>
                </c:pt>
                <c:pt idx="77">
                  <c:v>0.03</c:v>
                </c:pt>
                <c:pt idx="78">
                  <c:v>3.0439999999999998E-2</c:v>
                </c:pt>
                <c:pt idx="79">
                  <c:v>3.0890000000000001E-2</c:v>
                </c:pt>
                <c:pt idx="80">
                  <c:v>3.1309999999999998E-2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84-4B76-BF65-11E89728AEC4}"/>
            </c:ext>
          </c:extLst>
        </c:ser>
        <c:ser>
          <c:idx val="1"/>
          <c:order val="1"/>
          <c:tx>
            <c:v>压井10min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有溶解气体!$O$3:$O$83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1.367E-2</c:v>
                </c:pt>
                <c:pt idx="56">
                  <c:v>1.367E-2</c:v>
                </c:pt>
                <c:pt idx="57">
                  <c:v>1.367E-2</c:v>
                </c:pt>
                <c:pt idx="58">
                  <c:v>1.367E-2</c:v>
                </c:pt>
                <c:pt idx="59">
                  <c:v>1.367E-2</c:v>
                </c:pt>
                <c:pt idx="60">
                  <c:v>1.367E-2</c:v>
                </c:pt>
                <c:pt idx="61">
                  <c:v>1.367E-2</c:v>
                </c:pt>
                <c:pt idx="62">
                  <c:v>2.4349449999999998E-2</c:v>
                </c:pt>
                <c:pt idx="63">
                  <c:v>2.47285E-2</c:v>
                </c:pt>
                <c:pt idx="64">
                  <c:v>2.5107549999999999E-2</c:v>
                </c:pt>
                <c:pt idx="65">
                  <c:v>2.5486600000000002E-2</c:v>
                </c:pt>
                <c:pt idx="66">
                  <c:v>2.586565E-2</c:v>
                </c:pt>
                <c:pt idx="67">
                  <c:v>2.6244699999999999E-2</c:v>
                </c:pt>
                <c:pt idx="68">
                  <c:v>2.6677899999999997E-2</c:v>
                </c:pt>
                <c:pt idx="69">
                  <c:v>2.7074999999999995E-2</c:v>
                </c:pt>
                <c:pt idx="70">
                  <c:v>2.7472099999999996E-2</c:v>
                </c:pt>
                <c:pt idx="71">
                  <c:v>2.7878225E-2</c:v>
                </c:pt>
                <c:pt idx="72">
                  <c:v>2.8257274999999995E-2</c:v>
                </c:pt>
                <c:pt idx="73">
                  <c:v>2.8636324999999997E-2</c:v>
                </c:pt>
                <c:pt idx="74">
                  <c:v>2.9015374999999996E-2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84-4B76-BF65-11E89728AEC4}"/>
            </c:ext>
          </c:extLst>
        </c:ser>
        <c:ser>
          <c:idx val="3"/>
          <c:order val="2"/>
          <c:tx>
            <c:v>压井30min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有溶解气体!$Q$3:$Q$83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8.8800000000000007E-3</c:v>
                </c:pt>
                <c:pt idx="33">
                  <c:v>1.5699999999999999E-2</c:v>
                </c:pt>
                <c:pt idx="34">
                  <c:v>1.6080000000000001E-2</c:v>
                </c:pt>
                <c:pt idx="35">
                  <c:v>1.6459999999999999E-2</c:v>
                </c:pt>
                <c:pt idx="36">
                  <c:v>1.6840000000000001E-2</c:v>
                </c:pt>
                <c:pt idx="37">
                  <c:v>1.7219999999999999E-2</c:v>
                </c:pt>
                <c:pt idx="38">
                  <c:v>1.7600000000000001E-2</c:v>
                </c:pt>
                <c:pt idx="39">
                  <c:v>1.7979999999999999E-2</c:v>
                </c:pt>
                <c:pt idx="40">
                  <c:v>1.8360000000000001E-2</c:v>
                </c:pt>
                <c:pt idx="41">
                  <c:v>1.874E-2</c:v>
                </c:pt>
                <c:pt idx="42">
                  <c:v>1.9120000000000002E-2</c:v>
                </c:pt>
                <c:pt idx="43">
                  <c:v>1.95E-2</c:v>
                </c:pt>
                <c:pt idx="44">
                  <c:v>1.9890000000000001E-2</c:v>
                </c:pt>
                <c:pt idx="45">
                  <c:v>2.027E-2</c:v>
                </c:pt>
                <c:pt idx="46">
                  <c:v>2.0650000000000002E-2</c:v>
                </c:pt>
                <c:pt idx="47">
                  <c:v>2.104E-2</c:v>
                </c:pt>
                <c:pt idx="48">
                  <c:v>2.1420000000000002E-2</c:v>
                </c:pt>
                <c:pt idx="49">
                  <c:v>2.181E-2</c:v>
                </c:pt>
                <c:pt idx="50">
                  <c:v>2.2200000000000001E-2</c:v>
                </c:pt>
                <c:pt idx="51">
                  <c:v>2.2589999999999999E-2</c:v>
                </c:pt>
                <c:pt idx="52">
                  <c:v>2.2970000000000001E-2</c:v>
                </c:pt>
                <c:pt idx="53">
                  <c:v>2.3359999999999999E-2</c:v>
                </c:pt>
                <c:pt idx="54">
                  <c:v>2.375E-2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84-4B76-BF65-11E89728AEC4}"/>
            </c:ext>
          </c:extLst>
        </c:ser>
        <c:ser>
          <c:idx val="2"/>
          <c:order val="3"/>
          <c:tx>
            <c:v>压井52min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有溶解气体!$S$3:$S$83</c:f>
              <c:numCache>
                <c:formatCode>General</c:formatCode>
                <c:ptCount val="81"/>
                <c:pt idx="0">
                  <c:v>2.6700000000000001E-3</c:v>
                </c:pt>
                <c:pt idx="1">
                  <c:v>3.0899999999999999E-3</c:v>
                </c:pt>
                <c:pt idx="2">
                  <c:v>3.5100000000000001E-3</c:v>
                </c:pt>
                <c:pt idx="3">
                  <c:v>3.9300000000000003E-3</c:v>
                </c:pt>
                <c:pt idx="4">
                  <c:v>4.3499999999999997E-3</c:v>
                </c:pt>
                <c:pt idx="5">
                  <c:v>4.7699999999999999E-3</c:v>
                </c:pt>
                <c:pt idx="6">
                  <c:v>5.1900000000000002E-3</c:v>
                </c:pt>
                <c:pt idx="7">
                  <c:v>5.6100000000000004E-3</c:v>
                </c:pt>
                <c:pt idx="8">
                  <c:v>6.0299999999999998E-3</c:v>
                </c:pt>
                <c:pt idx="9">
                  <c:v>6.45E-3</c:v>
                </c:pt>
                <c:pt idx="10">
                  <c:v>6.8700000000000002E-3</c:v>
                </c:pt>
                <c:pt idx="11">
                  <c:v>7.2899999999999996E-3</c:v>
                </c:pt>
                <c:pt idx="12">
                  <c:v>7.7099999999999998E-3</c:v>
                </c:pt>
                <c:pt idx="13">
                  <c:v>8.1300000000000001E-3</c:v>
                </c:pt>
                <c:pt idx="14">
                  <c:v>8.5199999999999998E-3</c:v>
                </c:pt>
                <c:pt idx="15">
                  <c:v>8.9099999999999995E-3</c:v>
                </c:pt>
                <c:pt idx="16">
                  <c:v>9.2899999999999996E-3</c:v>
                </c:pt>
                <c:pt idx="17">
                  <c:v>9.6699999999999998E-3</c:v>
                </c:pt>
                <c:pt idx="18">
                  <c:v>1.005E-2</c:v>
                </c:pt>
                <c:pt idx="19">
                  <c:v>1.043E-2</c:v>
                </c:pt>
                <c:pt idx="20">
                  <c:v>1.081E-2</c:v>
                </c:pt>
                <c:pt idx="21">
                  <c:v>1.119E-2</c:v>
                </c:pt>
                <c:pt idx="22">
                  <c:v>1.157E-2</c:v>
                </c:pt>
                <c:pt idx="23">
                  <c:v>1.1939999999999999E-2</c:v>
                </c:pt>
                <c:pt idx="24">
                  <c:v>1.2319999999999999E-2</c:v>
                </c:pt>
                <c:pt idx="25">
                  <c:v>1.269E-2</c:v>
                </c:pt>
                <c:pt idx="26">
                  <c:v>1.307E-2</c:v>
                </c:pt>
                <c:pt idx="27">
                  <c:v>1.3440000000000001E-2</c:v>
                </c:pt>
                <c:pt idx="28">
                  <c:v>1.3820000000000001E-2</c:v>
                </c:pt>
                <c:pt idx="29">
                  <c:v>1.4200000000000001E-2</c:v>
                </c:pt>
                <c:pt idx="30">
                  <c:v>1.457E-2</c:v>
                </c:pt>
                <c:pt idx="31">
                  <c:v>1.495E-2</c:v>
                </c:pt>
                <c:pt idx="32">
                  <c:v>1.533E-2</c:v>
                </c:pt>
                <c:pt idx="33">
                  <c:v>1.5699999999999999E-2</c:v>
                </c:pt>
                <c:pt idx="34">
                  <c:v>1.6080000000000001E-2</c:v>
                </c:pt>
                <c:pt idx="35">
                  <c:v>1.6459999999999999E-2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84-4B76-BF65-11E89728A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954432"/>
        <c:axId val="907955008"/>
      </c:scatterChart>
      <c:valAx>
        <c:axId val="907954432"/>
        <c:scaling>
          <c:orientation val="minMax"/>
          <c:max val="4.0000000000000008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钻井液中溶解气体质量分数</a:t>
                </a:r>
              </a:p>
            </c:rich>
          </c:tx>
          <c:layout>
            <c:manualLayout>
              <c:xMode val="edge"/>
              <c:yMode val="edge"/>
              <c:x val="0.32642469135802471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955008"/>
        <c:crossesAt val="4000"/>
        <c:crossBetween val="midCat"/>
        <c:majorUnit val="1.0000000000000002E-2"/>
        <c:minorUnit val="2.0000000000000005E-3"/>
      </c:valAx>
      <c:valAx>
        <c:axId val="90795500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954432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1998811728395053"/>
          <c:y val="2.643888888888889E-2"/>
          <c:w val="0.33893364197530862"/>
          <c:h val="0.26827592592592592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40866398102218"/>
          <c:y val="3.0821756651464333E-2"/>
          <c:w val="0.80657804601735938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Initial moment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有溶解气体!$Z$3:$Z$83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1.0999999999999999E-2</c:v>
                </c:pt>
                <c:pt idx="65">
                  <c:v>1.089E-2</c:v>
                </c:pt>
                <c:pt idx="66">
                  <c:v>1.0784999999999999E-2</c:v>
                </c:pt>
                <c:pt idx="67">
                  <c:v>1.0725E-2</c:v>
                </c:pt>
                <c:pt idx="68">
                  <c:v>1.0655E-2</c:v>
                </c:pt>
                <c:pt idx="69">
                  <c:v>1.055E-2</c:v>
                </c:pt>
                <c:pt idx="70">
                  <c:v>1.0435E-2</c:v>
                </c:pt>
                <c:pt idx="71">
                  <c:v>1.0359999999999999E-2</c:v>
                </c:pt>
                <c:pt idx="72">
                  <c:v>1.0274999999999999E-2</c:v>
                </c:pt>
                <c:pt idx="73">
                  <c:v>1.021E-2</c:v>
                </c:pt>
                <c:pt idx="74">
                  <c:v>1.0149999999999999E-2</c:v>
                </c:pt>
                <c:pt idx="75">
                  <c:v>1.01E-2</c:v>
                </c:pt>
                <c:pt idx="76">
                  <c:v>1.008E-2</c:v>
                </c:pt>
                <c:pt idx="77">
                  <c:v>1.0064999999999999E-2</c:v>
                </c:pt>
                <c:pt idx="78">
                  <c:v>1.0055E-2</c:v>
                </c:pt>
                <c:pt idx="79">
                  <c:v>1.005E-2</c:v>
                </c:pt>
                <c:pt idx="80">
                  <c:v>0.01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3A-4A83-82F4-EC1A34003DC5}"/>
            </c:ext>
          </c:extLst>
        </c:ser>
        <c:ser>
          <c:idx val="1"/>
          <c:order val="1"/>
          <c:tx>
            <c:v>Well killing 10mins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有溶解气体!$AA$3:$AA$83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1.4999999999999999E-4</c:v>
                </c:pt>
                <c:pt idx="57">
                  <c:v>1.4999999999999999E-4</c:v>
                </c:pt>
                <c:pt idx="58">
                  <c:v>1.4999999999999999E-4</c:v>
                </c:pt>
                <c:pt idx="59">
                  <c:v>1.4999999999999999E-4</c:v>
                </c:pt>
                <c:pt idx="60">
                  <c:v>1.4999999999999999E-4</c:v>
                </c:pt>
                <c:pt idx="61">
                  <c:v>1.4999999999999999E-4</c:v>
                </c:pt>
                <c:pt idx="62">
                  <c:v>1.4999999999999999E-4</c:v>
                </c:pt>
                <c:pt idx="63">
                  <c:v>1.4999999999999999E-4</c:v>
                </c:pt>
                <c:pt idx="64">
                  <c:v>1.4999999999999999E-4</c:v>
                </c:pt>
                <c:pt idx="65">
                  <c:v>1.4999999999999999E-4</c:v>
                </c:pt>
                <c:pt idx="66">
                  <c:v>1.4999999999999999E-4</c:v>
                </c:pt>
                <c:pt idx="67">
                  <c:v>1.4999999999999999E-4</c:v>
                </c:pt>
                <c:pt idx="68">
                  <c:v>1.4999999999999999E-4</c:v>
                </c:pt>
                <c:pt idx="69">
                  <c:v>1.4999999999999999E-4</c:v>
                </c:pt>
                <c:pt idx="70">
                  <c:v>1.4999999999999999E-4</c:v>
                </c:pt>
                <c:pt idx="71">
                  <c:v>1.4999999999999999E-4</c:v>
                </c:pt>
                <c:pt idx="72">
                  <c:v>1.4999999999999999E-4</c:v>
                </c:pt>
                <c:pt idx="73">
                  <c:v>1.4999999999999999E-4</c:v>
                </c:pt>
                <c:pt idx="74">
                  <c:v>1.4999999999999999E-4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3A-4A83-82F4-EC1A34003DC5}"/>
            </c:ext>
          </c:extLst>
        </c:ser>
        <c:ser>
          <c:idx val="3"/>
          <c:order val="2"/>
          <c:tx>
            <c:v>Well killing 30mins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有溶解气体!$AC$3:$AC$83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2.8800000000000002E-3</c:v>
                </c:pt>
                <c:pt idx="33">
                  <c:v>1.0699999999999999E-2</c:v>
                </c:pt>
                <c:pt idx="34">
                  <c:v>1.508E-2</c:v>
                </c:pt>
                <c:pt idx="35">
                  <c:v>1.9460000000000002E-2</c:v>
                </c:pt>
                <c:pt idx="36">
                  <c:v>1.958E-2</c:v>
                </c:pt>
                <c:pt idx="37">
                  <c:v>1.949E-2</c:v>
                </c:pt>
                <c:pt idx="38">
                  <c:v>1.9400000000000001E-2</c:v>
                </c:pt>
                <c:pt idx="39">
                  <c:v>1.9300000000000001E-2</c:v>
                </c:pt>
                <c:pt idx="40">
                  <c:v>1.9210000000000001E-2</c:v>
                </c:pt>
                <c:pt idx="41">
                  <c:v>1.908E-2</c:v>
                </c:pt>
                <c:pt idx="42">
                  <c:v>1.8939999999999999E-2</c:v>
                </c:pt>
                <c:pt idx="43">
                  <c:v>1.8800000000000001E-2</c:v>
                </c:pt>
                <c:pt idx="44">
                  <c:v>1.8669999999999999E-2</c:v>
                </c:pt>
                <c:pt idx="45">
                  <c:v>1.8530000000000001E-2</c:v>
                </c:pt>
                <c:pt idx="46">
                  <c:v>1.839E-2</c:v>
                </c:pt>
                <c:pt idx="47">
                  <c:v>1.8259999999999998E-2</c:v>
                </c:pt>
                <c:pt idx="48">
                  <c:v>1.814E-2</c:v>
                </c:pt>
                <c:pt idx="49">
                  <c:v>1.8020000000000001E-2</c:v>
                </c:pt>
                <c:pt idx="50">
                  <c:v>1.7909999999999999E-2</c:v>
                </c:pt>
                <c:pt idx="51">
                  <c:v>1.78E-2</c:v>
                </c:pt>
                <c:pt idx="52">
                  <c:v>1.77E-2</c:v>
                </c:pt>
                <c:pt idx="53">
                  <c:v>1.7600000000000001E-2</c:v>
                </c:pt>
                <c:pt idx="54">
                  <c:v>1.7500000000000002E-2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3A-4A83-82F4-EC1A34003DC5}"/>
            </c:ext>
          </c:extLst>
        </c:ser>
        <c:ser>
          <c:idx val="2"/>
          <c:order val="3"/>
          <c:tx>
            <c:v>Well killing 50mins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有溶解气体!$AE$3:$AE$83</c:f>
              <c:numCache>
                <c:formatCode>General</c:formatCode>
                <c:ptCount val="81"/>
                <c:pt idx="0">
                  <c:v>0.32</c:v>
                </c:pt>
                <c:pt idx="1">
                  <c:v>0.28999999999999998</c:v>
                </c:pt>
                <c:pt idx="2">
                  <c:v>0.26400000000000001</c:v>
                </c:pt>
                <c:pt idx="3">
                  <c:v>0.245</c:v>
                </c:pt>
                <c:pt idx="4">
                  <c:v>0.23</c:v>
                </c:pt>
                <c:pt idx="5">
                  <c:v>0.21099999999999999</c:v>
                </c:pt>
                <c:pt idx="6">
                  <c:v>0.193</c:v>
                </c:pt>
                <c:pt idx="7">
                  <c:v>0.18099999999999999</c:v>
                </c:pt>
                <c:pt idx="8">
                  <c:v>0.16300000000000001</c:v>
                </c:pt>
                <c:pt idx="9">
                  <c:v>0.14799999999999999</c:v>
                </c:pt>
                <c:pt idx="10">
                  <c:v>0.13700000000000001</c:v>
                </c:pt>
                <c:pt idx="11">
                  <c:v>0.121</c:v>
                </c:pt>
                <c:pt idx="12">
                  <c:v>0.106</c:v>
                </c:pt>
                <c:pt idx="13">
                  <c:v>0.09</c:v>
                </c:pt>
                <c:pt idx="14">
                  <c:v>7.9000000000000001E-2</c:v>
                </c:pt>
                <c:pt idx="15">
                  <c:v>6.8000000000000005E-2</c:v>
                </c:pt>
                <c:pt idx="16">
                  <c:v>5.5E-2</c:v>
                </c:pt>
                <c:pt idx="17">
                  <c:v>4.3999999999999997E-2</c:v>
                </c:pt>
                <c:pt idx="18">
                  <c:v>3.3000000000000002E-2</c:v>
                </c:pt>
                <c:pt idx="19">
                  <c:v>2.3199999999999998E-2</c:v>
                </c:pt>
                <c:pt idx="20">
                  <c:v>2.1600000000000001E-2</c:v>
                </c:pt>
                <c:pt idx="21">
                  <c:v>2.1299999999999999E-2</c:v>
                </c:pt>
                <c:pt idx="22">
                  <c:v>2.1100000000000001E-2</c:v>
                </c:pt>
                <c:pt idx="23">
                  <c:v>2.095E-2</c:v>
                </c:pt>
                <c:pt idx="24">
                  <c:v>2.0799999999999999E-2</c:v>
                </c:pt>
                <c:pt idx="25">
                  <c:v>2.0650000000000002E-2</c:v>
                </c:pt>
                <c:pt idx="26">
                  <c:v>2.051E-2</c:v>
                </c:pt>
                <c:pt idx="27">
                  <c:v>2.0369999999999999E-2</c:v>
                </c:pt>
                <c:pt idx="28">
                  <c:v>2.0240000000000001E-2</c:v>
                </c:pt>
                <c:pt idx="29">
                  <c:v>2.0109999999999999E-2</c:v>
                </c:pt>
                <c:pt idx="30">
                  <c:v>1.9990000000000001E-2</c:v>
                </c:pt>
                <c:pt idx="31">
                  <c:v>1.9869999999999999E-2</c:v>
                </c:pt>
                <c:pt idx="32">
                  <c:v>1.976E-2</c:v>
                </c:pt>
                <c:pt idx="33">
                  <c:v>1.966E-2</c:v>
                </c:pt>
                <c:pt idx="34">
                  <c:v>1.9560000000000001E-2</c:v>
                </c:pt>
                <c:pt idx="35">
                  <c:v>1.9460000000000002E-2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xVal>
          <c:yVal>
            <c:numRef>
              <c:f>有溶解气体!$B$3:$B$83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3A-4A83-82F4-EC1A34003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957312"/>
        <c:axId val="907957888"/>
      </c:scatterChart>
      <c:valAx>
        <c:axId val="907957312"/>
        <c:scaling>
          <c:orientation val="minMax"/>
          <c:max val="0.4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Free 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8718086419753084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957888"/>
        <c:crossesAt val="4000"/>
        <c:crossBetween val="midCat"/>
        <c:majorUnit val="0.1"/>
        <c:minorUnit val="2.0000000000000004E-2"/>
      </c:valAx>
      <c:valAx>
        <c:axId val="90795788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75903412424146E-4"/>
              <c:y val="0.33832456548002288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07957312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3502691864691809"/>
          <c:y val="0.11194328432457892"/>
          <c:w val="0.42630337830179738"/>
          <c:h val="0.27709537037037041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0324074074072"/>
          <c:y val="3.0821759259259261E-2"/>
          <c:w val="0.81749922839506173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Initial moment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同时存在溶解和悬浮!$N$3:$N$83</c:f>
              <c:numCache>
                <c:formatCode>General</c:formatCode>
                <c:ptCount val="81"/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3.1519987017759162E-2</c:v>
                </c:pt>
                <c:pt idx="74">
                  <c:v>3.1486024129167234E-2</c:v>
                </c:pt>
                <c:pt idx="75">
                  <c:v>3.1452603685413347E-2</c:v>
                </c:pt>
                <c:pt idx="76">
                  <c:v>3.1418962242965968E-2</c:v>
                </c:pt>
                <c:pt idx="77">
                  <c:v>3.1384907823667076E-2</c:v>
                </c:pt>
                <c:pt idx="78">
                  <c:v>3.1351205633464385E-2</c:v>
                </c:pt>
                <c:pt idx="79">
                  <c:v>3.1318431876342263E-2</c:v>
                </c:pt>
                <c:pt idx="80">
                  <c:v>3.1281599119944652E-2</c:v>
                </c:pt>
              </c:numCache>
            </c:numRef>
          </c:xVal>
          <c:yVal>
            <c:numRef>
              <c:f>同时存在溶解和悬浮!$B$3:$B$83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1E-46A5-A9B5-89B3A1B13C17}"/>
            </c:ext>
          </c:extLst>
        </c:ser>
        <c:ser>
          <c:idx val="1"/>
          <c:order val="1"/>
          <c:tx>
            <c:v>Well killing 10mins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同时存在溶解和悬浮!$Q$3:$Q$83</c:f>
              <c:numCache>
                <c:formatCode>General</c:formatCode>
                <c:ptCount val="81"/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xVal>
          <c:yVal>
            <c:numRef>
              <c:f>同时存在溶解和悬浮!$B$3:$B$83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1E-46A5-A9B5-89B3A1B13C17}"/>
            </c:ext>
          </c:extLst>
        </c:ser>
        <c:ser>
          <c:idx val="3"/>
          <c:order val="2"/>
          <c:tx>
            <c:v>Well killing 30mins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同时存在溶解和悬浮!$T$3:$T$83</c:f>
              <c:numCache>
                <c:formatCode>General</c:formatCode>
                <c:ptCount val="81"/>
                <c:pt idx="32">
                  <c:v>0</c:v>
                </c:pt>
                <c:pt idx="33">
                  <c:v>0</c:v>
                </c:pt>
                <c:pt idx="34">
                  <c:v>3.1769962515825555E-2</c:v>
                </c:pt>
                <c:pt idx="35">
                  <c:v>3.1731800440592893E-2</c:v>
                </c:pt>
                <c:pt idx="36">
                  <c:v>3.1693050367992956E-2</c:v>
                </c:pt>
                <c:pt idx="37">
                  <c:v>3.1657005656989166E-2</c:v>
                </c:pt>
                <c:pt idx="38">
                  <c:v>3.1623857468238169E-2</c:v>
                </c:pt>
                <c:pt idx="39">
                  <c:v>3.1589946012199048E-2</c:v>
                </c:pt>
                <c:pt idx="40">
                  <c:v>3.1555636329364749E-2</c:v>
                </c:pt>
                <c:pt idx="41">
                  <c:v>3.1522213431774984E-2</c:v>
                </c:pt>
                <c:pt idx="42">
                  <c:v>3.1489679747136907E-2</c:v>
                </c:pt>
                <c:pt idx="43">
                  <c:v>3.1458037644379586E-2</c:v>
                </c:pt>
                <c:pt idx="44">
                  <c:v>3.1427289433026959E-2</c:v>
                </c:pt>
                <c:pt idx="45">
                  <c:v>3.1397253015633203E-2</c:v>
                </c:pt>
                <c:pt idx="46">
                  <c:v>3.1368114638068038E-2</c:v>
                </c:pt>
                <c:pt idx="47">
                  <c:v>3.1338030055497568E-2</c:v>
                </c:pt>
                <c:pt idx="48">
                  <c:v>3.1310323189334945E-2</c:v>
                </c:pt>
                <c:pt idx="49">
                  <c:v>3.1281855829801371E-2</c:v>
                </c:pt>
                <c:pt idx="50">
                  <c:v>3.1250960554326891E-2</c:v>
                </c:pt>
                <c:pt idx="51">
                  <c:v>3.1220780328064249E-2</c:v>
                </c:pt>
                <c:pt idx="52">
                  <c:v>3.1139131692222401E-2</c:v>
                </c:pt>
                <c:pt idx="53">
                  <c:v>3.1016238654641801E-2</c:v>
                </c:pt>
                <c:pt idx="54">
                  <c:v>3.0913417613551999E-2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xVal>
          <c:yVal>
            <c:numRef>
              <c:f>同时存在溶解和悬浮!$B$3:$B$83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1E-46A5-A9B5-89B3A1B13C17}"/>
            </c:ext>
          </c:extLst>
        </c:ser>
        <c:ser>
          <c:idx val="2"/>
          <c:order val="3"/>
          <c:tx>
            <c:v>Well killing 50mins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同时存在溶解和悬浮!$W$3:$W$83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2.9999999999999997E-4</c:v>
                </c:pt>
                <c:pt idx="5">
                  <c:v>8.5797877814600002E-4</c:v>
                </c:pt>
                <c:pt idx="6">
                  <c:v>9.9695422005837905E-4</c:v>
                </c:pt>
                <c:pt idx="7">
                  <c:v>1.0190814622037701E-3</c:v>
                </c:pt>
                <c:pt idx="8">
                  <c:v>1.06864479603121E-3</c:v>
                </c:pt>
                <c:pt idx="9">
                  <c:v>1.16821343802514E-3</c:v>
                </c:pt>
                <c:pt idx="10">
                  <c:v>1.3678018827688199E-3</c:v>
                </c:pt>
                <c:pt idx="11">
                  <c:v>1.739577406786E-3</c:v>
                </c:pt>
                <c:pt idx="12">
                  <c:v>2.3670142016780902E-3</c:v>
                </c:pt>
                <c:pt idx="13">
                  <c:v>5.4466464069998404E-3</c:v>
                </c:pt>
                <c:pt idx="14">
                  <c:v>1.0629156055463201E-2</c:v>
                </c:pt>
                <c:pt idx="15">
                  <c:v>1.6594973601219198E-2</c:v>
                </c:pt>
                <c:pt idx="16">
                  <c:v>2.2956155210150299E-2</c:v>
                </c:pt>
                <c:pt idx="17">
                  <c:v>2.85294449757547E-2</c:v>
                </c:pt>
                <c:pt idx="18">
                  <c:v>3.09969511611718E-2</c:v>
                </c:pt>
                <c:pt idx="19">
                  <c:v>3.2937299126201892E-2</c:v>
                </c:pt>
                <c:pt idx="20">
                  <c:v>3.2879944771600986E-2</c:v>
                </c:pt>
                <c:pt idx="21">
                  <c:v>3.2826188265526919E-2</c:v>
                </c:pt>
                <c:pt idx="22">
                  <c:v>3.2774753701008102E-2</c:v>
                </c:pt>
                <c:pt idx="23">
                  <c:v>3.2725096466374753E-2</c:v>
                </c:pt>
                <c:pt idx="24">
                  <c:v>3.2677223629193279E-2</c:v>
                </c:pt>
                <c:pt idx="25">
                  <c:v>3.2631142027150138E-2</c:v>
                </c:pt>
                <c:pt idx="26">
                  <c:v>3.2586672867908929E-2</c:v>
                </c:pt>
                <c:pt idx="27">
                  <c:v>3.2541965774337524E-2</c:v>
                </c:pt>
                <c:pt idx="28">
                  <c:v>3.2498692444146958E-2</c:v>
                </c:pt>
                <c:pt idx="29">
                  <c:v>3.245704388311909E-2</c:v>
                </c:pt>
                <c:pt idx="30">
                  <c:v>3.2418329097781182E-2</c:v>
                </c:pt>
                <c:pt idx="31">
                  <c:v>3.2379388204686624E-2</c:v>
                </c:pt>
                <c:pt idx="32">
                  <c:v>3.2339847314278525E-2</c:v>
                </c:pt>
                <c:pt idx="33">
                  <c:v>3.2303066996927719E-2</c:v>
                </c:pt>
                <c:pt idx="34">
                  <c:v>3.2269242314528747E-2</c:v>
                </c:pt>
                <c:pt idx="35">
                  <c:v>3.2234638787958216E-2</c:v>
                </c:pt>
                <c:pt idx="36">
                  <c:v>0</c:v>
                </c:pt>
              </c:numCache>
            </c:numRef>
          </c:xVal>
          <c:yVal>
            <c:numRef>
              <c:f>同时存在溶解和悬浮!$B$3:$B$83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1E-46A5-A9B5-89B3A1B13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094400"/>
        <c:axId val="917094976"/>
      </c:scatterChart>
      <c:valAx>
        <c:axId val="917094400"/>
        <c:scaling>
          <c:orientation val="minMax"/>
          <c:max val="4.0000000000000008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Volume fraction of suspended gas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2642469135802471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7094976"/>
        <c:crossesAt val="4000"/>
        <c:crossBetween val="midCat"/>
        <c:majorUnit val="1.0000000000000002E-2"/>
        <c:minorUnit val="2.0000000000000005E-3"/>
      </c:valAx>
      <c:valAx>
        <c:axId val="917094976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7094400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3103461553929907"/>
          <c:y val="2.6438802964031803E-2"/>
          <c:w val="0.36700960178395858"/>
          <c:h val="0.19252590786957344"/>
        </c:manualLayout>
      </c:layout>
      <c:overlay val="0"/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210671</xdr:colOff>
      <xdr:row>184</xdr:row>
      <xdr:rowOff>6724</xdr:rowOff>
    </xdr:from>
    <xdr:to>
      <xdr:col>20</xdr:col>
      <xdr:colOff>456125</xdr:colOff>
      <xdr:row>208</xdr:row>
      <xdr:rowOff>176474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289113</xdr:colOff>
      <xdr:row>210</xdr:row>
      <xdr:rowOff>100853</xdr:rowOff>
    </xdr:from>
    <xdr:to>
      <xdr:col>20</xdr:col>
      <xdr:colOff>534567</xdr:colOff>
      <xdr:row>235</xdr:row>
      <xdr:rowOff>91307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392003</xdr:colOff>
      <xdr:row>238</xdr:row>
      <xdr:rowOff>53992</xdr:rowOff>
    </xdr:from>
    <xdr:to>
      <xdr:col>22</xdr:col>
      <xdr:colOff>27857</xdr:colOff>
      <xdr:row>263</xdr:row>
      <xdr:rowOff>44447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409575</xdr:colOff>
      <xdr:row>10</xdr:row>
      <xdr:rowOff>123825</xdr:rowOff>
    </xdr:from>
    <xdr:to>
      <xdr:col>38</xdr:col>
      <xdr:colOff>53987</xdr:colOff>
      <xdr:row>36</xdr:row>
      <xdr:rowOff>73531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24</xdr:row>
      <xdr:rowOff>161925</xdr:rowOff>
    </xdr:from>
    <xdr:to>
      <xdr:col>20</xdr:col>
      <xdr:colOff>526875</xdr:colOff>
      <xdr:row>50</xdr:row>
      <xdr:rowOff>24225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83</xdr:row>
      <xdr:rowOff>66675</xdr:rowOff>
    </xdr:from>
    <xdr:to>
      <xdr:col>21</xdr:col>
      <xdr:colOff>317325</xdr:colOff>
      <xdr:row>108</xdr:row>
      <xdr:rowOff>100425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316005</xdr:colOff>
      <xdr:row>16</xdr:row>
      <xdr:rowOff>75639</xdr:rowOff>
    </xdr:from>
    <xdr:to>
      <xdr:col>43</xdr:col>
      <xdr:colOff>34376</xdr:colOff>
      <xdr:row>42</xdr:row>
      <xdr:rowOff>25345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116832</xdr:colOff>
      <xdr:row>37</xdr:row>
      <xdr:rowOff>29156</xdr:rowOff>
    </xdr:from>
    <xdr:to>
      <xdr:col>35</xdr:col>
      <xdr:colOff>473617</xdr:colOff>
      <xdr:row>61</xdr:row>
      <xdr:rowOff>111892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4"/>
  <sheetViews>
    <sheetView tabSelected="1" topLeftCell="F238" zoomScale="85" zoomScaleNormal="85" workbookViewId="0">
      <selection activeCell="AG249" sqref="AG249"/>
    </sheetView>
  </sheetViews>
  <sheetFormatPr defaultRowHeight="14.4" x14ac:dyDescent="0.25"/>
  <cols>
    <col min="9" max="9" width="12.77734375" bestFit="1" customWidth="1"/>
  </cols>
  <sheetData>
    <row r="2" spans="1:9" x14ac:dyDescent="0.25">
      <c r="F2" s="19" t="s">
        <v>38</v>
      </c>
      <c r="G2" s="19"/>
      <c r="H2" s="19" t="s">
        <v>38</v>
      </c>
      <c r="I2" s="19"/>
    </row>
    <row r="3" spans="1:9" x14ac:dyDescent="0.25">
      <c r="B3" t="s">
        <v>14</v>
      </c>
      <c r="C3" t="s">
        <v>15</v>
      </c>
      <c r="E3" t="s">
        <v>16</v>
      </c>
      <c r="F3" s="6" t="s">
        <v>15</v>
      </c>
      <c r="G3" s="6" t="s">
        <v>16</v>
      </c>
      <c r="H3" s="14" t="s">
        <v>15</v>
      </c>
      <c r="I3" s="14" t="s">
        <v>16</v>
      </c>
    </row>
    <row r="4" spans="1:9" x14ac:dyDescent="0.25">
      <c r="A4" s="1"/>
      <c r="B4" s="2">
        <v>0</v>
      </c>
      <c r="C4" s="2">
        <v>10.156000000000001</v>
      </c>
      <c r="D4" s="2">
        <v>3.6349999999999998</v>
      </c>
      <c r="E4">
        <f>D4*1.05</f>
        <v>3.8167499999999999</v>
      </c>
      <c r="F4" s="2">
        <v>10.156000000000001</v>
      </c>
      <c r="G4">
        <v>4.04</v>
      </c>
      <c r="H4" s="2">
        <v>10.156000000000001</v>
      </c>
      <c r="I4">
        <v>4.04</v>
      </c>
    </row>
    <row r="5" spans="1:9" x14ac:dyDescent="0.25">
      <c r="A5" s="1"/>
      <c r="B5" s="2">
        <v>0.5</v>
      </c>
      <c r="C5" s="2">
        <v>10.156000000000001</v>
      </c>
      <c r="D5" s="2">
        <v>3.6349999999999998</v>
      </c>
      <c r="E5">
        <f t="shared" ref="E5:E68" si="0">D5*1.05</f>
        <v>3.8167499999999999</v>
      </c>
      <c r="F5" s="2">
        <v>10.156000000000001</v>
      </c>
      <c r="G5">
        <v>4.04</v>
      </c>
      <c r="H5" s="2">
        <v>10.156000000000001</v>
      </c>
      <c r="I5">
        <v>4.04</v>
      </c>
    </row>
    <row r="6" spans="1:9" x14ac:dyDescent="0.25">
      <c r="A6" s="1"/>
      <c r="B6" s="2">
        <v>1</v>
      </c>
      <c r="C6" s="2">
        <v>10.156000000000001</v>
      </c>
      <c r="D6" s="2">
        <v>3.6349999999999998</v>
      </c>
      <c r="E6">
        <f t="shared" si="0"/>
        <v>3.8167499999999999</v>
      </c>
      <c r="F6" s="2">
        <v>10.156000000000001</v>
      </c>
      <c r="G6">
        <v>4.04</v>
      </c>
      <c r="H6" s="2">
        <v>10.156000000000001</v>
      </c>
      <c r="I6">
        <v>4.04</v>
      </c>
    </row>
    <row r="7" spans="1:9" x14ac:dyDescent="0.25">
      <c r="A7" s="1"/>
      <c r="B7" s="2">
        <v>1.5</v>
      </c>
      <c r="C7" s="2">
        <v>10.098000000000001</v>
      </c>
      <c r="D7" s="2">
        <v>3.6640000000000001</v>
      </c>
      <c r="E7">
        <f t="shared" si="0"/>
        <v>3.8472000000000004</v>
      </c>
      <c r="F7" s="2">
        <v>10.098000000000001</v>
      </c>
      <c r="G7">
        <v>4.04</v>
      </c>
      <c r="H7" s="2">
        <v>10.098000000000001</v>
      </c>
      <c r="I7">
        <v>4.04</v>
      </c>
    </row>
    <row r="8" spans="1:9" x14ac:dyDescent="0.25">
      <c r="A8" s="1"/>
      <c r="B8" s="2">
        <v>2</v>
      </c>
      <c r="C8" s="2">
        <v>10.041</v>
      </c>
      <c r="D8" s="2">
        <v>3.6920000000000002</v>
      </c>
      <c r="E8">
        <f t="shared" si="0"/>
        <v>3.8766000000000003</v>
      </c>
      <c r="F8" s="2">
        <v>10.041</v>
      </c>
      <c r="G8">
        <v>4.04</v>
      </c>
      <c r="H8" s="2">
        <v>10.041</v>
      </c>
      <c r="I8">
        <v>4.04</v>
      </c>
    </row>
    <row r="9" spans="1:9" x14ac:dyDescent="0.25">
      <c r="A9" s="1"/>
      <c r="B9" s="2">
        <v>2.5</v>
      </c>
      <c r="C9" s="2">
        <v>9.9830000000000005</v>
      </c>
      <c r="D9" s="2">
        <v>3.7210000000000001</v>
      </c>
      <c r="E9">
        <f t="shared" si="0"/>
        <v>3.9070500000000004</v>
      </c>
      <c r="F9" s="2">
        <v>9.9830000000000005</v>
      </c>
      <c r="G9">
        <v>4.04</v>
      </c>
      <c r="H9" s="2">
        <v>9.9830000000000005</v>
      </c>
      <c r="I9">
        <v>4.04</v>
      </c>
    </row>
    <row r="10" spans="1:9" x14ac:dyDescent="0.25">
      <c r="A10" s="1"/>
      <c r="B10" s="2">
        <v>3</v>
      </c>
      <c r="C10" s="2">
        <v>9.9269999999999996</v>
      </c>
      <c r="D10" s="2">
        <v>3.75</v>
      </c>
      <c r="E10">
        <f t="shared" si="0"/>
        <v>3.9375</v>
      </c>
      <c r="F10" s="2">
        <v>9.9269999999999996</v>
      </c>
      <c r="G10">
        <v>4.04</v>
      </c>
      <c r="H10" s="2">
        <v>9.9269999999999996</v>
      </c>
      <c r="I10">
        <v>4.04</v>
      </c>
    </row>
    <row r="11" spans="1:9" x14ac:dyDescent="0.25">
      <c r="A11" s="1"/>
      <c r="B11" s="2">
        <v>3.5</v>
      </c>
      <c r="C11" s="2">
        <v>9.8689999999999998</v>
      </c>
      <c r="D11" s="2">
        <v>3.778</v>
      </c>
      <c r="E11">
        <f t="shared" si="0"/>
        <v>3.9669000000000003</v>
      </c>
      <c r="F11" s="2">
        <v>9.8689999999999998</v>
      </c>
      <c r="G11">
        <v>4.04</v>
      </c>
      <c r="H11" s="2">
        <v>9.8689999999999998</v>
      </c>
      <c r="I11">
        <v>4.04</v>
      </c>
    </row>
    <row r="12" spans="1:9" x14ac:dyDescent="0.25">
      <c r="A12" s="1"/>
      <c r="B12" s="2">
        <v>4</v>
      </c>
      <c r="C12" s="2">
        <v>9.8130000000000006</v>
      </c>
      <c r="D12" s="2">
        <v>3.8069999999999999</v>
      </c>
      <c r="E12">
        <f t="shared" si="0"/>
        <v>3.99735</v>
      </c>
      <c r="F12" s="2">
        <v>9.8130000000000006</v>
      </c>
      <c r="G12">
        <v>4.04</v>
      </c>
      <c r="H12" s="2">
        <v>9.8130000000000006</v>
      </c>
      <c r="I12">
        <v>4.04</v>
      </c>
    </row>
    <row r="13" spans="1:9" x14ac:dyDescent="0.25">
      <c r="A13" s="1"/>
      <c r="B13" s="2">
        <v>4.5</v>
      </c>
      <c r="C13" s="2">
        <v>9.7569999999999997</v>
      </c>
      <c r="D13" s="2">
        <v>3.8359999999999999</v>
      </c>
      <c r="E13">
        <f t="shared" si="0"/>
        <v>4.0278</v>
      </c>
      <c r="F13" s="2">
        <v>9.7569999999999997</v>
      </c>
      <c r="G13">
        <v>4.04</v>
      </c>
      <c r="H13" s="2">
        <v>9.7569999999999997</v>
      </c>
      <c r="I13">
        <v>4.04</v>
      </c>
    </row>
    <row r="14" spans="1:9" x14ac:dyDescent="0.25">
      <c r="A14" s="1"/>
      <c r="B14" s="2">
        <v>5</v>
      </c>
      <c r="C14" s="2">
        <v>9.6989999999999998</v>
      </c>
      <c r="D14" s="2">
        <v>3.8639999999999999</v>
      </c>
      <c r="E14">
        <f t="shared" si="0"/>
        <v>4.0571999999999999</v>
      </c>
      <c r="F14" s="2">
        <v>9.6989999999999998</v>
      </c>
      <c r="G14">
        <v>4.04</v>
      </c>
      <c r="H14" s="2">
        <v>9.6989999999999998</v>
      </c>
      <c r="I14">
        <v>4.04</v>
      </c>
    </row>
    <row r="15" spans="1:9" x14ac:dyDescent="0.25">
      <c r="A15" s="1"/>
      <c r="B15" s="2">
        <v>5.5</v>
      </c>
      <c r="C15" s="2">
        <v>9.6430000000000007</v>
      </c>
      <c r="D15" s="2">
        <v>3.8929999999999998</v>
      </c>
      <c r="E15">
        <f t="shared" si="0"/>
        <v>4.08765</v>
      </c>
      <c r="F15" s="2">
        <v>9.6430000000000007</v>
      </c>
      <c r="G15">
        <v>4.04</v>
      </c>
      <c r="H15" s="2">
        <v>9.6430000000000007</v>
      </c>
      <c r="I15">
        <v>4.04</v>
      </c>
    </row>
    <row r="16" spans="1:9" x14ac:dyDescent="0.25">
      <c r="A16" s="1"/>
      <c r="B16" s="3">
        <v>6</v>
      </c>
      <c r="C16" s="3">
        <v>9.5839999999999996</v>
      </c>
      <c r="D16" s="3">
        <v>3.9220000000000002</v>
      </c>
      <c r="E16">
        <f t="shared" si="0"/>
        <v>4.1181000000000001</v>
      </c>
      <c r="F16" s="3">
        <v>9.5839999999999996</v>
      </c>
      <c r="G16">
        <v>4.04</v>
      </c>
      <c r="H16" s="3">
        <v>9.5839999999999996</v>
      </c>
      <c r="I16">
        <v>4.04</v>
      </c>
    </row>
    <row r="17" spans="1:9" x14ac:dyDescent="0.25">
      <c r="A17" s="1"/>
      <c r="B17" s="2">
        <v>6.5</v>
      </c>
      <c r="C17" s="2">
        <v>9.5280000000000005</v>
      </c>
      <c r="D17" s="2">
        <v>3.9260000000000002</v>
      </c>
      <c r="E17">
        <f t="shared" si="0"/>
        <v>4.1223000000000001</v>
      </c>
      <c r="F17" s="2">
        <v>9.5280000000000005</v>
      </c>
      <c r="G17">
        <v>4.04</v>
      </c>
      <c r="H17" s="2">
        <v>9.5280000000000005</v>
      </c>
      <c r="I17">
        <v>4.04</v>
      </c>
    </row>
    <row r="18" spans="1:9" x14ac:dyDescent="0.25">
      <c r="A18" s="1"/>
      <c r="B18" s="2">
        <v>7</v>
      </c>
      <c r="C18" s="2">
        <v>9.4700000000000006</v>
      </c>
      <c r="D18" s="2">
        <v>3.927</v>
      </c>
      <c r="E18">
        <f t="shared" si="0"/>
        <v>4.1233500000000003</v>
      </c>
      <c r="F18" s="2">
        <v>9.4700000000000006</v>
      </c>
      <c r="G18">
        <v>4.04</v>
      </c>
      <c r="H18" s="2">
        <v>9.4700000000000006</v>
      </c>
      <c r="I18">
        <v>4.04</v>
      </c>
    </row>
    <row r="19" spans="1:9" x14ac:dyDescent="0.25">
      <c r="A19" s="1"/>
      <c r="B19" s="2">
        <v>7.5</v>
      </c>
      <c r="C19" s="2">
        <v>9.4139999999999997</v>
      </c>
      <c r="D19" s="2">
        <v>3.927</v>
      </c>
      <c r="E19">
        <f t="shared" si="0"/>
        <v>4.1233500000000003</v>
      </c>
      <c r="F19" s="2">
        <v>9.4139999999999997</v>
      </c>
      <c r="G19">
        <v>4.04</v>
      </c>
      <c r="H19" s="2">
        <v>9.4139999999999997</v>
      </c>
      <c r="I19">
        <v>4.04</v>
      </c>
    </row>
    <row r="20" spans="1:9" x14ac:dyDescent="0.25">
      <c r="A20" s="1"/>
      <c r="B20" s="2">
        <v>8</v>
      </c>
      <c r="C20" s="2">
        <v>9.3580000000000005</v>
      </c>
      <c r="D20" s="2">
        <v>3.9279999999999999</v>
      </c>
      <c r="E20">
        <f t="shared" si="0"/>
        <v>4.1244000000000005</v>
      </c>
      <c r="F20" s="2">
        <v>9.3580000000000005</v>
      </c>
      <c r="G20">
        <v>4.04</v>
      </c>
      <c r="H20" s="2">
        <v>9.3580000000000005</v>
      </c>
      <c r="I20">
        <v>4.04</v>
      </c>
    </row>
    <row r="21" spans="1:9" x14ac:dyDescent="0.25">
      <c r="A21" s="1"/>
      <c r="B21" s="2">
        <v>8.5</v>
      </c>
      <c r="C21" s="2">
        <v>9.3000000000000007</v>
      </c>
      <c r="D21" s="2">
        <v>3.9279999999999999</v>
      </c>
      <c r="E21">
        <f t="shared" si="0"/>
        <v>4.1244000000000005</v>
      </c>
      <c r="F21" s="2">
        <v>9.3000000000000007</v>
      </c>
      <c r="G21">
        <v>4.04</v>
      </c>
      <c r="H21" s="2">
        <v>9.3000000000000007</v>
      </c>
      <c r="I21">
        <v>4.04</v>
      </c>
    </row>
    <row r="22" spans="1:9" x14ac:dyDescent="0.25">
      <c r="A22" s="1"/>
      <c r="B22" s="2">
        <v>9</v>
      </c>
      <c r="C22" s="2">
        <v>9.2439999999999998</v>
      </c>
      <c r="D22" s="2">
        <v>3.9289999999999998</v>
      </c>
      <c r="E22">
        <f t="shared" si="0"/>
        <v>4.1254499999999998</v>
      </c>
      <c r="F22" s="2">
        <v>9.2439999999999998</v>
      </c>
      <c r="G22">
        <v>4.04</v>
      </c>
      <c r="H22" s="2">
        <v>9.2439999999999998</v>
      </c>
      <c r="I22">
        <v>4.04</v>
      </c>
    </row>
    <row r="23" spans="1:9" x14ac:dyDescent="0.25">
      <c r="A23" s="1"/>
      <c r="B23" s="2">
        <v>9.5</v>
      </c>
      <c r="C23" s="2">
        <v>9.1859999999999999</v>
      </c>
      <c r="D23" s="2">
        <v>3.93</v>
      </c>
      <c r="E23">
        <f t="shared" si="0"/>
        <v>4.1265000000000001</v>
      </c>
      <c r="F23" s="2">
        <v>9.1859999999999999</v>
      </c>
      <c r="G23">
        <v>4.04</v>
      </c>
      <c r="H23" s="2">
        <v>9.1859999999999999</v>
      </c>
      <c r="I23">
        <v>4.04</v>
      </c>
    </row>
    <row r="24" spans="1:9" x14ac:dyDescent="0.25">
      <c r="A24" s="1"/>
      <c r="B24" s="2">
        <v>10</v>
      </c>
      <c r="C24" s="2">
        <v>9.1289999999999996</v>
      </c>
      <c r="D24" s="2">
        <v>3.931</v>
      </c>
      <c r="E24">
        <f t="shared" si="0"/>
        <v>4.1275500000000003</v>
      </c>
      <c r="F24" s="2">
        <v>9.1289999999999996</v>
      </c>
      <c r="G24">
        <v>4.04</v>
      </c>
      <c r="H24" s="2">
        <v>9.1289999999999996</v>
      </c>
      <c r="I24">
        <v>4.04</v>
      </c>
    </row>
    <row r="25" spans="1:9" x14ac:dyDescent="0.25">
      <c r="A25" s="1"/>
      <c r="B25" s="2">
        <v>10.5</v>
      </c>
      <c r="C25" s="2">
        <v>9.0709999999999997</v>
      </c>
      <c r="D25" s="2">
        <v>3.9319999999999999</v>
      </c>
      <c r="E25">
        <f t="shared" si="0"/>
        <v>4.1286000000000005</v>
      </c>
      <c r="F25" s="2">
        <v>9.0709999999999997</v>
      </c>
      <c r="G25">
        <v>4.04</v>
      </c>
      <c r="H25" s="2">
        <v>9.0709999999999997</v>
      </c>
      <c r="I25">
        <v>4.04</v>
      </c>
    </row>
    <row r="26" spans="1:9" x14ac:dyDescent="0.25">
      <c r="A26" s="1"/>
      <c r="B26" s="2">
        <v>11</v>
      </c>
      <c r="C26" s="2">
        <v>9.0150000000000006</v>
      </c>
      <c r="D26" s="2">
        <v>3.9329999999999998</v>
      </c>
      <c r="E26">
        <f t="shared" si="0"/>
        <v>4.1296499999999998</v>
      </c>
      <c r="F26" s="2">
        <v>9.0150000000000006</v>
      </c>
      <c r="G26">
        <v>4.04</v>
      </c>
      <c r="H26" s="2">
        <v>9.0150000000000006</v>
      </c>
      <c r="I26">
        <v>4.04</v>
      </c>
    </row>
    <row r="27" spans="1:9" x14ac:dyDescent="0.25">
      <c r="A27" s="1"/>
      <c r="B27" s="2">
        <v>11.5</v>
      </c>
      <c r="C27" s="2">
        <v>8.9589999999999996</v>
      </c>
      <c r="D27" s="2">
        <v>3.9340000000000002</v>
      </c>
      <c r="E27">
        <f t="shared" si="0"/>
        <v>4.1307</v>
      </c>
      <c r="F27" s="2">
        <v>8.9589999999999996</v>
      </c>
      <c r="G27">
        <v>4.04</v>
      </c>
      <c r="H27" s="2">
        <v>8.9589999999999996</v>
      </c>
      <c r="I27">
        <v>4.04</v>
      </c>
    </row>
    <row r="28" spans="1:9" x14ac:dyDescent="0.25">
      <c r="A28" s="1"/>
      <c r="B28" s="2">
        <v>12</v>
      </c>
      <c r="C28" s="2">
        <v>8.9009999999999998</v>
      </c>
      <c r="D28" s="2">
        <v>3.9359999999999999</v>
      </c>
      <c r="E28">
        <f t="shared" si="0"/>
        <v>4.1328000000000005</v>
      </c>
      <c r="F28" s="2">
        <v>8.9009999999999998</v>
      </c>
      <c r="G28">
        <v>4.04</v>
      </c>
      <c r="H28" s="2">
        <v>8.9009999999999998</v>
      </c>
      <c r="I28">
        <v>4.04</v>
      </c>
    </row>
    <row r="29" spans="1:9" x14ac:dyDescent="0.25">
      <c r="A29" s="1"/>
      <c r="B29" s="2">
        <v>12.5</v>
      </c>
      <c r="C29" s="2">
        <v>8.8450000000000006</v>
      </c>
      <c r="D29" s="2">
        <v>3.9369999999999998</v>
      </c>
      <c r="E29">
        <f t="shared" si="0"/>
        <v>4.1338499999999998</v>
      </c>
      <c r="F29" s="2">
        <v>8.8450000000000006</v>
      </c>
      <c r="G29">
        <v>4.04</v>
      </c>
      <c r="H29" s="2">
        <v>8.8450000000000006</v>
      </c>
      <c r="I29">
        <v>4.04</v>
      </c>
    </row>
    <row r="30" spans="1:9" x14ac:dyDescent="0.25">
      <c r="A30" s="1"/>
      <c r="B30" s="2">
        <v>13</v>
      </c>
      <c r="C30" s="2">
        <v>8.7870000000000008</v>
      </c>
      <c r="D30" s="2">
        <v>3.9390000000000001</v>
      </c>
      <c r="E30">
        <f t="shared" si="0"/>
        <v>4.1359500000000002</v>
      </c>
      <c r="F30" s="2">
        <v>8.7870000000000008</v>
      </c>
      <c r="G30">
        <v>4.04</v>
      </c>
      <c r="H30" s="2">
        <v>8.7870000000000008</v>
      </c>
      <c r="I30">
        <v>4.04</v>
      </c>
    </row>
    <row r="31" spans="1:9" x14ac:dyDescent="0.25">
      <c r="A31" s="1"/>
      <c r="B31" s="2">
        <v>13.5</v>
      </c>
      <c r="C31" s="2">
        <v>8.7309999999999999</v>
      </c>
      <c r="D31" s="2">
        <v>3.9409999999999998</v>
      </c>
      <c r="E31">
        <f t="shared" si="0"/>
        <v>4.1380499999999998</v>
      </c>
      <c r="F31" s="2">
        <v>8.7309999999999999</v>
      </c>
      <c r="G31">
        <v>4.04</v>
      </c>
      <c r="H31" s="2">
        <v>8.7309999999999999</v>
      </c>
      <c r="I31">
        <v>4.04</v>
      </c>
    </row>
    <row r="32" spans="1:9" x14ac:dyDescent="0.25">
      <c r="A32" s="1"/>
      <c r="B32" s="2">
        <v>14</v>
      </c>
      <c r="C32" s="2">
        <v>8.6720000000000006</v>
      </c>
      <c r="D32" s="2">
        <v>3.9420000000000002</v>
      </c>
      <c r="E32">
        <f t="shared" si="0"/>
        <v>4.1391</v>
      </c>
      <c r="F32" s="2">
        <v>8.6720000000000006</v>
      </c>
      <c r="G32">
        <v>4.04</v>
      </c>
      <c r="H32" s="2">
        <v>8.6720000000000006</v>
      </c>
      <c r="I32">
        <v>4.04</v>
      </c>
    </row>
    <row r="33" spans="1:9" x14ac:dyDescent="0.25">
      <c r="A33" s="1"/>
      <c r="B33" s="2">
        <v>14.5</v>
      </c>
      <c r="C33" s="2">
        <v>8.6159999999999997</v>
      </c>
      <c r="D33" s="2">
        <v>3.944</v>
      </c>
      <c r="E33">
        <f t="shared" si="0"/>
        <v>4.1412000000000004</v>
      </c>
      <c r="F33" s="2">
        <v>8.6159999999999997</v>
      </c>
      <c r="G33">
        <v>4.04</v>
      </c>
      <c r="H33" s="2">
        <v>8.6159999999999997</v>
      </c>
      <c r="I33">
        <v>4.04</v>
      </c>
    </row>
    <row r="34" spans="1:9" x14ac:dyDescent="0.25">
      <c r="A34" s="1"/>
      <c r="B34" s="2">
        <v>15</v>
      </c>
      <c r="C34" s="2">
        <v>8.56</v>
      </c>
      <c r="D34" s="2">
        <v>3.9470000000000001</v>
      </c>
      <c r="E34">
        <f t="shared" si="0"/>
        <v>4.1443500000000002</v>
      </c>
      <c r="F34" s="2">
        <v>8.56</v>
      </c>
      <c r="G34">
        <v>4.04</v>
      </c>
      <c r="H34" s="2">
        <v>8.56</v>
      </c>
      <c r="I34">
        <v>4.04</v>
      </c>
    </row>
    <row r="35" spans="1:9" x14ac:dyDescent="0.25">
      <c r="A35" s="1"/>
      <c r="B35" s="2">
        <v>15.5</v>
      </c>
      <c r="C35" s="2">
        <v>8.5020000000000007</v>
      </c>
      <c r="D35" s="2">
        <v>3.9489999999999998</v>
      </c>
      <c r="E35">
        <f t="shared" si="0"/>
        <v>4.1464499999999997</v>
      </c>
      <c r="F35" s="2">
        <v>8.5020000000000007</v>
      </c>
      <c r="G35">
        <v>4.04</v>
      </c>
      <c r="H35" s="2">
        <v>8.5020000000000007</v>
      </c>
      <c r="I35">
        <v>4.04</v>
      </c>
    </row>
    <row r="36" spans="1:9" x14ac:dyDescent="0.25">
      <c r="A36" s="1"/>
      <c r="B36" s="2">
        <v>16</v>
      </c>
      <c r="C36" s="2">
        <v>8.4459999999999997</v>
      </c>
      <c r="D36" s="2">
        <v>3.9510000000000001</v>
      </c>
      <c r="E36">
        <f t="shared" si="0"/>
        <v>4.1485500000000002</v>
      </c>
      <c r="F36" s="2">
        <v>8.4459999999999997</v>
      </c>
      <c r="G36">
        <v>4.04</v>
      </c>
      <c r="H36" s="2">
        <v>8.4459999999999997</v>
      </c>
      <c r="I36">
        <v>4.04</v>
      </c>
    </row>
    <row r="37" spans="1:9" x14ac:dyDescent="0.25">
      <c r="A37" s="1"/>
      <c r="B37" s="2">
        <v>16.5</v>
      </c>
      <c r="C37" s="2">
        <v>8.3879999999999999</v>
      </c>
      <c r="D37" s="2">
        <v>3.9540000000000002</v>
      </c>
      <c r="E37">
        <f t="shared" si="0"/>
        <v>4.1516999999999999</v>
      </c>
      <c r="F37" s="2">
        <v>8.3879999999999999</v>
      </c>
      <c r="G37">
        <v>4.04</v>
      </c>
      <c r="H37" s="2">
        <v>8.3879999999999999</v>
      </c>
      <c r="I37">
        <v>4.04</v>
      </c>
    </row>
    <row r="38" spans="1:9" x14ac:dyDescent="0.25">
      <c r="A38" s="1"/>
      <c r="B38" s="2">
        <v>17</v>
      </c>
      <c r="C38" s="2">
        <v>8.3320000000000007</v>
      </c>
      <c r="D38" s="2">
        <v>3.956</v>
      </c>
      <c r="E38">
        <f t="shared" si="0"/>
        <v>4.1538000000000004</v>
      </c>
      <c r="F38" s="2">
        <v>8.3320000000000007</v>
      </c>
      <c r="G38">
        <v>4.04</v>
      </c>
      <c r="H38" s="2">
        <v>8.3320000000000007</v>
      </c>
      <c r="I38">
        <v>4.04</v>
      </c>
    </row>
    <row r="39" spans="1:9" x14ac:dyDescent="0.25">
      <c r="A39" s="1"/>
      <c r="B39" s="2">
        <v>17.5</v>
      </c>
      <c r="C39" s="2">
        <v>8.2739999999999991</v>
      </c>
      <c r="D39" s="2">
        <v>3.9590000000000001</v>
      </c>
      <c r="E39">
        <f t="shared" si="0"/>
        <v>4.1569500000000001</v>
      </c>
      <c r="F39" s="2">
        <v>8.2739999999999991</v>
      </c>
      <c r="G39">
        <v>4.04</v>
      </c>
      <c r="H39" s="2">
        <v>8.2739999999999991</v>
      </c>
      <c r="I39">
        <v>4.04</v>
      </c>
    </row>
    <row r="40" spans="1:9" x14ac:dyDescent="0.25">
      <c r="A40" s="1"/>
      <c r="B40" s="2">
        <v>18</v>
      </c>
      <c r="C40" s="2">
        <v>8.218</v>
      </c>
      <c r="D40" s="2">
        <v>3.9620000000000002</v>
      </c>
      <c r="E40">
        <f t="shared" si="0"/>
        <v>4.1601000000000008</v>
      </c>
      <c r="F40" s="2">
        <v>8.218</v>
      </c>
      <c r="G40">
        <v>4.04</v>
      </c>
      <c r="H40" s="2">
        <v>8.218</v>
      </c>
      <c r="I40">
        <v>4.04</v>
      </c>
    </row>
    <row r="41" spans="1:9" x14ac:dyDescent="0.25">
      <c r="A41" s="1"/>
      <c r="B41" s="2">
        <v>18.5</v>
      </c>
      <c r="C41" s="2">
        <v>8.1609999999999996</v>
      </c>
      <c r="D41" s="2">
        <v>3.964</v>
      </c>
      <c r="E41">
        <f t="shared" si="0"/>
        <v>4.1622000000000003</v>
      </c>
      <c r="F41" s="2">
        <v>8.1609999999999996</v>
      </c>
      <c r="G41">
        <v>4.04</v>
      </c>
      <c r="H41" s="2">
        <v>8.1609999999999996</v>
      </c>
      <c r="I41">
        <v>4.04</v>
      </c>
    </row>
    <row r="42" spans="1:9" x14ac:dyDescent="0.25">
      <c r="A42" s="1"/>
      <c r="B42" s="2">
        <v>19</v>
      </c>
      <c r="C42" s="2">
        <v>8.1029999999999998</v>
      </c>
      <c r="D42" s="2">
        <v>3.9670000000000001</v>
      </c>
      <c r="E42">
        <f t="shared" si="0"/>
        <v>4.1653500000000001</v>
      </c>
      <c r="F42" s="2">
        <v>8.1029999999999998</v>
      </c>
      <c r="G42">
        <v>4.04</v>
      </c>
      <c r="H42" s="2">
        <v>8.1029999999999998</v>
      </c>
      <c r="I42">
        <v>4.04</v>
      </c>
    </row>
    <row r="43" spans="1:9" x14ac:dyDescent="0.25">
      <c r="A43" s="1"/>
      <c r="B43" s="2">
        <v>19.5</v>
      </c>
      <c r="C43" s="2">
        <v>8.0470000000000006</v>
      </c>
      <c r="D43" s="2">
        <v>3.97</v>
      </c>
      <c r="E43">
        <f t="shared" si="0"/>
        <v>4.1685000000000008</v>
      </c>
      <c r="F43" s="2">
        <v>8.0470000000000006</v>
      </c>
      <c r="G43">
        <v>4.04</v>
      </c>
      <c r="H43" s="2">
        <v>8.0470000000000006</v>
      </c>
      <c r="I43">
        <v>4.04</v>
      </c>
    </row>
    <row r="44" spans="1:9" x14ac:dyDescent="0.25">
      <c r="A44" s="1"/>
      <c r="B44" s="2">
        <v>20</v>
      </c>
      <c r="C44" s="2">
        <v>7.9889999999999999</v>
      </c>
      <c r="D44" s="2">
        <v>3.9729999999999999</v>
      </c>
      <c r="E44">
        <f t="shared" si="0"/>
        <v>4.1716499999999996</v>
      </c>
      <c r="F44" s="2">
        <v>7.9889999999999999</v>
      </c>
      <c r="G44">
        <v>4.04</v>
      </c>
      <c r="H44" s="2">
        <v>7.9889999999999999</v>
      </c>
      <c r="I44">
        <v>4.04</v>
      </c>
    </row>
    <row r="45" spans="1:9" x14ac:dyDescent="0.25">
      <c r="A45" s="1"/>
      <c r="B45" s="2">
        <v>20.5</v>
      </c>
      <c r="C45" s="2">
        <v>7.9329999999999998</v>
      </c>
      <c r="D45" s="2">
        <v>3.9750000000000001</v>
      </c>
      <c r="E45">
        <f t="shared" si="0"/>
        <v>4.1737500000000001</v>
      </c>
      <c r="F45" s="2">
        <v>7.9329999999999998</v>
      </c>
      <c r="G45" s="2">
        <v>4.0449999999999999</v>
      </c>
      <c r="H45" s="2">
        <v>7.9329999999999998</v>
      </c>
      <c r="I45" s="2">
        <v>4.0439999999999996</v>
      </c>
    </row>
    <row r="46" spans="1:9" x14ac:dyDescent="0.25">
      <c r="A46" s="1"/>
      <c r="B46" s="2">
        <v>21</v>
      </c>
      <c r="C46" s="2">
        <v>7.875</v>
      </c>
      <c r="D46" s="2">
        <v>3.9790000000000001</v>
      </c>
      <c r="E46">
        <f t="shared" si="0"/>
        <v>4.1779500000000001</v>
      </c>
      <c r="F46" s="2">
        <v>7.875</v>
      </c>
      <c r="G46">
        <v>4.05</v>
      </c>
      <c r="H46" s="2">
        <v>7.875</v>
      </c>
      <c r="I46">
        <v>4.048</v>
      </c>
    </row>
    <row r="47" spans="1:9" x14ac:dyDescent="0.25">
      <c r="A47" s="1"/>
      <c r="B47" s="2">
        <v>21.5</v>
      </c>
      <c r="C47" s="2">
        <v>7.819</v>
      </c>
      <c r="D47" s="2">
        <v>3.9809999999999999</v>
      </c>
      <c r="E47">
        <f t="shared" si="0"/>
        <v>4.1800499999999996</v>
      </c>
      <c r="F47" s="2">
        <v>7.819</v>
      </c>
      <c r="G47" s="2">
        <v>4.0549999999999997</v>
      </c>
      <c r="H47" s="2">
        <v>7.819</v>
      </c>
      <c r="I47" s="2">
        <v>4.0519999999999996</v>
      </c>
    </row>
    <row r="48" spans="1:9" x14ac:dyDescent="0.25">
      <c r="A48" s="1"/>
      <c r="B48" s="2">
        <v>22</v>
      </c>
      <c r="C48" s="2">
        <v>7.7629999999999999</v>
      </c>
      <c r="D48" s="2">
        <v>3.9849999999999999</v>
      </c>
      <c r="E48">
        <f t="shared" si="0"/>
        <v>4.1842500000000005</v>
      </c>
      <c r="F48" s="2">
        <v>7.7629999999999999</v>
      </c>
      <c r="G48">
        <v>4.0599999999999996</v>
      </c>
      <c r="H48" s="2">
        <v>7.7629999999999999</v>
      </c>
      <c r="I48">
        <v>4.056</v>
      </c>
    </row>
    <row r="49" spans="1:9" x14ac:dyDescent="0.25">
      <c r="A49" s="1"/>
      <c r="B49" s="2">
        <v>22.5</v>
      </c>
      <c r="C49" s="2">
        <v>7.7039999999999997</v>
      </c>
      <c r="D49" s="2">
        <v>3.988</v>
      </c>
      <c r="E49">
        <f t="shared" si="0"/>
        <v>4.1874000000000002</v>
      </c>
      <c r="F49" s="2">
        <v>7.7039999999999997</v>
      </c>
      <c r="G49" s="2">
        <v>4.0650000000000004</v>
      </c>
      <c r="H49" s="2">
        <v>7.7039999999999997</v>
      </c>
      <c r="I49" s="2">
        <v>4.0599999999999996</v>
      </c>
    </row>
    <row r="50" spans="1:9" x14ac:dyDescent="0.25">
      <c r="A50" s="1"/>
      <c r="B50" s="2">
        <v>23</v>
      </c>
      <c r="C50" s="2">
        <v>7.6479999999999997</v>
      </c>
      <c r="D50" s="2">
        <v>3.9910000000000001</v>
      </c>
      <c r="E50">
        <f t="shared" si="0"/>
        <v>4.19055</v>
      </c>
      <c r="F50" s="2">
        <v>7.6479999999999997</v>
      </c>
      <c r="G50">
        <v>4.07</v>
      </c>
      <c r="H50" s="2">
        <v>7.6479999999999997</v>
      </c>
      <c r="I50">
        <v>4.0640000000000001</v>
      </c>
    </row>
    <row r="51" spans="1:9" x14ac:dyDescent="0.25">
      <c r="A51" s="1"/>
      <c r="B51" s="2">
        <v>23.5</v>
      </c>
      <c r="C51" s="2">
        <v>7.59</v>
      </c>
      <c r="D51" s="2">
        <v>3.9940000000000002</v>
      </c>
      <c r="E51">
        <f t="shared" si="0"/>
        <v>4.1937000000000006</v>
      </c>
      <c r="F51" s="2">
        <v>7.59</v>
      </c>
      <c r="G51" s="2">
        <v>4.0750000000000002</v>
      </c>
      <c r="H51" s="2">
        <v>7.59</v>
      </c>
      <c r="I51" s="2">
        <v>4.0679999999999996</v>
      </c>
    </row>
    <row r="52" spans="1:9" x14ac:dyDescent="0.25">
      <c r="A52" s="1"/>
      <c r="B52" s="2">
        <v>24</v>
      </c>
      <c r="C52" s="2">
        <v>7.5339999999999998</v>
      </c>
      <c r="D52" s="2">
        <v>3.9969999999999999</v>
      </c>
      <c r="E52">
        <f t="shared" si="0"/>
        <v>4.1968500000000004</v>
      </c>
      <c r="F52" s="2">
        <v>7.5339999999999998</v>
      </c>
      <c r="G52">
        <v>4.08</v>
      </c>
      <c r="H52" s="2">
        <v>7.5339999999999998</v>
      </c>
      <c r="I52">
        <v>4.0720000000000001</v>
      </c>
    </row>
    <row r="53" spans="1:9" x14ac:dyDescent="0.25">
      <c r="A53" s="1"/>
      <c r="B53" s="2">
        <v>24.5</v>
      </c>
      <c r="C53" s="2">
        <v>7.476</v>
      </c>
      <c r="D53" s="2">
        <v>4.0010000000000003</v>
      </c>
      <c r="E53">
        <f t="shared" si="0"/>
        <v>4.2010500000000004</v>
      </c>
      <c r="F53" s="2">
        <v>7.476</v>
      </c>
      <c r="G53" s="2">
        <v>4.085</v>
      </c>
      <c r="H53" s="2">
        <v>7.476</v>
      </c>
      <c r="I53" s="2">
        <v>4.0759999999999996</v>
      </c>
    </row>
    <row r="54" spans="1:9" x14ac:dyDescent="0.25">
      <c r="A54" s="1"/>
      <c r="B54" s="2">
        <v>25</v>
      </c>
      <c r="C54" s="2">
        <v>7.42</v>
      </c>
      <c r="D54" s="2">
        <v>4.0039999999999996</v>
      </c>
      <c r="E54">
        <f t="shared" si="0"/>
        <v>4.2042000000000002</v>
      </c>
      <c r="F54" s="2">
        <v>7.42</v>
      </c>
      <c r="G54">
        <v>4.09</v>
      </c>
      <c r="H54" s="2">
        <v>7.42</v>
      </c>
      <c r="I54">
        <v>4.08</v>
      </c>
    </row>
    <row r="55" spans="1:9" x14ac:dyDescent="0.25">
      <c r="A55" s="1"/>
      <c r="B55" s="2">
        <v>25.5</v>
      </c>
      <c r="C55" s="2">
        <v>7.3639999999999999</v>
      </c>
      <c r="D55" s="2">
        <v>4.008</v>
      </c>
      <c r="E55">
        <f t="shared" si="0"/>
        <v>4.2084000000000001</v>
      </c>
      <c r="F55" s="2">
        <v>7.3639999999999999</v>
      </c>
      <c r="G55" s="2">
        <v>4.0949999999999998</v>
      </c>
      <c r="H55" s="2">
        <v>7.3639999999999999</v>
      </c>
      <c r="I55" s="2">
        <v>4.0839999999999996</v>
      </c>
    </row>
    <row r="56" spans="1:9" x14ac:dyDescent="0.25">
      <c r="A56" s="1"/>
      <c r="B56" s="2">
        <v>26</v>
      </c>
      <c r="C56" s="2">
        <v>7.306</v>
      </c>
      <c r="D56" s="2">
        <v>4.0110000000000001</v>
      </c>
      <c r="E56">
        <f t="shared" si="0"/>
        <v>4.2115499999999999</v>
      </c>
      <c r="F56" s="2">
        <v>7.306</v>
      </c>
      <c r="G56">
        <v>4.0999999999999996</v>
      </c>
      <c r="H56" s="2">
        <v>7.306</v>
      </c>
      <c r="I56">
        <v>4.0879999999999903</v>
      </c>
    </row>
    <row r="57" spans="1:9" x14ac:dyDescent="0.25">
      <c r="A57" s="1"/>
      <c r="B57" s="2">
        <v>26.5</v>
      </c>
      <c r="C57" s="2">
        <v>7.2489999999999997</v>
      </c>
      <c r="D57" s="2">
        <v>4.0149999999999997</v>
      </c>
      <c r="E57">
        <f t="shared" si="0"/>
        <v>4.2157499999999999</v>
      </c>
      <c r="F57" s="2">
        <v>7.2489999999999997</v>
      </c>
      <c r="G57" s="2">
        <v>4.1050000000000004</v>
      </c>
      <c r="H57" s="2">
        <v>7.2489999999999997</v>
      </c>
      <c r="I57" s="2">
        <v>4.0919999999999899</v>
      </c>
    </row>
    <row r="58" spans="1:9" x14ac:dyDescent="0.25">
      <c r="A58" s="1"/>
      <c r="B58" s="2">
        <v>27</v>
      </c>
      <c r="C58" s="2">
        <v>7.1909999999999998</v>
      </c>
      <c r="D58" s="2">
        <v>4.0190000000000001</v>
      </c>
      <c r="E58">
        <f t="shared" si="0"/>
        <v>4.2199500000000008</v>
      </c>
      <c r="F58" s="2">
        <v>7.1909999999999998</v>
      </c>
      <c r="G58">
        <v>4.1100000000000003</v>
      </c>
      <c r="H58" s="2">
        <v>7.1909999999999998</v>
      </c>
      <c r="I58">
        <v>4.0959999999999903</v>
      </c>
    </row>
    <row r="59" spans="1:9" x14ac:dyDescent="0.25">
      <c r="A59" s="1"/>
      <c r="B59" s="2">
        <v>27.5</v>
      </c>
      <c r="C59" s="2">
        <v>7.1349999999999998</v>
      </c>
      <c r="D59" s="2">
        <v>4.0229999999999997</v>
      </c>
      <c r="E59">
        <f t="shared" si="0"/>
        <v>4.2241499999999998</v>
      </c>
      <c r="F59" s="2">
        <v>7.1349999999999998</v>
      </c>
      <c r="G59" s="2">
        <v>4.1150000000000002</v>
      </c>
      <c r="H59" s="2">
        <v>7.1349999999999998</v>
      </c>
      <c r="I59" s="2">
        <v>4.0999999999999899</v>
      </c>
    </row>
    <row r="60" spans="1:9" x14ac:dyDescent="0.25">
      <c r="A60" s="1"/>
      <c r="B60" s="2">
        <v>28</v>
      </c>
      <c r="C60" s="2">
        <v>7.077</v>
      </c>
      <c r="D60" s="2">
        <v>4.0279999999999996</v>
      </c>
      <c r="E60">
        <f t="shared" si="0"/>
        <v>4.2294</v>
      </c>
      <c r="F60" s="2">
        <v>7.077</v>
      </c>
      <c r="G60">
        <v>4.12</v>
      </c>
      <c r="H60" s="2">
        <v>7.077</v>
      </c>
      <c r="I60">
        <v>4.1039999999999903</v>
      </c>
    </row>
    <row r="61" spans="1:9" x14ac:dyDescent="0.25">
      <c r="A61" s="1"/>
      <c r="B61" s="2">
        <v>28.5</v>
      </c>
      <c r="C61" s="2">
        <v>7.0209999999999999</v>
      </c>
      <c r="D61" s="2">
        <v>4.0330000000000004</v>
      </c>
      <c r="E61">
        <f t="shared" si="0"/>
        <v>4.2346500000000002</v>
      </c>
      <c r="F61" s="2">
        <v>7.0209999999999999</v>
      </c>
      <c r="G61" s="2">
        <v>4.125</v>
      </c>
      <c r="H61" s="2">
        <v>7.0209999999999999</v>
      </c>
      <c r="I61" s="2">
        <v>4.1079999999999899</v>
      </c>
    </row>
    <row r="62" spans="1:9" x14ac:dyDescent="0.25">
      <c r="A62" s="1"/>
      <c r="B62" s="2">
        <v>29</v>
      </c>
      <c r="C62" s="2">
        <v>6.9630000000000001</v>
      </c>
      <c r="D62" s="2">
        <v>4.04</v>
      </c>
      <c r="E62">
        <f t="shared" si="0"/>
        <v>4.242</v>
      </c>
      <c r="F62" s="2">
        <v>6.9630000000000001</v>
      </c>
      <c r="G62">
        <v>4.13</v>
      </c>
      <c r="H62" s="2">
        <v>6.9630000000000001</v>
      </c>
      <c r="I62">
        <v>4.1119999999999903</v>
      </c>
    </row>
    <row r="63" spans="1:9" x14ac:dyDescent="0.25">
      <c r="A63" s="1"/>
      <c r="B63" s="2">
        <v>29.5</v>
      </c>
      <c r="C63" s="2">
        <v>6.907</v>
      </c>
      <c r="D63" s="2">
        <v>4.0469999999999997</v>
      </c>
      <c r="E63">
        <f t="shared" si="0"/>
        <v>4.2493499999999997</v>
      </c>
      <c r="F63" s="2">
        <v>6.907</v>
      </c>
      <c r="G63" s="2">
        <v>4.1349999999999998</v>
      </c>
      <c r="H63" s="2">
        <v>6.907</v>
      </c>
      <c r="I63" s="2">
        <v>4.1159999999999899</v>
      </c>
    </row>
    <row r="64" spans="1:9" x14ac:dyDescent="0.25">
      <c r="A64" s="1"/>
      <c r="B64" s="2">
        <v>30</v>
      </c>
      <c r="C64" s="2">
        <v>6.851</v>
      </c>
      <c r="D64" s="2">
        <v>4.056</v>
      </c>
      <c r="E64">
        <f t="shared" si="0"/>
        <v>4.2587999999999999</v>
      </c>
      <c r="F64" s="2">
        <v>6.851</v>
      </c>
      <c r="G64">
        <v>4.1399999999999997</v>
      </c>
      <c r="H64" s="2">
        <v>6.851</v>
      </c>
      <c r="I64">
        <v>4.1199999999999903</v>
      </c>
    </row>
    <row r="65" spans="1:9" x14ac:dyDescent="0.25">
      <c r="A65" s="1"/>
      <c r="B65" s="2">
        <v>30.5</v>
      </c>
      <c r="C65" s="2">
        <v>6.7919999999999998</v>
      </c>
      <c r="D65" s="2">
        <v>4.0659999999999998</v>
      </c>
      <c r="E65">
        <f t="shared" si="0"/>
        <v>4.2693000000000003</v>
      </c>
      <c r="F65" s="2">
        <v>6.7919999999999998</v>
      </c>
      <c r="G65" s="2">
        <v>4.1449999999999996</v>
      </c>
      <c r="H65" s="2">
        <v>6.7919999999999998</v>
      </c>
      <c r="I65" s="2">
        <v>4.1239999999999899</v>
      </c>
    </row>
    <row r="66" spans="1:9" x14ac:dyDescent="0.25">
      <c r="A66" s="1"/>
      <c r="B66" s="2">
        <v>31</v>
      </c>
      <c r="C66" s="2">
        <v>6.7359999999999998</v>
      </c>
      <c r="D66" s="2">
        <v>4.0780000000000003</v>
      </c>
      <c r="E66">
        <f t="shared" si="0"/>
        <v>4.2819000000000003</v>
      </c>
      <c r="F66" s="2">
        <v>6.7359999999999998</v>
      </c>
      <c r="G66">
        <v>4.1500000000000004</v>
      </c>
      <c r="H66" s="2">
        <v>6.7359999999999998</v>
      </c>
      <c r="I66">
        <v>4.1279999999999903</v>
      </c>
    </row>
    <row r="67" spans="1:9" x14ac:dyDescent="0.25">
      <c r="A67" s="1"/>
      <c r="B67" s="2">
        <v>31.5</v>
      </c>
      <c r="C67" s="2">
        <v>6.6890000000000001</v>
      </c>
      <c r="D67" s="2">
        <v>4.0919999999999996</v>
      </c>
      <c r="E67">
        <f t="shared" si="0"/>
        <v>4.2965999999999998</v>
      </c>
      <c r="F67" s="2">
        <v>6.6890000000000001</v>
      </c>
      <c r="G67" s="2">
        <v>4.1550000000000002</v>
      </c>
      <c r="H67" s="2">
        <v>6.6890000000000001</v>
      </c>
      <c r="I67" s="2">
        <v>4.1319999999999899</v>
      </c>
    </row>
    <row r="68" spans="1:9" x14ac:dyDescent="0.25">
      <c r="A68" s="1"/>
      <c r="B68" s="2">
        <v>32</v>
      </c>
      <c r="C68" s="2">
        <v>6.6479999999999997</v>
      </c>
      <c r="D68" s="2">
        <v>4.1079999999999997</v>
      </c>
      <c r="E68">
        <f t="shared" si="0"/>
        <v>4.3133999999999997</v>
      </c>
      <c r="F68" s="2">
        <v>6.6479999999999997</v>
      </c>
      <c r="G68">
        <v>4.16</v>
      </c>
      <c r="H68" s="2">
        <v>6.6479999999999997</v>
      </c>
      <c r="I68">
        <v>4.1359999999999904</v>
      </c>
    </row>
    <row r="69" spans="1:9" x14ac:dyDescent="0.25">
      <c r="A69" s="1"/>
      <c r="B69" s="2">
        <v>32.5</v>
      </c>
      <c r="C69" s="2">
        <v>6.609</v>
      </c>
      <c r="D69" s="2">
        <v>4.1269999999999998</v>
      </c>
      <c r="E69">
        <f t="shared" ref="E69:E132" si="1">D69*1.05</f>
        <v>4.3333500000000003</v>
      </c>
      <c r="F69" s="2">
        <v>6.609</v>
      </c>
      <c r="G69" s="2">
        <v>4.165</v>
      </c>
      <c r="H69" s="2">
        <v>6.609</v>
      </c>
      <c r="I69" s="2">
        <v>4.1399999999999899</v>
      </c>
    </row>
    <row r="70" spans="1:9" x14ac:dyDescent="0.25">
      <c r="A70" s="1"/>
      <c r="B70" s="2">
        <v>33</v>
      </c>
      <c r="C70" s="2">
        <v>6.5679999999999996</v>
      </c>
      <c r="D70" s="2">
        <v>4.149</v>
      </c>
      <c r="E70">
        <f t="shared" si="1"/>
        <v>4.3564500000000006</v>
      </c>
      <c r="F70" s="2">
        <v>6.5679999999999996</v>
      </c>
      <c r="G70">
        <v>4.17</v>
      </c>
      <c r="H70" s="2">
        <v>6.5679999999999996</v>
      </c>
      <c r="I70">
        <v>4.1439999999999904</v>
      </c>
    </row>
    <row r="71" spans="1:9" x14ac:dyDescent="0.25">
      <c r="A71" s="1"/>
      <c r="B71" s="2">
        <v>33.5</v>
      </c>
      <c r="C71" s="2">
        <v>6.5289999999999999</v>
      </c>
      <c r="D71" s="2">
        <v>4.173</v>
      </c>
      <c r="E71">
        <f t="shared" si="1"/>
        <v>4.3816500000000005</v>
      </c>
      <c r="F71" s="2">
        <v>6.5289999999999999</v>
      </c>
      <c r="G71" s="2">
        <v>4.1749999999999998</v>
      </c>
      <c r="H71" s="2">
        <v>6.5289999999999999</v>
      </c>
      <c r="I71" s="2">
        <v>4.1479999999999899</v>
      </c>
    </row>
    <row r="72" spans="1:9" x14ac:dyDescent="0.25">
      <c r="A72" s="1"/>
      <c r="B72" s="2">
        <v>34</v>
      </c>
      <c r="C72" s="2">
        <v>6.4880000000000004</v>
      </c>
      <c r="D72" s="2">
        <v>4.202</v>
      </c>
      <c r="E72">
        <f t="shared" si="1"/>
        <v>4.4121000000000006</v>
      </c>
      <c r="F72" s="2">
        <v>6.4880000000000004</v>
      </c>
      <c r="G72">
        <v>4.18</v>
      </c>
      <c r="H72" s="2">
        <v>6.4880000000000004</v>
      </c>
      <c r="I72">
        <v>4.1519999999999904</v>
      </c>
    </row>
    <row r="73" spans="1:9" x14ac:dyDescent="0.25">
      <c r="A73" s="1"/>
      <c r="B73" s="2">
        <v>34.5</v>
      </c>
      <c r="C73" s="2">
        <v>6.4470000000000001</v>
      </c>
      <c r="D73" s="2">
        <v>4.2300000000000004</v>
      </c>
      <c r="E73">
        <f t="shared" si="1"/>
        <v>4.4415000000000004</v>
      </c>
      <c r="F73" s="2">
        <v>6.4470000000000001</v>
      </c>
      <c r="G73" s="2">
        <v>4.1849999999999996</v>
      </c>
      <c r="H73" s="2">
        <v>6.4470000000000001</v>
      </c>
      <c r="I73" s="2">
        <v>4.1559999999999899</v>
      </c>
    </row>
    <row r="74" spans="1:9" x14ac:dyDescent="0.25">
      <c r="A74" s="1"/>
      <c r="B74" s="2">
        <v>35</v>
      </c>
      <c r="C74" s="2">
        <v>6.4089999999999998</v>
      </c>
      <c r="D74" s="2">
        <v>4.2590000000000003</v>
      </c>
      <c r="E74">
        <f t="shared" si="1"/>
        <v>4.4719500000000005</v>
      </c>
      <c r="F74" s="2">
        <v>6.4089999999999998</v>
      </c>
      <c r="G74">
        <v>4.1900000000000004</v>
      </c>
      <c r="H74" s="2">
        <v>6.4089999999999998</v>
      </c>
      <c r="I74">
        <v>4.1599999999999904</v>
      </c>
    </row>
    <row r="75" spans="1:9" x14ac:dyDescent="0.25">
      <c r="A75" s="1"/>
      <c r="B75" s="2">
        <v>35.5</v>
      </c>
      <c r="C75" s="2">
        <v>6.3680000000000003</v>
      </c>
      <c r="D75" s="2">
        <v>4.2869999999999999</v>
      </c>
      <c r="E75">
        <f t="shared" si="1"/>
        <v>4.5013500000000004</v>
      </c>
      <c r="F75" s="2">
        <v>6.3680000000000003</v>
      </c>
      <c r="G75" s="2">
        <v>4.1950000000000003</v>
      </c>
      <c r="H75" s="2">
        <v>6.3680000000000003</v>
      </c>
      <c r="I75" s="2">
        <v>4.165</v>
      </c>
    </row>
    <row r="76" spans="1:9" x14ac:dyDescent="0.25">
      <c r="A76" s="1"/>
      <c r="B76" s="2">
        <v>36</v>
      </c>
      <c r="C76" s="2">
        <v>6.3289999999999997</v>
      </c>
      <c r="D76" s="2">
        <v>4.3150000000000004</v>
      </c>
      <c r="E76">
        <f t="shared" si="1"/>
        <v>4.5307500000000003</v>
      </c>
      <c r="F76" s="2">
        <v>6.3289999999999997</v>
      </c>
      <c r="G76">
        <v>4.2</v>
      </c>
      <c r="H76" s="2">
        <v>6.3289999999999997</v>
      </c>
      <c r="I76">
        <v>4.1700000000000097</v>
      </c>
    </row>
    <row r="77" spans="1:9" x14ac:dyDescent="0.25">
      <c r="A77" s="1"/>
      <c r="B77" s="2">
        <v>36.5</v>
      </c>
      <c r="C77" s="2">
        <v>6.2880000000000003</v>
      </c>
      <c r="D77" s="2">
        <v>4.343</v>
      </c>
      <c r="E77">
        <f t="shared" si="1"/>
        <v>4.5601500000000001</v>
      </c>
      <c r="F77" s="2">
        <v>6.2880000000000003</v>
      </c>
      <c r="G77" s="2">
        <v>4.2050000000000001</v>
      </c>
      <c r="H77" s="2">
        <v>6.2880000000000003</v>
      </c>
      <c r="I77" s="2">
        <v>4.1750000000000203</v>
      </c>
    </row>
    <row r="78" spans="1:9" x14ac:dyDescent="0.25">
      <c r="A78" s="1"/>
      <c r="B78" s="2">
        <v>37</v>
      </c>
      <c r="C78" s="2">
        <v>6.2489999999999997</v>
      </c>
      <c r="D78" s="2">
        <v>4.3719999999999999</v>
      </c>
      <c r="E78">
        <f t="shared" si="1"/>
        <v>4.5906000000000002</v>
      </c>
      <c r="F78" s="2">
        <v>6.2489999999999997</v>
      </c>
      <c r="G78">
        <v>4.21</v>
      </c>
      <c r="H78" s="2">
        <v>6.2489999999999997</v>
      </c>
      <c r="I78">
        <v>4.1800000000000299</v>
      </c>
    </row>
    <row r="79" spans="1:9" x14ac:dyDescent="0.25">
      <c r="A79" s="1"/>
      <c r="B79" s="2">
        <v>37.5</v>
      </c>
      <c r="C79" s="2">
        <v>6.2439999999999998</v>
      </c>
      <c r="D79" s="2">
        <v>4.4459999999999997</v>
      </c>
      <c r="E79">
        <f t="shared" si="1"/>
        <v>4.6683000000000003</v>
      </c>
      <c r="F79" s="2">
        <v>6.2439999999999998</v>
      </c>
      <c r="G79" s="2">
        <v>4.22</v>
      </c>
      <c r="H79" s="2">
        <v>6.2439999999999998</v>
      </c>
      <c r="I79" s="2">
        <v>4.1850000000000396</v>
      </c>
    </row>
    <row r="80" spans="1:9" x14ac:dyDescent="0.25">
      <c r="A80" s="1"/>
      <c r="B80" s="2">
        <v>38</v>
      </c>
      <c r="C80" s="2">
        <v>6.2439999999999998</v>
      </c>
      <c r="D80" s="2">
        <v>4.5259999999999998</v>
      </c>
      <c r="E80">
        <f t="shared" si="1"/>
        <v>4.7523</v>
      </c>
      <c r="F80" s="2">
        <v>6.2439999999999998</v>
      </c>
      <c r="G80">
        <v>4.2300000000000004</v>
      </c>
      <c r="H80" s="2">
        <v>6.2439999999999998</v>
      </c>
      <c r="I80">
        <v>4.1900000000000501</v>
      </c>
    </row>
    <row r="81" spans="1:9" x14ac:dyDescent="0.25">
      <c r="A81" s="1"/>
      <c r="B81" s="2">
        <v>38.5</v>
      </c>
      <c r="C81" s="2">
        <v>6.2439999999999998</v>
      </c>
      <c r="D81" s="2">
        <v>4.5949999999999998</v>
      </c>
      <c r="E81">
        <f t="shared" si="1"/>
        <v>4.8247499999999999</v>
      </c>
      <c r="F81" s="2">
        <v>6.2439999999999998</v>
      </c>
      <c r="G81" s="2">
        <v>4.24</v>
      </c>
      <c r="H81" s="2">
        <v>6.2439999999999998</v>
      </c>
      <c r="I81" s="2">
        <v>4.1950000000000598</v>
      </c>
    </row>
    <row r="82" spans="1:9" x14ac:dyDescent="0.25">
      <c r="A82" s="1"/>
      <c r="B82" s="2">
        <v>39</v>
      </c>
      <c r="C82" s="2">
        <v>6.2439999999999998</v>
      </c>
      <c r="D82" s="2">
        <v>4.6509999999999998</v>
      </c>
      <c r="E82">
        <f t="shared" si="1"/>
        <v>4.8835499999999996</v>
      </c>
      <c r="F82" s="2">
        <v>6.2439999999999998</v>
      </c>
      <c r="G82">
        <v>4.25</v>
      </c>
      <c r="H82" s="2">
        <v>6.2439999999999998</v>
      </c>
      <c r="I82">
        <v>4.2000000000000703</v>
      </c>
    </row>
    <row r="83" spans="1:9" x14ac:dyDescent="0.25">
      <c r="A83" s="1"/>
      <c r="B83" s="2">
        <v>39.5</v>
      </c>
      <c r="C83" s="2">
        <v>6.2439999999999998</v>
      </c>
      <c r="D83" s="2">
        <v>4.6779999999999999</v>
      </c>
      <c r="E83">
        <f t="shared" si="1"/>
        <v>4.9119000000000002</v>
      </c>
      <c r="F83" s="2">
        <v>6.2439999999999998</v>
      </c>
      <c r="G83" s="2">
        <v>4.26</v>
      </c>
      <c r="H83" s="2">
        <v>6.2439999999999998</v>
      </c>
      <c r="I83" s="2">
        <v>4.20500000000008</v>
      </c>
    </row>
    <row r="84" spans="1:9" x14ac:dyDescent="0.25">
      <c r="A84" s="1"/>
      <c r="B84" s="2">
        <v>40</v>
      </c>
      <c r="C84" s="2">
        <v>6.2439999999999998</v>
      </c>
      <c r="D84" s="2">
        <v>4.7060000000000004</v>
      </c>
      <c r="E84">
        <f t="shared" si="1"/>
        <v>4.9413000000000009</v>
      </c>
      <c r="F84" s="2">
        <v>6.2439999999999998</v>
      </c>
      <c r="G84">
        <v>4.2699999999999996</v>
      </c>
      <c r="H84" s="2">
        <v>6.2439999999999998</v>
      </c>
      <c r="I84">
        <v>4.2100000000000897</v>
      </c>
    </row>
    <row r="85" spans="1:9" x14ac:dyDescent="0.25">
      <c r="A85" s="1"/>
      <c r="B85" s="2">
        <v>40.5</v>
      </c>
      <c r="C85" s="2">
        <v>6.2439999999999998</v>
      </c>
      <c r="D85" s="2">
        <v>4.7519999999999998</v>
      </c>
      <c r="E85">
        <f t="shared" si="1"/>
        <v>4.9896000000000003</v>
      </c>
      <c r="F85" s="2">
        <v>6.2439999999999998</v>
      </c>
      <c r="G85" s="2">
        <v>4.28</v>
      </c>
      <c r="H85" s="2">
        <v>6.2439999999999998</v>
      </c>
      <c r="I85" s="2">
        <v>4.2150000000001002</v>
      </c>
    </row>
    <row r="86" spans="1:9" x14ac:dyDescent="0.25">
      <c r="A86" s="1"/>
      <c r="B86" s="2">
        <v>41</v>
      </c>
      <c r="C86" s="2">
        <v>6.2439999999999998</v>
      </c>
      <c r="D86" s="2">
        <v>4.819</v>
      </c>
      <c r="E86">
        <f t="shared" si="1"/>
        <v>5.0599499999999997</v>
      </c>
      <c r="F86" s="2">
        <v>6.2439999999999998</v>
      </c>
      <c r="G86">
        <v>4.29</v>
      </c>
      <c r="H86" s="2">
        <v>6.2439999999999998</v>
      </c>
      <c r="I86">
        <v>4.2200000000001099</v>
      </c>
    </row>
    <row r="87" spans="1:9" x14ac:dyDescent="0.25">
      <c r="A87" s="1"/>
      <c r="B87" s="2">
        <v>41.5</v>
      </c>
      <c r="C87" s="2">
        <v>6.2439999999999998</v>
      </c>
      <c r="D87" s="2">
        <v>4.8689999999999998</v>
      </c>
      <c r="E87">
        <f t="shared" si="1"/>
        <v>5.1124499999999999</v>
      </c>
      <c r="F87" s="2">
        <v>6.2439999999999998</v>
      </c>
      <c r="G87" s="2">
        <v>4.3000000000000096</v>
      </c>
      <c r="H87" s="2">
        <v>6.2439999999999998</v>
      </c>
      <c r="I87" s="2">
        <v>4.2250000000001204</v>
      </c>
    </row>
    <row r="88" spans="1:9" x14ac:dyDescent="0.25">
      <c r="A88" s="1"/>
      <c r="B88" s="2">
        <v>42</v>
      </c>
      <c r="C88" s="2">
        <v>6.2439999999999998</v>
      </c>
      <c r="D88" s="2">
        <v>4.8959999999999999</v>
      </c>
      <c r="E88">
        <f t="shared" si="1"/>
        <v>5.1408000000000005</v>
      </c>
      <c r="F88" s="2">
        <v>6.2439999999999998</v>
      </c>
      <c r="G88">
        <v>4.3100000000000103</v>
      </c>
      <c r="H88" s="2">
        <v>6.2439999999999998</v>
      </c>
      <c r="I88">
        <v>4.2300000000001301</v>
      </c>
    </row>
    <row r="89" spans="1:9" x14ac:dyDescent="0.25">
      <c r="A89" s="1"/>
      <c r="B89" s="2">
        <v>42.5</v>
      </c>
      <c r="C89" s="2">
        <v>6.2439999999999998</v>
      </c>
      <c r="D89" s="2">
        <v>4.9219999999999997</v>
      </c>
      <c r="E89">
        <f t="shared" si="1"/>
        <v>5.1680999999999999</v>
      </c>
      <c r="F89" s="2">
        <v>6.2439999999999998</v>
      </c>
      <c r="G89" s="2">
        <v>4.3200000000000101</v>
      </c>
      <c r="H89" s="2">
        <v>6.2439999999999998</v>
      </c>
      <c r="I89" s="2">
        <v>4.2350000000001398</v>
      </c>
    </row>
    <row r="90" spans="1:9" x14ac:dyDescent="0.25">
      <c r="A90" s="1"/>
      <c r="B90" s="2">
        <v>43</v>
      </c>
      <c r="C90" s="2">
        <v>6.2439999999999998</v>
      </c>
      <c r="D90" s="2">
        <v>5.0119999999999996</v>
      </c>
      <c r="E90">
        <f t="shared" si="1"/>
        <v>5.2625999999999999</v>
      </c>
      <c r="F90" s="2">
        <v>6.2439999999999998</v>
      </c>
      <c r="G90">
        <v>4.3300000000000098</v>
      </c>
      <c r="H90" s="2">
        <v>6.2439999999999998</v>
      </c>
      <c r="I90">
        <v>4.2400000000001503</v>
      </c>
    </row>
    <row r="91" spans="1:9" x14ac:dyDescent="0.25">
      <c r="A91" s="1"/>
      <c r="B91" s="2">
        <v>43.5</v>
      </c>
      <c r="C91" s="2">
        <v>6.2439999999999998</v>
      </c>
      <c r="D91" s="2">
        <v>5.0369999999999999</v>
      </c>
      <c r="E91">
        <f t="shared" si="1"/>
        <v>5.2888500000000001</v>
      </c>
      <c r="F91" s="2">
        <v>6.2439999999999998</v>
      </c>
      <c r="G91" s="2">
        <v>4.3400000000000096</v>
      </c>
      <c r="H91" s="2">
        <v>6.2439999999999998</v>
      </c>
      <c r="I91" s="2">
        <v>4.24500000000016</v>
      </c>
    </row>
    <row r="92" spans="1:9" x14ac:dyDescent="0.25">
      <c r="A92" s="1"/>
      <c r="B92" s="2">
        <v>44</v>
      </c>
      <c r="C92" s="2">
        <v>6.2439999999999998</v>
      </c>
      <c r="D92" s="2">
        <v>5.0629999999999997</v>
      </c>
      <c r="E92">
        <f t="shared" si="1"/>
        <v>5.3161500000000004</v>
      </c>
      <c r="F92" s="2">
        <v>6.2439999999999998</v>
      </c>
      <c r="G92">
        <v>4.3500000000000103</v>
      </c>
      <c r="H92" s="2">
        <v>6.2439999999999998</v>
      </c>
      <c r="I92">
        <v>4.2500000000001696</v>
      </c>
    </row>
    <row r="93" spans="1:9" x14ac:dyDescent="0.25">
      <c r="A93" s="1"/>
      <c r="B93" s="2">
        <v>44.5</v>
      </c>
      <c r="C93" s="2">
        <v>6.2439999999999998</v>
      </c>
      <c r="D93" s="2">
        <v>5.1379999999999999</v>
      </c>
      <c r="E93">
        <f t="shared" si="1"/>
        <v>5.3948999999999998</v>
      </c>
      <c r="F93" s="2">
        <v>6.2439999999999998</v>
      </c>
      <c r="G93" s="2">
        <v>4.3600000000000101</v>
      </c>
      <c r="H93" s="2">
        <v>6.2439999999999998</v>
      </c>
      <c r="I93" s="2">
        <v>4.2550000000001704</v>
      </c>
    </row>
    <row r="94" spans="1:9" x14ac:dyDescent="0.25">
      <c r="A94" s="1"/>
      <c r="B94" s="2">
        <v>45</v>
      </c>
      <c r="C94" s="2">
        <v>6.2439999999999998</v>
      </c>
      <c r="D94" s="2">
        <v>5.1639999999999997</v>
      </c>
      <c r="E94">
        <f t="shared" si="1"/>
        <v>5.4222000000000001</v>
      </c>
      <c r="F94" s="2">
        <v>6.2439999999999998</v>
      </c>
      <c r="G94">
        <v>4.3700000000000099</v>
      </c>
      <c r="H94" s="2">
        <v>6.2439999999999998</v>
      </c>
      <c r="I94">
        <v>4.2600000000001801</v>
      </c>
    </row>
    <row r="95" spans="1:9" x14ac:dyDescent="0.25">
      <c r="A95" s="1"/>
      <c r="B95" s="2">
        <v>45.5</v>
      </c>
      <c r="C95" s="2">
        <v>6.2439999999999998</v>
      </c>
      <c r="D95" s="2">
        <v>5.1890000000000001</v>
      </c>
      <c r="E95">
        <f t="shared" si="1"/>
        <v>5.4484500000000002</v>
      </c>
      <c r="F95" s="2">
        <v>6.2439999999999998</v>
      </c>
      <c r="G95" s="2">
        <v>4.3800000000000097</v>
      </c>
      <c r="H95" s="2">
        <v>6.2439999999999998</v>
      </c>
      <c r="I95" s="2">
        <v>4.2650000000001898</v>
      </c>
    </row>
    <row r="96" spans="1:9" x14ac:dyDescent="0.25">
      <c r="A96" s="1"/>
      <c r="B96" s="2">
        <v>46</v>
      </c>
      <c r="C96" s="2">
        <v>6.2439999999999998</v>
      </c>
      <c r="D96" s="2">
        <v>5.2439999999999998</v>
      </c>
      <c r="E96">
        <f t="shared" si="1"/>
        <v>5.5061999999999998</v>
      </c>
      <c r="F96" s="2">
        <v>6.2439999999999998</v>
      </c>
      <c r="G96">
        <v>4.3900000000000103</v>
      </c>
      <c r="H96" s="2">
        <v>6.2439999999999998</v>
      </c>
      <c r="I96">
        <v>4.2700000000002003</v>
      </c>
    </row>
    <row r="97" spans="1:9" x14ac:dyDescent="0.25">
      <c r="A97" s="1"/>
      <c r="B97" s="2">
        <v>46.5</v>
      </c>
      <c r="C97" s="2">
        <v>6.2439999999999998</v>
      </c>
      <c r="D97" s="2">
        <v>5.2679999999999998</v>
      </c>
      <c r="E97">
        <f t="shared" si="1"/>
        <v>5.5313999999999997</v>
      </c>
      <c r="F97" s="2">
        <v>6.2439999999999998</v>
      </c>
      <c r="G97" s="2">
        <v>4.4000000000000101</v>
      </c>
      <c r="H97" s="2">
        <v>6.2439999999999998</v>
      </c>
      <c r="I97" s="2">
        <v>4.28</v>
      </c>
    </row>
    <row r="98" spans="1:9" x14ac:dyDescent="0.25">
      <c r="A98" s="1"/>
      <c r="B98" s="2">
        <v>47</v>
      </c>
      <c r="C98" s="2">
        <v>6.2439999999999998</v>
      </c>
      <c r="D98" s="2">
        <v>5.2930000000000001</v>
      </c>
      <c r="E98">
        <f t="shared" si="1"/>
        <v>5.5576500000000006</v>
      </c>
      <c r="F98" s="2">
        <v>6.2439999999999998</v>
      </c>
      <c r="G98">
        <v>4.4100000000000099</v>
      </c>
      <c r="H98" s="2">
        <v>6.2439999999999998</v>
      </c>
      <c r="I98">
        <v>4.2899999999998002</v>
      </c>
    </row>
    <row r="99" spans="1:9" x14ac:dyDescent="0.25">
      <c r="A99" s="1"/>
      <c r="B99" s="2">
        <v>47.5</v>
      </c>
      <c r="C99" s="2">
        <v>6.2439999999999998</v>
      </c>
      <c r="D99" s="2">
        <v>5.3250000000000002</v>
      </c>
      <c r="E99">
        <f t="shared" si="1"/>
        <v>5.5912500000000005</v>
      </c>
      <c r="F99" s="2">
        <v>6.2439999999999998</v>
      </c>
      <c r="G99" s="2">
        <v>4.4200000000000097</v>
      </c>
      <c r="H99" s="2">
        <v>6.2439999999999998</v>
      </c>
      <c r="I99" s="2">
        <v>4.2999999999996001</v>
      </c>
    </row>
    <row r="100" spans="1:9" x14ac:dyDescent="0.25">
      <c r="A100" s="1"/>
      <c r="B100" s="2">
        <v>48</v>
      </c>
      <c r="C100" s="2">
        <v>6.2439999999999998</v>
      </c>
      <c r="D100" s="2">
        <v>5.3410000000000002</v>
      </c>
      <c r="E100">
        <f t="shared" si="1"/>
        <v>5.6080500000000004</v>
      </c>
      <c r="F100" s="2">
        <v>6.2439999999999998</v>
      </c>
      <c r="G100">
        <v>4.4300000000000104</v>
      </c>
      <c r="H100" s="2">
        <v>6.2439999999999998</v>
      </c>
      <c r="I100">
        <v>4.3099999999994001</v>
      </c>
    </row>
    <row r="101" spans="1:9" x14ac:dyDescent="0.25">
      <c r="A101" s="1"/>
      <c r="B101" s="2">
        <v>48.5</v>
      </c>
      <c r="C101" s="2">
        <v>6.2439999999999998</v>
      </c>
      <c r="D101" s="2">
        <v>5.3579999999999997</v>
      </c>
      <c r="E101">
        <f t="shared" si="1"/>
        <v>5.6258999999999997</v>
      </c>
      <c r="F101" s="2">
        <v>6.2439999999999998</v>
      </c>
      <c r="G101" s="2">
        <v>4.4400000000000102</v>
      </c>
      <c r="H101" s="2">
        <v>6.2439999999999998</v>
      </c>
      <c r="I101" s="2">
        <v>4.3199999999992</v>
      </c>
    </row>
    <row r="102" spans="1:9" x14ac:dyDescent="0.25">
      <c r="A102" s="1"/>
      <c r="B102" s="2">
        <v>49</v>
      </c>
      <c r="C102" s="2">
        <v>6.2439999999999998</v>
      </c>
      <c r="D102" s="2">
        <v>5.3650000000000002</v>
      </c>
      <c r="E102">
        <f t="shared" si="1"/>
        <v>5.6332500000000003</v>
      </c>
      <c r="F102" s="2">
        <v>6.2439999999999998</v>
      </c>
      <c r="G102">
        <v>4.4500000000000197</v>
      </c>
      <c r="H102" s="2">
        <v>6.2439999999999998</v>
      </c>
      <c r="I102">
        <v>4.329999999999</v>
      </c>
    </row>
    <row r="103" spans="1:9" x14ac:dyDescent="0.25">
      <c r="A103" s="1"/>
      <c r="B103" s="2">
        <v>49.5</v>
      </c>
      <c r="C103" s="2">
        <v>6.2439999999999998</v>
      </c>
      <c r="D103" s="2">
        <v>5.3719999999999999</v>
      </c>
      <c r="E103">
        <f t="shared" si="1"/>
        <v>5.6406000000000001</v>
      </c>
      <c r="F103" s="2">
        <v>6.2439999999999998</v>
      </c>
      <c r="G103" s="2">
        <v>4.4600000000000204</v>
      </c>
      <c r="H103" s="2">
        <v>6.2439999999999998</v>
      </c>
      <c r="I103" s="2">
        <v>4.3399999999987999</v>
      </c>
    </row>
    <row r="104" spans="1:9" x14ac:dyDescent="0.25">
      <c r="A104" s="1"/>
      <c r="B104" s="3">
        <v>50</v>
      </c>
      <c r="C104" s="3">
        <v>6.2439999999999998</v>
      </c>
      <c r="D104" s="3">
        <v>5.3730000000000002</v>
      </c>
      <c r="E104">
        <f t="shared" si="1"/>
        <v>5.6416500000000003</v>
      </c>
      <c r="F104" s="2">
        <v>6.2439999999999998</v>
      </c>
      <c r="G104">
        <v>4.4700000000000202</v>
      </c>
      <c r="H104" s="2">
        <v>6.2439999999999998</v>
      </c>
      <c r="I104">
        <v>4.3499999999985999</v>
      </c>
    </row>
    <row r="105" spans="1:9" x14ac:dyDescent="0.25">
      <c r="A105" s="1"/>
      <c r="B105" s="2">
        <v>50.5</v>
      </c>
      <c r="C105" s="2">
        <v>6.2439999999999998</v>
      </c>
      <c r="D105" s="2">
        <v>5.367</v>
      </c>
      <c r="E105">
        <f t="shared" si="1"/>
        <v>5.6353499999999999</v>
      </c>
      <c r="F105" s="2">
        <v>6.2439999999999998</v>
      </c>
      <c r="G105" s="2">
        <v>4.48000000000002</v>
      </c>
      <c r="H105" s="2">
        <v>6.2439999999999998</v>
      </c>
      <c r="I105" s="2">
        <v>4.3599999999983998</v>
      </c>
    </row>
    <row r="106" spans="1:9" x14ac:dyDescent="0.25">
      <c r="A106" s="1"/>
      <c r="B106" s="2">
        <v>51</v>
      </c>
      <c r="C106" s="2">
        <v>6.2439999999999998</v>
      </c>
      <c r="D106" s="2">
        <v>5.36</v>
      </c>
      <c r="E106">
        <f t="shared" si="1"/>
        <v>5.628000000000001</v>
      </c>
      <c r="F106" s="2">
        <v>6.2439999999999998</v>
      </c>
      <c r="G106">
        <v>4.4900000000000198</v>
      </c>
      <c r="H106" s="2">
        <v>6.2439999999999998</v>
      </c>
      <c r="I106">
        <v>4.3699999999981998</v>
      </c>
    </row>
    <row r="107" spans="1:9" x14ac:dyDescent="0.25">
      <c r="A107" s="1"/>
      <c r="B107" s="2">
        <v>51.5</v>
      </c>
      <c r="C107" s="2">
        <v>6.2439999999999998</v>
      </c>
      <c r="D107" s="2">
        <v>5.3470000000000004</v>
      </c>
      <c r="E107">
        <f t="shared" si="1"/>
        <v>5.6143500000000008</v>
      </c>
      <c r="F107" s="2">
        <v>6.2439999999999998</v>
      </c>
      <c r="G107" s="2">
        <v>4.5000000000000204</v>
      </c>
      <c r="H107" s="2">
        <v>6.2439999999999998</v>
      </c>
      <c r="I107" s="2">
        <v>4.3799999999979997</v>
      </c>
    </row>
    <row r="108" spans="1:9" x14ac:dyDescent="0.25">
      <c r="A108" s="1"/>
      <c r="B108" s="2">
        <v>52</v>
      </c>
      <c r="C108" s="2">
        <v>6.2439999999999998</v>
      </c>
      <c r="D108" s="2">
        <v>5.3259999999999996</v>
      </c>
      <c r="E108">
        <f t="shared" si="1"/>
        <v>5.5922999999999998</v>
      </c>
      <c r="F108" s="2">
        <v>6.2439999999999998</v>
      </c>
      <c r="G108">
        <v>4.5100000000000202</v>
      </c>
      <c r="H108" s="2">
        <v>6.2439999999999998</v>
      </c>
      <c r="I108">
        <v>4.3899999999977997</v>
      </c>
    </row>
    <row r="109" spans="1:9" x14ac:dyDescent="0.25">
      <c r="A109" s="1"/>
      <c r="B109" s="2">
        <v>52.5</v>
      </c>
      <c r="C109" s="2">
        <v>6.2439999999999998</v>
      </c>
      <c r="D109" s="2">
        <v>5.3049999999999997</v>
      </c>
      <c r="E109">
        <f t="shared" si="1"/>
        <v>5.5702499999999997</v>
      </c>
      <c r="F109" s="2">
        <v>6.2439999999999998</v>
      </c>
      <c r="G109" s="2">
        <v>4.52000000000002</v>
      </c>
      <c r="H109" s="2">
        <v>6.2439999999999998</v>
      </c>
      <c r="I109" s="2">
        <v>4.4050000000000002</v>
      </c>
    </row>
    <row r="110" spans="1:9" x14ac:dyDescent="0.25">
      <c r="A110" s="1"/>
      <c r="B110" s="2">
        <v>53</v>
      </c>
      <c r="C110" s="2">
        <v>6.2439999999999998</v>
      </c>
      <c r="D110" s="2">
        <v>5.2770000000000001</v>
      </c>
      <c r="E110">
        <f t="shared" si="1"/>
        <v>5.5408500000000007</v>
      </c>
      <c r="F110" s="2">
        <v>6.2439999999999998</v>
      </c>
      <c r="G110">
        <v>4.5300000000000198</v>
      </c>
      <c r="H110" s="2">
        <v>6.2439999999999998</v>
      </c>
      <c r="I110">
        <v>4.4200000000021999</v>
      </c>
    </row>
    <row r="111" spans="1:9" x14ac:dyDescent="0.25">
      <c r="A111" s="1"/>
      <c r="B111" s="2">
        <v>53.5</v>
      </c>
      <c r="C111" s="2">
        <v>6.2439999999999998</v>
      </c>
      <c r="D111" s="2">
        <v>5.242</v>
      </c>
      <c r="E111">
        <f t="shared" si="1"/>
        <v>5.5041000000000002</v>
      </c>
      <c r="F111" s="2">
        <v>6.2439999999999998</v>
      </c>
      <c r="G111" s="2">
        <v>4.5400000000000196</v>
      </c>
      <c r="H111" s="2">
        <v>6.2439999999999998</v>
      </c>
      <c r="I111" s="2">
        <v>4.4350000000043996</v>
      </c>
    </row>
    <row r="112" spans="1:9" x14ac:dyDescent="0.25">
      <c r="A112" s="1"/>
      <c r="B112" s="2">
        <v>54</v>
      </c>
      <c r="C112" s="2">
        <v>6.2439999999999998</v>
      </c>
      <c r="D112" s="2">
        <v>5.2060000000000004</v>
      </c>
      <c r="E112">
        <f t="shared" si="1"/>
        <v>5.4663000000000004</v>
      </c>
      <c r="F112" s="2">
        <v>6.2439999999999998</v>
      </c>
      <c r="G112">
        <v>4.5500000000000203</v>
      </c>
      <c r="H112" s="2">
        <v>6.2439999999999998</v>
      </c>
      <c r="I112">
        <v>4.4500000000066002</v>
      </c>
    </row>
    <row r="113" spans="1:9" x14ac:dyDescent="0.25">
      <c r="A113" s="1"/>
      <c r="B113" s="2">
        <v>54.5</v>
      </c>
      <c r="C113" s="2">
        <v>6.2439999999999998</v>
      </c>
      <c r="D113" s="2">
        <v>5.165</v>
      </c>
      <c r="E113">
        <f t="shared" si="1"/>
        <v>5.4232500000000003</v>
      </c>
      <c r="F113" s="2">
        <v>6.2439999999999998</v>
      </c>
      <c r="G113" s="2">
        <v>4.56000000000002</v>
      </c>
      <c r="H113" s="2">
        <v>6.2439999999999998</v>
      </c>
      <c r="I113" s="2">
        <v>4.4650000000087999</v>
      </c>
    </row>
    <row r="114" spans="1:9" x14ac:dyDescent="0.25">
      <c r="A114" s="1"/>
      <c r="B114" s="2">
        <v>55</v>
      </c>
      <c r="C114" s="2">
        <v>6.2439999999999998</v>
      </c>
      <c r="D114" s="2">
        <v>5.1150000000000002</v>
      </c>
      <c r="E114">
        <f t="shared" si="1"/>
        <v>5.3707500000000001</v>
      </c>
      <c r="F114" s="2">
        <v>6.2439999999999998</v>
      </c>
      <c r="G114">
        <v>4.5700000000000198</v>
      </c>
      <c r="H114" s="2">
        <v>6.2439999999999998</v>
      </c>
      <c r="I114">
        <v>4.4800000000109996</v>
      </c>
    </row>
    <row r="115" spans="1:9" x14ac:dyDescent="0.25">
      <c r="A115" s="1"/>
      <c r="B115" s="2">
        <v>55.5</v>
      </c>
      <c r="C115" s="2">
        <v>6.2439999999999998</v>
      </c>
      <c r="D115" s="2">
        <v>5.0659999999999998</v>
      </c>
      <c r="E115">
        <f t="shared" si="1"/>
        <v>5.3193000000000001</v>
      </c>
      <c r="F115" s="2">
        <v>6.2439999999999998</v>
      </c>
      <c r="G115" s="2">
        <v>4.5800000000000196</v>
      </c>
      <c r="H115" s="2">
        <v>6.2439999999999998</v>
      </c>
      <c r="I115" s="2">
        <v>4.4950000000132002</v>
      </c>
    </row>
    <row r="116" spans="1:9" x14ac:dyDescent="0.25">
      <c r="A116" s="1"/>
      <c r="B116" s="2">
        <v>56</v>
      </c>
      <c r="C116" s="2">
        <v>6.2439999999999998</v>
      </c>
      <c r="D116" s="2">
        <v>5.0110000000000001</v>
      </c>
      <c r="E116">
        <f t="shared" si="1"/>
        <v>5.2615500000000006</v>
      </c>
      <c r="F116" s="2">
        <v>6.2439999999999998</v>
      </c>
      <c r="G116">
        <v>4.59</v>
      </c>
      <c r="H116" s="2">
        <v>6.2439999999999998</v>
      </c>
      <c r="I116">
        <v>4.5100000000153999</v>
      </c>
    </row>
    <row r="117" spans="1:9" x14ac:dyDescent="0.25">
      <c r="A117" s="1"/>
      <c r="B117" s="2">
        <v>56.5</v>
      </c>
      <c r="C117" s="2">
        <v>6.2439999999999998</v>
      </c>
      <c r="D117" s="2">
        <v>4.9480000000000004</v>
      </c>
      <c r="E117">
        <f t="shared" si="1"/>
        <v>5.1954000000000002</v>
      </c>
      <c r="F117" s="2">
        <v>6.2439999999999998</v>
      </c>
      <c r="G117" s="2">
        <v>4.62</v>
      </c>
      <c r="H117" s="2">
        <v>6.2439999999999998</v>
      </c>
      <c r="I117" s="2">
        <v>4.5250000000175996</v>
      </c>
    </row>
    <row r="118" spans="1:9" x14ac:dyDescent="0.25">
      <c r="A118" s="1"/>
      <c r="B118" s="2">
        <v>57</v>
      </c>
      <c r="C118" s="2">
        <v>6.2439999999999998</v>
      </c>
      <c r="D118" s="2">
        <v>4.8860000000000001</v>
      </c>
      <c r="E118">
        <f t="shared" si="1"/>
        <v>5.1303000000000001</v>
      </c>
      <c r="F118" s="2">
        <v>6.2439999999999998</v>
      </c>
      <c r="G118">
        <v>4.6500000000000004</v>
      </c>
      <c r="H118" s="2">
        <v>6.2439999999999998</v>
      </c>
      <c r="I118">
        <v>4.5449999999999999</v>
      </c>
    </row>
    <row r="119" spans="1:9" x14ac:dyDescent="0.25">
      <c r="A119" s="1"/>
      <c r="B119" s="2">
        <v>57.5</v>
      </c>
      <c r="C119" s="2">
        <v>6.2439999999999998</v>
      </c>
      <c r="D119" s="2">
        <v>4.8179999999999996</v>
      </c>
      <c r="E119">
        <f t="shared" si="1"/>
        <v>5.0588999999999995</v>
      </c>
      <c r="F119" s="2">
        <v>6.2439999999999998</v>
      </c>
      <c r="G119" s="2">
        <v>4.68</v>
      </c>
      <c r="H119" s="2">
        <v>6.2439999999999998</v>
      </c>
      <c r="I119" s="2">
        <v>4.5649999999824002</v>
      </c>
    </row>
    <row r="120" spans="1:9" x14ac:dyDescent="0.25">
      <c r="A120" s="1"/>
      <c r="B120" s="2">
        <v>58</v>
      </c>
      <c r="C120" s="2">
        <v>6.2439999999999998</v>
      </c>
      <c r="D120" s="2">
        <v>4.7439999999999998</v>
      </c>
      <c r="E120">
        <f t="shared" si="1"/>
        <v>4.9812000000000003</v>
      </c>
      <c r="F120" s="2">
        <v>6.2439999999999998</v>
      </c>
      <c r="G120">
        <v>4.71</v>
      </c>
      <c r="H120" s="2">
        <v>6.2439999999999998</v>
      </c>
      <c r="I120">
        <v>4.5849999999647997</v>
      </c>
    </row>
    <row r="121" spans="1:9" x14ac:dyDescent="0.25">
      <c r="A121" s="1"/>
      <c r="B121" s="2">
        <v>58.5</v>
      </c>
      <c r="C121" s="2">
        <v>6.2439999999999998</v>
      </c>
      <c r="D121" s="2">
        <v>4.6710000000000003</v>
      </c>
      <c r="E121">
        <f t="shared" si="1"/>
        <v>4.9045500000000004</v>
      </c>
      <c r="F121" s="2">
        <v>6.2439999999999998</v>
      </c>
      <c r="G121" s="2">
        <v>4.74</v>
      </c>
      <c r="H121" s="2">
        <v>6.2439999999999998</v>
      </c>
      <c r="I121" s="2">
        <v>4.6049999999472</v>
      </c>
    </row>
    <row r="122" spans="1:9" x14ac:dyDescent="0.25">
      <c r="A122" s="1"/>
      <c r="B122" s="2">
        <v>59</v>
      </c>
      <c r="C122" s="2">
        <v>6.2439999999999998</v>
      </c>
      <c r="D122" s="2">
        <v>4.5919999999999996</v>
      </c>
      <c r="E122">
        <f t="shared" si="1"/>
        <v>4.8216000000000001</v>
      </c>
      <c r="F122" s="2">
        <v>6.2439999999999998</v>
      </c>
      <c r="G122">
        <v>4.7699999999999996</v>
      </c>
      <c r="H122" s="2">
        <v>6.2439999999999998</v>
      </c>
      <c r="I122">
        <v>4.6249999999296003</v>
      </c>
    </row>
    <row r="123" spans="1:9" x14ac:dyDescent="0.25">
      <c r="A123" s="1"/>
      <c r="B123" s="2">
        <v>59.5</v>
      </c>
      <c r="C123" s="2">
        <v>6.2439999999999998</v>
      </c>
      <c r="D123" s="2">
        <v>4.5110000000000001</v>
      </c>
      <c r="E123">
        <f t="shared" si="1"/>
        <v>4.7365500000000003</v>
      </c>
      <c r="F123" s="2">
        <v>6.2439999999999998</v>
      </c>
      <c r="G123" s="2">
        <v>4.8</v>
      </c>
      <c r="H123" s="2">
        <v>6.2439999999999998</v>
      </c>
      <c r="I123" s="2">
        <v>4.6449999999119997</v>
      </c>
    </row>
    <row r="124" spans="1:9" x14ac:dyDescent="0.25">
      <c r="A124" s="1"/>
      <c r="B124" s="2">
        <v>60</v>
      </c>
      <c r="C124" s="2">
        <v>6.2439999999999998</v>
      </c>
      <c r="D124" s="2">
        <v>4.4269999999999996</v>
      </c>
      <c r="E124">
        <f t="shared" si="1"/>
        <v>4.6483499999999998</v>
      </c>
      <c r="F124" s="2">
        <v>6.2439999999999998</v>
      </c>
      <c r="G124">
        <v>4.83</v>
      </c>
      <c r="H124" s="2">
        <v>6.2439999999999998</v>
      </c>
      <c r="I124">
        <v>4.6649999998944001</v>
      </c>
    </row>
    <row r="125" spans="1:9" x14ac:dyDescent="0.25">
      <c r="A125" s="1"/>
      <c r="B125" s="2">
        <v>60.5</v>
      </c>
      <c r="C125" s="2">
        <v>6.2439999999999998</v>
      </c>
      <c r="D125" s="2">
        <v>4.343</v>
      </c>
      <c r="E125">
        <f t="shared" si="1"/>
        <v>4.5601500000000001</v>
      </c>
      <c r="F125" s="2">
        <v>6.2439999999999998</v>
      </c>
      <c r="G125" s="2">
        <v>4.8600000000000003</v>
      </c>
      <c r="H125" s="2">
        <v>6.2439999999999998</v>
      </c>
      <c r="I125" s="2">
        <v>4.6849999998768004</v>
      </c>
    </row>
    <row r="126" spans="1:9" x14ac:dyDescent="0.25">
      <c r="A126" s="1"/>
      <c r="B126" s="2">
        <v>61</v>
      </c>
      <c r="C126" s="2">
        <v>6.2439999999999998</v>
      </c>
      <c r="D126" s="2">
        <v>4.2539999999999996</v>
      </c>
      <c r="E126">
        <f t="shared" si="1"/>
        <v>4.4666999999999994</v>
      </c>
      <c r="F126" s="2">
        <v>6.2439999999999998</v>
      </c>
      <c r="G126">
        <v>4.8899999999999997</v>
      </c>
      <c r="H126" s="2">
        <v>6.2439999999999998</v>
      </c>
      <c r="I126">
        <v>4.7049999998591998</v>
      </c>
    </row>
    <row r="127" spans="1:9" x14ac:dyDescent="0.25">
      <c r="A127" s="1"/>
      <c r="B127" s="2">
        <v>61.5</v>
      </c>
      <c r="C127" s="2">
        <v>6.2439999999999998</v>
      </c>
      <c r="D127" s="2">
        <v>4.1660000000000004</v>
      </c>
      <c r="E127">
        <f t="shared" si="1"/>
        <v>4.3743000000000007</v>
      </c>
      <c r="F127" s="2">
        <v>6.2439999999999998</v>
      </c>
      <c r="G127">
        <v>4.95</v>
      </c>
      <c r="H127" s="2">
        <v>6.2439999999999998</v>
      </c>
      <c r="I127" s="2">
        <v>4.7249999998416001</v>
      </c>
    </row>
    <row r="128" spans="1:9" x14ac:dyDescent="0.25">
      <c r="A128" s="1"/>
      <c r="B128" s="2">
        <v>62</v>
      </c>
      <c r="C128" s="2">
        <v>6.2439999999999998</v>
      </c>
      <c r="D128" s="2">
        <v>4.0730000000000004</v>
      </c>
      <c r="E128">
        <f t="shared" si="1"/>
        <v>4.276650000000001</v>
      </c>
      <c r="F128" s="2">
        <v>6.2439999999999998</v>
      </c>
      <c r="G128">
        <v>5.01</v>
      </c>
      <c r="H128" s="2">
        <v>6.2439999999999998</v>
      </c>
      <c r="I128" s="2">
        <v>4.7449999998239996</v>
      </c>
    </row>
    <row r="129" spans="1:9" x14ac:dyDescent="0.25">
      <c r="A129" s="1"/>
      <c r="B129" s="2">
        <v>62.5</v>
      </c>
      <c r="C129" s="2">
        <v>6.2439999999999998</v>
      </c>
      <c r="D129" s="2">
        <v>3.9830000000000001</v>
      </c>
      <c r="E129">
        <f t="shared" si="1"/>
        <v>4.18215</v>
      </c>
      <c r="F129" s="2">
        <v>6.2439999999999998</v>
      </c>
      <c r="G129">
        <v>5.07</v>
      </c>
      <c r="H129" s="2">
        <v>6.2439999999999998</v>
      </c>
      <c r="I129" s="2">
        <v>4.7649999998063999</v>
      </c>
    </row>
    <row r="130" spans="1:9" x14ac:dyDescent="0.25">
      <c r="A130" s="1"/>
      <c r="B130" s="2">
        <v>63</v>
      </c>
      <c r="C130" s="2">
        <v>6.2439999999999998</v>
      </c>
      <c r="D130" s="2">
        <v>3.8889999999999998</v>
      </c>
      <c r="E130">
        <f t="shared" si="1"/>
        <v>4.08345</v>
      </c>
      <c r="F130" s="2">
        <v>6.2439999999999998</v>
      </c>
      <c r="G130">
        <v>5.14</v>
      </c>
      <c r="H130" s="2">
        <v>6.2439999999999998</v>
      </c>
      <c r="I130" s="2">
        <v>4.8</v>
      </c>
    </row>
    <row r="131" spans="1:9" x14ac:dyDescent="0.25">
      <c r="A131" s="1"/>
      <c r="B131" s="2">
        <v>63.5</v>
      </c>
      <c r="C131" s="2">
        <v>6.2439999999999998</v>
      </c>
      <c r="D131" s="2">
        <v>3.7970000000000002</v>
      </c>
      <c r="E131">
        <f t="shared" si="1"/>
        <v>3.9868500000000004</v>
      </c>
      <c r="F131" s="2">
        <v>6.2439999999999998</v>
      </c>
      <c r="G131">
        <v>5.21</v>
      </c>
      <c r="H131" s="2">
        <v>6.2439999999999998</v>
      </c>
      <c r="I131" s="2">
        <v>4.84</v>
      </c>
    </row>
    <row r="132" spans="1:9" x14ac:dyDescent="0.25">
      <c r="A132" s="1"/>
      <c r="B132" s="2">
        <v>64</v>
      </c>
      <c r="C132" s="2">
        <v>6.2439999999999998</v>
      </c>
      <c r="D132" s="2">
        <v>3.702</v>
      </c>
      <c r="E132">
        <f t="shared" si="1"/>
        <v>3.8871000000000002</v>
      </c>
      <c r="F132" s="2">
        <v>6.2439999999999998</v>
      </c>
      <c r="G132">
        <v>5.28</v>
      </c>
      <c r="H132" s="2">
        <v>6.2439999999999998</v>
      </c>
      <c r="I132" s="2">
        <v>4.8899999999999997</v>
      </c>
    </row>
    <row r="133" spans="1:9" x14ac:dyDescent="0.25">
      <c r="A133" s="1"/>
      <c r="B133" s="2">
        <v>64.5</v>
      </c>
      <c r="C133" s="2">
        <v>6.2439999999999998</v>
      </c>
      <c r="D133" s="2">
        <v>3.6080000000000001</v>
      </c>
      <c r="E133">
        <f t="shared" ref="E133:E196" si="2">D133*1.05</f>
        <v>3.7884000000000002</v>
      </c>
      <c r="F133" s="2">
        <v>6.2439999999999998</v>
      </c>
      <c r="G133">
        <v>5.35</v>
      </c>
      <c r="H133" s="2">
        <v>6.2439999999999998</v>
      </c>
      <c r="I133" s="2">
        <v>4.9400000000000004</v>
      </c>
    </row>
    <row r="134" spans="1:9" x14ac:dyDescent="0.25">
      <c r="A134" s="1"/>
      <c r="B134" s="2">
        <v>65</v>
      </c>
      <c r="C134" s="2">
        <v>6.2439999999999998</v>
      </c>
      <c r="D134" s="2">
        <v>3.5169999999999999</v>
      </c>
      <c r="E134">
        <f t="shared" si="2"/>
        <v>3.69285</v>
      </c>
      <c r="F134" s="2">
        <v>6.2439999999999998</v>
      </c>
      <c r="G134">
        <v>5.42</v>
      </c>
      <c r="H134" s="2">
        <v>6.2439999999999998</v>
      </c>
      <c r="I134" s="2">
        <v>5</v>
      </c>
    </row>
    <row r="135" spans="1:9" x14ac:dyDescent="0.25">
      <c r="A135" s="1"/>
      <c r="B135" s="2">
        <v>65.5</v>
      </c>
      <c r="C135" s="2">
        <v>6.2439999999999998</v>
      </c>
      <c r="D135" s="2">
        <v>3.4239999999999999</v>
      </c>
      <c r="E135">
        <f t="shared" si="2"/>
        <v>3.5952000000000002</v>
      </c>
      <c r="F135" s="2">
        <v>6.2439999999999998</v>
      </c>
      <c r="G135">
        <v>5.49</v>
      </c>
      <c r="H135" s="2">
        <v>6.2439999999999998</v>
      </c>
      <c r="I135" s="2">
        <v>5.0599999999999996</v>
      </c>
    </row>
    <row r="136" spans="1:9" x14ac:dyDescent="0.25">
      <c r="A136" s="1"/>
      <c r="B136" s="2">
        <v>66</v>
      </c>
      <c r="C136" s="2">
        <v>6.2439999999999998</v>
      </c>
      <c r="D136" s="2">
        <v>3.3359999999999999</v>
      </c>
      <c r="E136">
        <f t="shared" si="2"/>
        <v>3.5028000000000001</v>
      </c>
      <c r="F136" s="2">
        <v>6.2439999999999998</v>
      </c>
      <c r="G136">
        <v>5.55</v>
      </c>
      <c r="H136" s="2">
        <v>6.2439999999999998</v>
      </c>
      <c r="I136" s="2">
        <v>5.12</v>
      </c>
    </row>
    <row r="137" spans="1:9" x14ac:dyDescent="0.25">
      <c r="A137" s="1"/>
      <c r="B137" s="2">
        <v>66.5</v>
      </c>
      <c r="C137" s="2">
        <v>6.2439999999999998</v>
      </c>
      <c r="D137" s="2">
        <v>3.246</v>
      </c>
      <c r="E137">
        <f t="shared" si="2"/>
        <v>3.4083000000000001</v>
      </c>
      <c r="F137" s="2">
        <v>6.2439999999999998</v>
      </c>
      <c r="G137">
        <v>5.61</v>
      </c>
      <c r="H137" s="2">
        <v>6.2439999999999998</v>
      </c>
      <c r="I137" s="2">
        <v>5.18</v>
      </c>
    </row>
    <row r="138" spans="1:9" x14ac:dyDescent="0.25">
      <c r="A138" s="1"/>
      <c r="B138" s="2">
        <v>67</v>
      </c>
      <c r="C138" s="2">
        <v>6.2439999999999998</v>
      </c>
      <c r="D138" s="2">
        <v>3.16</v>
      </c>
      <c r="E138">
        <f t="shared" si="2"/>
        <v>3.3180000000000005</v>
      </c>
      <c r="F138" s="2">
        <v>6.2439999999999998</v>
      </c>
      <c r="G138">
        <v>5.66</v>
      </c>
      <c r="H138" s="2">
        <v>6.2439999999999998</v>
      </c>
      <c r="I138">
        <v>5.25</v>
      </c>
    </row>
    <row r="139" spans="1:9" x14ac:dyDescent="0.25">
      <c r="A139" s="1"/>
      <c r="B139" s="2">
        <v>67.5</v>
      </c>
      <c r="C139" s="2">
        <v>6.2439999999999998</v>
      </c>
      <c r="D139" s="2">
        <v>3.0750000000000002</v>
      </c>
      <c r="E139">
        <f t="shared" si="2"/>
        <v>3.2287500000000002</v>
      </c>
      <c r="F139" s="2">
        <v>6.2439999999999998</v>
      </c>
      <c r="G139">
        <v>5.71</v>
      </c>
      <c r="H139" s="2">
        <v>6.2439999999999998</v>
      </c>
      <c r="I139" s="2">
        <v>5.3</v>
      </c>
    </row>
    <row r="140" spans="1:9" x14ac:dyDescent="0.25">
      <c r="A140" s="1"/>
      <c r="B140" s="2">
        <v>68</v>
      </c>
      <c r="C140" s="2">
        <v>6.2439999999999998</v>
      </c>
      <c r="D140" s="2">
        <v>2.9940000000000002</v>
      </c>
      <c r="E140">
        <f t="shared" si="2"/>
        <v>3.1437000000000004</v>
      </c>
      <c r="F140" s="2">
        <v>6.2439999999999998</v>
      </c>
      <c r="G140">
        <v>5.75</v>
      </c>
      <c r="H140" s="2">
        <v>6.2439999999999998</v>
      </c>
      <c r="I140">
        <v>5.34</v>
      </c>
    </row>
    <row r="141" spans="1:9" x14ac:dyDescent="0.25">
      <c r="A141" s="1"/>
      <c r="B141" s="2">
        <v>68.5</v>
      </c>
      <c r="C141" s="2">
        <v>6.2439999999999998</v>
      </c>
      <c r="D141" s="2">
        <v>2.9129999999999998</v>
      </c>
      <c r="E141">
        <f t="shared" si="2"/>
        <v>3.0586500000000001</v>
      </c>
      <c r="F141" s="2">
        <v>6.2439999999999998</v>
      </c>
      <c r="G141">
        <v>5.79</v>
      </c>
      <c r="H141" s="2">
        <v>6.2439999999999998</v>
      </c>
      <c r="I141" s="2">
        <v>5.38</v>
      </c>
    </row>
    <row r="142" spans="1:9" x14ac:dyDescent="0.25">
      <c r="A142" s="1"/>
      <c r="B142" s="2">
        <v>69</v>
      </c>
      <c r="C142" s="2">
        <v>6.2439999999999998</v>
      </c>
      <c r="D142" s="2">
        <v>2.835</v>
      </c>
      <c r="E142">
        <f t="shared" si="2"/>
        <v>2.97675</v>
      </c>
      <c r="F142" s="2">
        <v>6.2439999999999998</v>
      </c>
      <c r="G142">
        <v>5.83</v>
      </c>
      <c r="H142" s="2">
        <v>6.2439999999999998</v>
      </c>
      <c r="I142">
        <v>5.41</v>
      </c>
    </row>
    <row r="143" spans="1:9" x14ac:dyDescent="0.25">
      <c r="A143" s="1"/>
      <c r="B143" s="2">
        <v>69.5</v>
      </c>
      <c r="C143" s="2">
        <v>6.2439999999999998</v>
      </c>
      <c r="D143" s="2">
        <v>2.7629999999999999</v>
      </c>
      <c r="E143">
        <f t="shared" si="2"/>
        <v>2.9011499999999999</v>
      </c>
      <c r="F143" s="2">
        <v>6.2439999999999998</v>
      </c>
      <c r="G143">
        <v>5.85</v>
      </c>
      <c r="H143" s="2">
        <v>6.2439999999999998</v>
      </c>
      <c r="I143" s="2">
        <v>5.44</v>
      </c>
    </row>
    <row r="144" spans="1:9" x14ac:dyDescent="0.25">
      <c r="A144" s="1"/>
      <c r="B144" s="2">
        <v>70</v>
      </c>
      <c r="C144" s="2">
        <v>6.2439999999999998</v>
      </c>
      <c r="D144" s="2">
        <v>2.6909999999999998</v>
      </c>
      <c r="E144">
        <f t="shared" si="2"/>
        <v>2.8255499999999998</v>
      </c>
      <c r="F144" s="2">
        <v>6.2439999999999998</v>
      </c>
      <c r="G144">
        <v>5.87</v>
      </c>
      <c r="H144" s="2">
        <v>6.2439999999999998</v>
      </c>
      <c r="I144">
        <v>5.46</v>
      </c>
    </row>
    <row r="145" spans="1:9" x14ac:dyDescent="0.25">
      <c r="A145" s="1"/>
      <c r="B145" s="2">
        <v>70.5</v>
      </c>
      <c r="C145" s="2">
        <v>6.2439999999999998</v>
      </c>
      <c r="D145" s="2">
        <v>2.625</v>
      </c>
      <c r="E145">
        <f t="shared" si="2"/>
        <v>2.7562500000000001</v>
      </c>
      <c r="F145" s="2">
        <v>6.2439999999999998</v>
      </c>
      <c r="G145">
        <v>5.9</v>
      </c>
      <c r="H145" s="2">
        <v>6.2439999999999998</v>
      </c>
      <c r="I145" s="2">
        <v>5.48</v>
      </c>
    </row>
    <row r="146" spans="1:9" x14ac:dyDescent="0.25">
      <c r="A146" s="1"/>
      <c r="B146" s="3">
        <v>71</v>
      </c>
      <c r="C146" s="3">
        <v>6.2439999999999998</v>
      </c>
      <c r="D146" s="3">
        <v>2.56</v>
      </c>
      <c r="E146" s="16">
        <f t="shared" si="2"/>
        <v>2.6880000000000002</v>
      </c>
      <c r="F146" s="3">
        <v>6.2439999999999998</v>
      </c>
      <c r="G146" s="16">
        <v>5.91</v>
      </c>
      <c r="H146" s="2">
        <v>6.2439999999999998</v>
      </c>
      <c r="I146">
        <v>5.5</v>
      </c>
    </row>
    <row r="147" spans="1:9" x14ac:dyDescent="0.25">
      <c r="A147" s="1"/>
      <c r="B147" s="2">
        <v>71.5</v>
      </c>
      <c r="C147" s="2">
        <v>6.2439999999999998</v>
      </c>
      <c r="D147" s="2">
        <v>2.5019999999999998</v>
      </c>
      <c r="E147">
        <f t="shared" si="2"/>
        <v>2.6271</v>
      </c>
      <c r="F147" s="2">
        <v>6.2439999999999998</v>
      </c>
      <c r="G147">
        <v>5.9</v>
      </c>
      <c r="H147" s="2">
        <v>6.2439999999999998</v>
      </c>
      <c r="I147" s="2">
        <v>5.51</v>
      </c>
    </row>
    <row r="148" spans="1:9" x14ac:dyDescent="0.25">
      <c r="A148" s="1"/>
      <c r="B148" s="2">
        <v>72</v>
      </c>
      <c r="C148" s="2">
        <v>6.2439999999999998</v>
      </c>
      <c r="D148" s="2">
        <v>2.444</v>
      </c>
      <c r="E148">
        <f t="shared" si="2"/>
        <v>2.5662000000000003</v>
      </c>
      <c r="F148" s="2">
        <v>6.2439999999999998</v>
      </c>
      <c r="G148">
        <v>5.87</v>
      </c>
      <c r="H148" s="2">
        <v>6.2439999999999998</v>
      </c>
      <c r="I148">
        <v>5.52</v>
      </c>
    </row>
    <row r="149" spans="1:9" x14ac:dyDescent="0.25">
      <c r="A149" s="1"/>
      <c r="B149" s="2">
        <v>72.5</v>
      </c>
      <c r="C149" s="2">
        <v>6.2439999999999998</v>
      </c>
      <c r="D149" s="2">
        <v>2.3919999999999999</v>
      </c>
      <c r="E149">
        <f t="shared" si="2"/>
        <v>2.5116000000000001</v>
      </c>
      <c r="F149" s="2">
        <v>6.2439999999999998</v>
      </c>
      <c r="G149">
        <v>5.85</v>
      </c>
      <c r="H149" s="2">
        <v>6.2439999999999998</v>
      </c>
      <c r="I149" s="2">
        <v>5.53</v>
      </c>
    </row>
    <row r="150" spans="1:9" x14ac:dyDescent="0.25">
      <c r="A150" s="1"/>
      <c r="B150" s="2">
        <v>73</v>
      </c>
      <c r="C150" s="2">
        <v>6.2439999999999998</v>
      </c>
      <c r="D150" s="2">
        <v>2.3420000000000001</v>
      </c>
      <c r="E150">
        <f t="shared" si="2"/>
        <v>2.4591000000000003</v>
      </c>
      <c r="F150" s="2">
        <v>6.2439999999999998</v>
      </c>
      <c r="G150">
        <v>5.81</v>
      </c>
      <c r="H150" s="2">
        <v>6.2439999999999998</v>
      </c>
      <c r="I150">
        <v>5.54</v>
      </c>
    </row>
    <row r="151" spans="1:9" x14ac:dyDescent="0.25">
      <c r="A151" s="1"/>
      <c r="B151" s="2">
        <v>73.5</v>
      </c>
      <c r="C151" s="2">
        <v>6.2439999999999998</v>
      </c>
      <c r="D151" s="2">
        <v>2.2949999999999999</v>
      </c>
      <c r="E151">
        <f t="shared" si="2"/>
        <v>2.4097499999999998</v>
      </c>
      <c r="F151" s="2">
        <v>6.2439999999999998</v>
      </c>
      <c r="G151">
        <v>5.77</v>
      </c>
      <c r="H151" s="2">
        <v>6.2439999999999998</v>
      </c>
      <c r="I151" s="2">
        <v>5.5404999999999998</v>
      </c>
    </row>
    <row r="152" spans="1:9" x14ac:dyDescent="0.25">
      <c r="A152" s="1"/>
      <c r="B152" s="17">
        <v>74</v>
      </c>
      <c r="C152" s="17">
        <v>6.2439999999999998</v>
      </c>
      <c r="D152" s="17">
        <v>2.254</v>
      </c>
      <c r="E152" s="18">
        <f t="shared" si="2"/>
        <v>2.3667000000000002</v>
      </c>
      <c r="F152" s="17">
        <v>6.2439999999999998</v>
      </c>
      <c r="G152" s="18">
        <v>5.72</v>
      </c>
      <c r="H152" s="17">
        <v>6.2439999999999998</v>
      </c>
      <c r="I152" s="18">
        <v>5.55</v>
      </c>
    </row>
    <row r="153" spans="1:9" x14ac:dyDescent="0.25">
      <c r="A153" s="1"/>
      <c r="B153" s="2">
        <v>74.5</v>
      </c>
      <c r="C153" s="2">
        <v>6.2439999999999998</v>
      </c>
      <c r="D153" s="2">
        <v>2.214</v>
      </c>
      <c r="E153">
        <f t="shared" si="2"/>
        <v>2.3247</v>
      </c>
      <c r="F153" s="2">
        <v>6.2439999999999998</v>
      </c>
      <c r="G153">
        <v>5.67</v>
      </c>
      <c r="H153" s="2">
        <v>6.2439999999999998</v>
      </c>
      <c r="I153">
        <v>5.54</v>
      </c>
    </row>
    <row r="154" spans="1:9" x14ac:dyDescent="0.25">
      <c r="A154" s="1"/>
      <c r="B154" s="2">
        <v>75</v>
      </c>
      <c r="C154" s="2">
        <v>6.2439999999999998</v>
      </c>
      <c r="D154" s="2">
        <v>2.1789999999999998</v>
      </c>
      <c r="E154">
        <f t="shared" si="2"/>
        <v>2.2879499999999999</v>
      </c>
      <c r="F154" s="2">
        <v>6.2439999999999998</v>
      </c>
      <c r="G154">
        <v>5.62</v>
      </c>
      <c r="H154" s="2">
        <v>6.2439999999999998</v>
      </c>
      <c r="I154">
        <v>5.52</v>
      </c>
    </row>
    <row r="155" spans="1:9" x14ac:dyDescent="0.25">
      <c r="A155" s="1"/>
      <c r="B155" s="2">
        <v>75.5</v>
      </c>
      <c r="C155" s="2">
        <v>6.2439999999999998</v>
      </c>
      <c r="D155" s="2">
        <v>2.1459999999999999</v>
      </c>
      <c r="E155">
        <f t="shared" si="2"/>
        <v>2.2532999999999999</v>
      </c>
      <c r="F155" s="2">
        <v>6.2439999999999998</v>
      </c>
      <c r="G155">
        <v>5.55</v>
      </c>
      <c r="H155" s="2">
        <v>6.2439999999999998</v>
      </c>
      <c r="I155">
        <v>5.5</v>
      </c>
    </row>
    <row r="156" spans="1:9" x14ac:dyDescent="0.25">
      <c r="A156" s="1"/>
      <c r="B156" s="2">
        <v>76</v>
      </c>
      <c r="C156" s="2">
        <v>6.2439999999999998</v>
      </c>
      <c r="D156" s="2">
        <v>2.117</v>
      </c>
      <c r="E156">
        <f t="shared" si="2"/>
        <v>2.2228500000000002</v>
      </c>
      <c r="F156" s="2">
        <v>6.2439999999999998</v>
      </c>
      <c r="G156">
        <v>5.4669999999999996</v>
      </c>
      <c r="H156" s="2">
        <v>6.2439999999999998</v>
      </c>
      <c r="I156">
        <v>5.48</v>
      </c>
    </row>
    <row r="157" spans="1:9" x14ac:dyDescent="0.25">
      <c r="A157" s="1"/>
      <c r="B157" s="2">
        <v>76.5</v>
      </c>
      <c r="C157" s="2">
        <v>6.2439999999999998</v>
      </c>
      <c r="D157" s="2">
        <v>2.0880000000000001</v>
      </c>
      <c r="E157">
        <f t="shared" si="2"/>
        <v>2.1924000000000001</v>
      </c>
      <c r="F157" s="2">
        <v>6.2439999999999998</v>
      </c>
      <c r="G157">
        <v>5.3742999999999999</v>
      </c>
      <c r="H157" s="2">
        <v>6.2439999999999998</v>
      </c>
      <c r="I157">
        <v>5.44</v>
      </c>
    </row>
    <row r="158" spans="1:9" x14ac:dyDescent="0.25">
      <c r="A158" s="1"/>
      <c r="B158" s="2">
        <v>77</v>
      </c>
      <c r="C158" s="2">
        <v>6.2439999999999998</v>
      </c>
      <c r="D158" s="2">
        <v>2.0640000000000001</v>
      </c>
      <c r="E158">
        <f t="shared" si="2"/>
        <v>2.1672000000000002</v>
      </c>
      <c r="F158" s="2">
        <v>6.2439999999999998</v>
      </c>
      <c r="G158">
        <v>5.227665</v>
      </c>
      <c r="H158" s="2">
        <v>6.2439999999999998</v>
      </c>
      <c r="I158">
        <v>5.36</v>
      </c>
    </row>
    <row r="159" spans="1:9" x14ac:dyDescent="0.25">
      <c r="A159" s="1"/>
      <c r="B159" s="2">
        <v>77.5</v>
      </c>
      <c r="C159" s="2">
        <v>6.2439999999999998</v>
      </c>
      <c r="D159" s="2">
        <v>2.04</v>
      </c>
      <c r="E159">
        <f t="shared" si="2"/>
        <v>2.1420000000000003</v>
      </c>
      <c r="F159" s="2">
        <v>6.2439999999999998</v>
      </c>
      <c r="G159">
        <v>5.0182149999999996</v>
      </c>
      <c r="H159" s="2">
        <v>6.2439999999999998</v>
      </c>
      <c r="I159">
        <v>5.27</v>
      </c>
    </row>
    <row r="160" spans="1:9" x14ac:dyDescent="0.25">
      <c r="A160" s="1"/>
      <c r="B160" s="2">
        <v>78</v>
      </c>
      <c r="C160" s="2">
        <v>6.2439999999999998</v>
      </c>
      <c r="D160" s="2">
        <v>2.0169999999999999</v>
      </c>
      <c r="E160">
        <f t="shared" si="2"/>
        <v>2.1178499999999998</v>
      </c>
      <c r="F160" s="2">
        <v>6.2439999999999998</v>
      </c>
      <c r="G160">
        <v>4.4834500000000004</v>
      </c>
      <c r="H160" s="2">
        <v>6.2439999999999998</v>
      </c>
      <c r="I160">
        <v>5.14</v>
      </c>
    </row>
    <row r="161" spans="1:9" x14ac:dyDescent="0.25">
      <c r="A161" s="1"/>
      <c r="B161" s="2">
        <v>78.5</v>
      </c>
      <c r="C161" s="2">
        <v>6.2439999999999998</v>
      </c>
      <c r="D161" s="2">
        <v>1.9970000000000001</v>
      </c>
      <c r="E161">
        <f t="shared" si="2"/>
        <v>2.0968500000000003</v>
      </c>
      <c r="F161" s="2">
        <v>6.2439999999999998</v>
      </c>
      <c r="G161">
        <v>4.1198684999999999</v>
      </c>
      <c r="H161" s="2">
        <v>6.2439999999999998</v>
      </c>
      <c r="I161">
        <v>4.92</v>
      </c>
    </row>
    <row r="162" spans="1:9" x14ac:dyDescent="0.25">
      <c r="A162" s="1"/>
      <c r="B162" s="2">
        <v>79</v>
      </c>
      <c r="C162" s="2">
        <v>6.2439999999999998</v>
      </c>
      <c r="D162" s="2">
        <v>1.9770000000000001</v>
      </c>
      <c r="E162">
        <f t="shared" si="2"/>
        <v>2.07585</v>
      </c>
      <c r="F162" s="2">
        <v>6.2439999999999998</v>
      </c>
      <c r="G162">
        <v>3.57585</v>
      </c>
      <c r="H162" s="2">
        <v>6.2439999999999998</v>
      </c>
      <c r="I162">
        <v>4.57585</v>
      </c>
    </row>
    <row r="163" spans="1:9" x14ac:dyDescent="0.25">
      <c r="A163" s="1"/>
      <c r="B163" s="2">
        <v>79.5</v>
      </c>
      <c r="C163" s="2">
        <v>6.2439999999999998</v>
      </c>
      <c r="D163" s="2">
        <v>1.9590000000000001</v>
      </c>
      <c r="E163">
        <f t="shared" si="2"/>
        <v>2.0569500000000001</v>
      </c>
      <c r="F163" s="2">
        <v>6.2439999999999998</v>
      </c>
      <c r="G163">
        <v>2.8569499999999999</v>
      </c>
      <c r="H163" s="2">
        <v>6.2439999999999998</v>
      </c>
      <c r="I163">
        <v>3.8569499999999999</v>
      </c>
    </row>
    <row r="164" spans="1:9" x14ac:dyDescent="0.25">
      <c r="A164" s="1"/>
      <c r="B164" s="2">
        <v>80</v>
      </c>
      <c r="C164" s="2">
        <v>6.2439999999999998</v>
      </c>
      <c r="D164" s="2">
        <v>1.94</v>
      </c>
      <c r="E164">
        <f t="shared" si="2"/>
        <v>2.0369999999999999</v>
      </c>
      <c r="F164" s="2">
        <v>6.2439999999999998</v>
      </c>
      <c r="G164">
        <v>2.4369999999999998</v>
      </c>
      <c r="H164" s="2">
        <v>6.2439999999999998</v>
      </c>
      <c r="I164">
        <v>2.4369999999999998</v>
      </c>
    </row>
    <row r="165" spans="1:9" x14ac:dyDescent="0.25">
      <c r="A165" s="1"/>
      <c r="B165" s="2">
        <v>80.5</v>
      </c>
      <c r="C165" s="2">
        <v>6.2439999999999998</v>
      </c>
      <c r="D165" s="2">
        <v>1.9239999999999999</v>
      </c>
      <c r="E165">
        <f t="shared" si="2"/>
        <v>2.0202</v>
      </c>
      <c r="F165" s="2">
        <v>6.2439999999999998</v>
      </c>
      <c r="G165">
        <v>2.2202000000000002</v>
      </c>
      <c r="H165" s="2">
        <v>6.2439999999999998</v>
      </c>
      <c r="I165">
        <v>2.2202000000000002</v>
      </c>
    </row>
    <row r="166" spans="1:9" x14ac:dyDescent="0.25">
      <c r="A166" s="1"/>
      <c r="B166" s="2">
        <v>81</v>
      </c>
      <c r="C166" s="2">
        <v>6.2439999999999998</v>
      </c>
      <c r="D166" s="2">
        <v>1.905</v>
      </c>
      <c r="E166">
        <f t="shared" si="2"/>
        <v>2.0002500000000003</v>
      </c>
      <c r="F166" s="2">
        <v>6.2439999999999998</v>
      </c>
      <c r="G166">
        <v>2.0902500000000002</v>
      </c>
      <c r="H166" s="2">
        <v>6.2439999999999998</v>
      </c>
      <c r="I166">
        <v>2.0902500000000002</v>
      </c>
    </row>
    <row r="167" spans="1:9" x14ac:dyDescent="0.25">
      <c r="A167" s="1"/>
      <c r="B167" s="2">
        <v>81.5</v>
      </c>
      <c r="C167" s="2">
        <v>6.2439999999999998</v>
      </c>
      <c r="D167" s="2">
        <v>1.89</v>
      </c>
      <c r="E167">
        <f t="shared" si="2"/>
        <v>1.9844999999999999</v>
      </c>
      <c r="F167" s="2">
        <v>6.2439999999999998</v>
      </c>
      <c r="G167">
        <v>2.0598450000000001</v>
      </c>
      <c r="H167" s="2">
        <v>6.2439999999999998</v>
      </c>
      <c r="I167">
        <v>2.0598450000000001</v>
      </c>
    </row>
    <row r="168" spans="1:9" x14ac:dyDescent="0.25">
      <c r="A168" s="1"/>
      <c r="B168" s="2">
        <v>82</v>
      </c>
      <c r="C168" s="2">
        <v>6.2439999999999998</v>
      </c>
      <c r="D168" s="2">
        <v>1.8720000000000001</v>
      </c>
      <c r="E168">
        <f t="shared" si="2"/>
        <v>1.9656000000000002</v>
      </c>
      <c r="F168" s="2">
        <v>6.2439999999999998</v>
      </c>
      <c r="G168">
        <v>2.0196559999999999</v>
      </c>
      <c r="H168" s="2">
        <v>6.2439999999999998</v>
      </c>
      <c r="I168">
        <v>2.0196559999999999</v>
      </c>
    </row>
    <row r="169" spans="1:9" x14ac:dyDescent="0.25">
      <c r="A169" s="1"/>
      <c r="B169" s="2">
        <v>82.5</v>
      </c>
      <c r="C169" s="2">
        <v>6.2439999999999998</v>
      </c>
      <c r="D169" s="2">
        <v>1.8540000000000001</v>
      </c>
      <c r="E169">
        <f t="shared" si="2"/>
        <v>1.9467000000000001</v>
      </c>
      <c r="F169" s="2">
        <v>6.2439999999999998</v>
      </c>
      <c r="G169">
        <v>1.9766999999999999</v>
      </c>
      <c r="H169" s="2">
        <v>6.2439999999999998</v>
      </c>
      <c r="I169">
        <v>1.9766999999999999</v>
      </c>
    </row>
    <row r="170" spans="1:9" x14ac:dyDescent="0.25">
      <c r="A170" s="1"/>
      <c r="B170" s="2">
        <v>83</v>
      </c>
      <c r="C170" s="2">
        <v>6.2439999999999998</v>
      </c>
      <c r="D170" s="2">
        <v>1.839</v>
      </c>
      <c r="E170">
        <f t="shared" si="2"/>
        <v>1.9309499999999999</v>
      </c>
      <c r="F170" s="2">
        <v>6.2439999999999998</v>
      </c>
      <c r="G170">
        <v>1.94095</v>
      </c>
      <c r="H170" s="2">
        <v>6.2439999999999998</v>
      </c>
      <c r="I170">
        <v>1.94095</v>
      </c>
    </row>
    <row r="171" spans="1:9" x14ac:dyDescent="0.25">
      <c r="A171" s="1"/>
      <c r="B171" s="2">
        <v>83.5</v>
      </c>
      <c r="C171" s="2">
        <v>6.2439999999999998</v>
      </c>
      <c r="D171" s="2">
        <v>1.8220000000000001</v>
      </c>
      <c r="E171">
        <f t="shared" si="2"/>
        <v>1.9131000000000002</v>
      </c>
      <c r="F171" s="2">
        <v>6.2439999999999998</v>
      </c>
      <c r="G171">
        <v>1.9131000000000002</v>
      </c>
      <c r="H171" s="2">
        <v>6.2439999999999998</v>
      </c>
      <c r="I171">
        <v>1.9131000000000002</v>
      </c>
    </row>
    <row r="172" spans="1:9" x14ac:dyDescent="0.25">
      <c r="A172" s="1"/>
      <c r="B172" s="2">
        <v>84</v>
      </c>
      <c r="C172" s="2">
        <v>6.2439999999999998</v>
      </c>
      <c r="D172" s="2">
        <v>1.8069999999999999</v>
      </c>
      <c r="E172">
        <f t="shared" si="2"/>
        <v>1.8973500000000001</v>
      </c>
      <c r="F172" s="2">
        <v>6.2439999999999998</v>
      </c>
      <c r="G172">
        <v>1.8973500000000001</v>
      </c>
      <c r="H172" s="2">
        <v>6.2439999999999998</v>
      </c>
      <c r="I172">
        <v>1.8973500000000001</v>
      </c>
    </row>
    <row r="173" spans="1:9" x14ac:dyDescent="0.25">
      <c r="A173" s="1"/>
      <c r="B173" s="2">
        <v>84.5</v>
      </c>
      <c r="C173" s="2">
        <v>6.2439999999999998</v>
      </c>
      <c r="D173" s="2">
        <v>1.7889999999999999</v>
      </c>
      <c r="E173">
        <f t="shared" si="2"/>
        <v>1.87845</v>
      </c>
      <c r="F173" s="2">
        <v>6.2439999999999998</v>
      </c>
      <c r="G173">
        <v>1.87845</v>
      </c>
      <c r="H173" s="2">
        <v>6.2439999999999998</v>
      </c>
      <c r="I173">
        <v>1.87845</v>
      </c>
    </row>
    <row r="174" spans="1:9" x14ac:dyDescent="0.25">
      <c r="A174" s="1"/>
      <c r="B174" s="2">
        <v>85</v>
      </c>
      <c r="C174" s="2">
        <v>6.2439999999999998</v>
      </c>
      <c r="D174" s="2">
        <v>1.774</v>
      </c>
      <c r="E174">
        <f t="shared" si="2"/>
        <v>1.8627</v>
      </c>
      <c r="F174" s="2">
        <v>6.2439999999999998</v>
      </c>
      <c r="G174">
        <v>1.8627</v>
      </c>
      <c r="H174" s="2">
        <v>6.2439999999999998</v>
      </c>
      <c r="I174">
        <v>1.8627</v>
      </c>
    </row>
    <row r="175" spans="1:9" x14ac:dyDescent="0.25">
      <c r="A175" s="1"/>
      <c r="B175" s="2">
        <v>85.5</v>
      </c>
      <c r="C175" s="2">
        <v>6.2439999999999998</v>
      </c>
      <c r="D175" s="2">
        <v>1.7569999999999999</v>
      </c>
      <c r="E175">
        <f t="shared" si="2"/>
        <v>1.8448499999999999</v>
      </c>
      <c r="F175" s="2">
        <v>6.2439999999999998</v>
      </c>
      <c r="G175">
        <v>1.8448499999999999</v>
      </c>
      <c r="H175" s="2">
        <v>6.2439999999999998</v>
      </c>
      <c r="I175">
        <v>1.8448499999999999</v>
      </c>
    </row>
    <row r="176" spans="1:9" x14ac:dyDescent="0.25">
      <c r="A176" s="1"/>
      <c r="B176" s="2">
        <v>86</v>
      </c>
      <c r="C176" s="2">
        <v>6.2439999999999998</v>
      </c>
      <c r="D176" s="2">
        <v>1.7410000000000001</v>
      </c>
      <c r="E176">
        <f t="shared" si="2"/>
        <v>1.8280500000000002</v>
      </c>
      <c r="F176" s="2">
        <v>6.2439999999999998</v>
      </c>
      <c r="G176">
        <v>1.8280500000000002</v>
      </c>
      <c r="H176" s="2">
        <v>6.2439999999999998</v>
      </c>
      <c r="I176">
        <v>1.8280500000000002</v>
      </c>
    </row>
    <row r="177" spans="1:9" x14ac:dyDescent="0.25">
      <c r="A177" s="1"/>
      <c r="B177" s="2">
        <v>86.5</v>
      </c>
      <c r="C177" s="2">
        <v>6.2439999999999998</v>
      </c>
      <c r="D177" s="2">
        <v>1.724</v>
      </c>
      <c r="E177">
        <f t="shared" si="2"/>
        <v>1.8102</v>
      </c>
      <c r="F177" s="2">
        <v>6.2439999999999998</v>
      </c>
      <c r="G177">
        <v>1.8102</v>
      </c>
      <c r="H177" s="2">
        <v>6.2439999999999998</v>
      </c>
      <c r="I177">
        <v>1.8102</v>
      </c>
    </row>
    <row r="178" spans="1:9" x14ac:dyDescent="0.25">
      <c r="A178" s="1"/>
      <c r="B178" s="2">
        <v>87</v>
      </c>
      <c r="C178" s="2">
        <v>6.2439999999999998</v>
      </c>
      <c r="D178" s="2">
        <v>1.7070000000000001</v>
      </c>
      <c r="E178">
        <f t="shared" si="2"/>
        <v>1.7923500000000001</v>
      </c>
      <c r="F178" s="2">
        <v>6.2439999999999998</v>
      </c>
      <c r="G178">
        <v>1.7923500000000001</v>
      </c>
      <c r="H178" s="2">
        <v>6.2439999999999998</v>
      </c>
      <c r="I178">
        <v>1.7923500000000001</v>
      </c>
    </row>
    <row r="179" spans="1:9" x14ac:dyDescent="0.25">
      <c r="A179" s="1"/>
      <c r="B179" s="2">
        <v>87.5</v>
      </c>
      <c r="C179" s="2">
        <v>6.2439999999999998</v>
      </c>
      <c r="D179" s="2">
        <v>1.6919999999999999</v>
      </c>
      <c r="E179">
        <f t="shared" si="2"/>
        <v>1.7766</v>
      </c>
      <c r="F179" s="2">
        <v>6.2439999999999998</v>
      </c>
      <c r="G179">
        <v>1.7766</v>
      </c>
      <c r="H179" s="2">
        <v>6.2439999999999998</v>
      </c>
      <c r="I179">
        <v>1.7766</v>
      </c>
    </row>
    <row r="180" spans="1:9" x14ac:dyDescent="0.25">
      <c r="A180" s="1"/>
      <c r="B180" s="2">
        <v>88</v>
      </c>
      <c r="C180" s="2">
        <v>6.2439999999999998</v>
      </c>
      <c r="D180" s="2">
        <v>1.6739999999999999</v>
      </c>
      <c r="E180">
        <f t="shared" si="2"/>
        <v>1.7577</v>
      </c>
      <c r="F180" s="2">
        <v>6.2439999999999998</v>
      </c>
      <c r="G180">
        <v>1.7577</v>
      </c>
      <c r="H180" s="2">
        <v>6.2439999999999998</v>
      </c>
      <c r="I180">
        <v>1.7577</v>
      </c>
    </row>
    <row r="181" spans="1:9" x14ac:dyDescent="0.25">
      <c r="A181" s="1"/>
      <c r="B181" s="2">
        <v>88.5</v>
      </c>
      <c r="C181" s="2">
        <v>6.2439999999999998</v>
      </c>
      <c r="D181" s="2">
        <v>1.659</v>
      </c>
      <c r="E181">
        <f t="shared" si="2"/>
        <v>1.7419500000000001</v>
      </c>
      <c r="F181" s="2">
        <v>6.2439999999999998</v>
      </c>
      <c r="G181">
        <v>1.7419500000000001</v>
      </c>
      <c r="H181" s="2">
        <v>6.2439999999999998</v>
      </c>
      <c r="I181">
        <v>1.7419500000000001</v>
      </c>
    </row>
    <row r="182" spans="1:9" x14ac:dyDescent="0.25">
      <c r="A182" s="1"/>
      <c r="B182" s="2">
        <v>89</v>
      </c>
      <c r="C182" s="2">
        <v>6.2439999999999998</v>
      </c>
      <c r="D182" s="2">
        <v>1.6419999999999999</v>
      </c>
      <c r="E182">
        <f t="shared" si="2"/>
        <v>1.7241</v>
      </c>
      <c r="F182" s="2">
        <v>6.2439999999999998</v>
      </c>
      <c r="G182">
        <v>1.7241</v>
      </c>
      <c r="H182" s="2">
        <v>6.2439999999999998</v>
      </c>
      <c r="I182">
        <v>1.7241</v>
      </c>
    </row>
    <row r="183" spans="1:9" x14ac:dyDescent="0.25">
      <c r="A183" s="1"/>
      <c r="B183" s="2">
        <v>89.5</v>
      </c>
      <c r="C183" s="2">
        <v>6.2439999999999998</v>
      </c>
      <c r="D183" s="2">
        <v>1.6259999999999999</v>
      </c>
      <c r="E183">
        <f t="shared" si="2"/>
        <v>1.7073</v>
      </c>
      <c r="F183" s="2">
        <v>6.2439999999999998</v>
      </c>
      <c r="G183">
        <v>1.7073</v>
      </c>
      <c r="H183" s="2">
        <v>6.2439999999999998</v>
      </c>
      <c r="I183">
        <v>1.7073</v>
      </c>
    </row>
    <row r="184" spans="1:9" x14ac:dyDescent="0.25">
      <c r="A184" s="1"/>
      <c r="B184" s="2">
        <v>90</v>
      </c>
      <c r="C184" s="2">
        <v>6.2439999999999998</v>
      </c>
      <c r="D184" s="2">
        <v>1.609</v>
      </c>
      <c r="E184">
        <f t="shared" si="2"/>
        <v>1.6894500000000001</v>
      </c>
      <c r="F184" s="2">
        <v>6.2439999999999998</v>
      </c>
      <c r="G184">
        <v>1.6894500000000001</v>
      </c>
      <c r="H184" s="2">
        <v>6.2439999999999998</v>
      </c>
      <c r="I184">
        <v>1.6894500000000001</v>
      </c>
    </row>
    <row r="185" spans="1:9" x14ac:dyDescent="0.25">
      <c r="A185" s="1"/>
      <c r="B185" s="2">
        <v>90.5</v>
      </c>
      <c r="C185" s="2">
        <v>6.2439999999999998</v>
      </c>
      <c r="D185" s="2">
        <v>1.5940000000000001</v>
      </c>
      <c r="E185">
        <f t="shared" si="2"/>
        <v>1.6737000000000002</v>
      </c>
      <c r="F185" s="2">
        <v>6.2439999999999998</v>
      </c>
      <c r="G185">
        <v>1.6737000000000002</v>
      </c>
      <c r="H185" s="2">
        <v>6.2439999999999998</v>
      </c>
      <c r="I185">
        <v>1.6737000000000002</v>
      </c>
    </row>
    <row r="186" spans="1:9" x14ac:dyDescent="0.25">
      <c r="A186" s="1"/>
      <c r="B186" s="2">
        <v>91</v>
      </c>
      <c r="C186" s="2">
        <v>6.2439999999999998</v>
      </c>
      <c r="D186" s="2">
        <v>1.577</v>
      </c>
      <c r="E186">
        <f t="shared" si="2"/>
        <v>1.65585</v>
      </c>
      <c r="F186" s="2">
        <v>6.2439999999999998</v>
      </c>
      <c r="G186">
        <v>1.65585</v>
      </c>
      <c r="H186" s="2">
        <v>6.2439999999999998</v>
      </c>
      <c r="I186">
        <v>1.65585</v>
      </c>
    </row>
    <row r="187" spans="1:9" x14ac:dyDescent="0.25">
      <c r="A187" s="1"/>
      <c r="B187" s="2">
        <v>91.5</v>
      </c>
      <c r="C187" s="2">
        <v>6.2439999999999998</v>
      </c>
      <c r="D187" s="2">
        <v>1.5589999999999999</v>
      </c>
      <c r="E187">
        <f t="shared" si="2"/>
        <v>1.6369499999999999</v>
      </c>
      <c r="F187" s="2">
        <v>6.2439999999999998</v>
      </c>
      <c r="G187">
        <v>1.6369499999999999</v>
      </c>
      <c r="H187" s="2">
        <v>6.2439999999999998</v>
      </c>
      <c r="I187">
        <v>1.6369499999999999</v>
      </c>
    </row>
    <row r="188" spans="1:9" x14ac:dyDescent="0.25">
      <c r="A188" s="1"/>
      <c r="B188" s="2">
        <v>92</v>
      </c>
      <c r="C188" s="2">
        <v>6.2439999999999998</v>
      </c>
      <c r="D188" s="2">
        <v>1.544</v>
      </c>
      <c r="E188">
        <f t="shared" si="2"/>
        <v>1.6212000000000002</v>
      </c>
      <c r="F188" s="2">
        <v>6.2439999999999998</v>
      </c>
      <c r="G188">
        <v>1.6212000000000002</v>
      </c>
      <c r="H188" s="2">
        <v>6.2439999999999998</v>
      </c>
      <c r="I188">
        <v>1.6212000000000002</v>
      </c>
    </row>
    <row r="189" spans="1:9" x14ac:dyDescent="0.25">
      <c r="A189" s="1"/>
      <c r="B189" s="2">
        <v>92.5</v>
      </c>
      <c r="C189" s="2">
        <v>6.2439999999999998</v>
      </c>
      <c r="D189" s="2">
        <v>1.5269999999999999</v>
      </c>
      <c r="E189">
        <f t="shared" si="2"/>
        <v>1.6033500000000001</v>
      </c>
      <c r="F189" s="2">
        <v>6.2439999999999998</v>
      </c>
      <c r="G189">
        <v>1.6033500000000001</v>
      </c>
      <c r="H189" s="2">
        <v>6.2439999999999998</v>
      </c>
      <c r="I189">
        <v>1.6033500000000001</v>
      </c>
    </row>
    <row r="190" spans="1:9" x14ac:dyDescent="0.25">
      <c r="A190" s="1"/>
      <c r="B190" s="2">
        <v>93</v>
      </c>
      <c r="C190" s="2">
        <v>6.2439999999999998</v>
      </c>
      <c r="D190" s="2">
        <v>1.5109999999999999</v>
      </c>
      <c r="E190">
        <f t="shared" si="2"/>
        <v>1.5865499999999999</v>
      </c>
      <c r="F190" s="2">
        <v>6.2439999999999998</v>
      </c>
      <c r="G190">
        <v>1.5865499999999999</v>
      </c>
      <c r="H190" s="2">
        <v>6.2439999999999998</v>
      </c>
      <c r="I190">
        <v>1.5865499999999999</v>
      </c>
    </row>
    <row r="191" spans="1:9" x14ac:dyDescent="0.25">
      <c r="A191" s="1"/>
      <c r="B191" s="2">
        <v>93.5</v>
      </c>
      <c r="C191" s="2">
        <v>6.2439999999999998</v>
      </c>
      <c r="D191" s="2">
        <v>1.494</v>
      </c>
      <c r="E191">
        <f t="shared" si="2"/>
        <v>1.5687</v>
      </c>
      <c r="F191" s="2">
        <v>6.2439999999999998</v>
      </c>
      <c r="G191">
        <v>1.5687</v>
      </c>
      <c r="H191" s="2">
        <v>6.2439999999999998</v>
      </c>
      <c r="I191">
        <v>1.5687</v>
      </c>
    </row>
    <row r="192" spans="1:9" x14ac:dyDescent="0.25">
      <c r="A192" s="1"/>
      <c r="B192" s="2">
        <v>94</v>
      </c>
      <c r="C192" s="2">
        <v>6.2439999999999998</v>
      </c>
      <c r="D192" s="2">
        <v>1.4790000000000001</v>
      </c>
      <c r="E192">
        <f t="shared" si="2"/>
        <v>1.5529500000000001</v>
      </c>
      <c r="F192" s="2">
        <v>6.2439999999999998</v>
      </c>
      <c r="G192">
        <v>1.5529500000000001</v>
      </c>
      <c r="H192" s="2">
        <v>6.2439999999999998</v>
      </c>
      <c r="I192">
        <v>1.5529500000000001</v>
      </c>
    </row>
    <row r="193" spans="1:9" x14ac:dyDescent="0.25">
      <c r="A193" s="1"/>
      <c r="B193" s="2">
        <v>94.5</v>
      </c>
      <c r="C193" s="2">
        <v>6.2439999999999998</v>
      </c>
      <c r="D193" s="2">
        <v>1.4610000000000001</v>
      </c>
      <c r="E193">
        <f t="shared" si="2"/>
        <v>1.5340500000000001</v>
      </c>
      <c r="F193" s="2">
        <v>6.2439999999999998</v>
      </c>
      <c r="G193">
        <v>1.5340500000000001</v>
      </c>
      <c r="H193" s="2">
        <v>6.2439999999999998</v>
      </c>
      <c r="I193">
        <v>1.5340500000000001</v>
      </c>
    </row>
    <row r="194" spans="1:9" x14ac:dyDescent="0.25">
      <c r="A194" s="1"/>
      <c r="B194" s="2">
        <v>95</v>
      </c>
      <c r="C194" s="2">
        <v>6.2439999999999998</v>
      </c>
      <c r="D194" s="2">
        <v>1.446</v>
      </c>
      <c r="E194">
        <f t="shared" si="2"/>
        <v>1.5183</v>
      </c>
      <c r="F194" s="2">
        <v>6.2439999999999998</v>
      </c>
      <c r="G194">
        <v>1.5183</v>
      </c>
      <c r="H194" s="2">
        <v>6.2439999999999998</v>
      </c>
      <c r="I194">
        <v>1.5183</v>
      </c>
    </row>
    <row r="195" spans="1:9" x14ac:dyDescent="0.25">
      <c r="A195" s="1"/>
      <c r="B195" s="2">
        <v>95.5</v>
      </c>
      <c r="C195" s="2">
        <v>6.2439999999999998</v>
      </c>
      <c r="D195" s="2">
        <v>1.429</v>
      </c>
      <c r="E195">
        <f t="shared" si="2"/>
        <v>1.5004500000000001</v>
      </c>
      <c r="F195" s="2">
        <v>6.2439999999999998</v>
      </c>
      <c r="G195">
        <v>1.5004500000000001</v>
      </c>
      <c r="H195" s="2">
        <v>6.2439999999999998</v>
      </c>
      <c r="I195">
        <v>1.5004500000000001</v>
      </c>
    </row>
    <row r="196" spans="1:9" x14ac:dyDescent="0.25">
      <c r="A196" s="1"/>
      <c r="B196" s="2">
        <v>96</v>
      </c>
      <c r="C196" s="2">
        <v>6.2439999999999998</v>
      </c>
      <c r="D196" s="2">
        <v>1.411</v>
      </c>
      <c r="E196">
        <f t="shared" si="2"/>
        <v>1.4815500000000001</v>
      </c>
      <c r="F196" s="2">
        <v>6.2439999999999998</v>
      </c>
      <c r="G196">
        <v>1.4815500000000001</v>
      </c>
      <c r="H196" s="2">
        <v>6.2439999999999998</v>
      </c>
      <c r="I196">
        <v>1.4815500000000001</v>
      </c>
    </row>
    <row r="197" spans="1:9" x14ac:dyDescent="0.25">
      <c r="A197" s="1"/>
      <c r="B197" s="2">
        <v>96.5</v>
      </c>
      <c r="C197" s="2">
        <v>6.2439999999999998</v>
      </c>
      <c r="D197" s="2">
        <v>1.3959999999999999</v>
      </c>
      <c r="E197">
        <f t="shared" ref="E197:E260" si="3">D197*1.05</f>
        <v>1.4658</v>
      </c>
      <c r="F197" s="2">
        <v>6.2439999999999998</v>
      </c>
      <c r="G197">
        <v>1.4658</v>
      </c>
      <c r="H197" s="2">
        <v>6.2439999999999998</v>
      </c>
      <c r="I197">
        <v>1.4658</v>
      </c>
    </row>
    <row r="198" spans="1:9" x14ac:dyDescent="0.25">
      <c r="A198" s="1"/>
      <c r="B198" s="2">
        <v>97</v>
      </c>
      <c r="C198" s="2">
        <v>6.2439999999999998</v>
      </c>
      <c r="D198" s="2">
        <v>1.379</v>
      </c>
      <c r="E198">
        <f t="shared" si="3"/>
        <v>1.4479500000000001</v>
      </c>
      <c r="F198" s="2">
        <v>6.2439999999999998</v>
      </c>
      <c r="G198">
        <v>1.4479500000000001</v>
      </c>
      <c r="H198" s="2">
        <v>6.2439999999999998</v>
      </c>
      <c r="I198">
        <v>1.4479500000000001</v>
      </c>
    </row>
    <row r="199" spans="1:9" x14ac:dyDescent="0.25">
      <c r="A199" s="1"/>
      <c r="B199" s="2">
        <v>97.5</v>
      </c>
      <c r="C199" s="2">
        <v>6.2439999999999998</v>
      </c>
      <c r="D199" s="2">
        <v>1.3640000000000001</v>
      </c>
      <c r="E199">
        <f t="shared" si="3"/>
        <v>1.4322000000000001</v>
      </c>
      <c r="F199" s="2">
        <v>6.2439999999999998</v>
      </c>
      <c r="G199">
        <v>1.4322000000000001</v>
      </c>
      <c r="H199" s="2">
        <v>6.2439999999999998</v>
      </c>
      <c r="I199">
        <v>1.4322000000000001</v>
      </c>
    </row>
    <row r="200" spans="1:9" x14ac:dyDescent="0.25">
      <c r="A200" s="1"/>
      <c r="B200" s="2">
        <v>98</v>
      </c>
      <c r="C200" s="2">
        <v>6.2439999999999998</v>
      </c>
      <c r="D200" s="2">
        <v>1.3460000000000001</v>
      </c>
      <c r="E200">
        <f t="shared" si="3"/>
        <v>1.4133000000000002</v>
      </c>
      <c r="F200" s="2">
        <v>6.2439999999999998</v>
      </c>
      <c r="G200">
        <v>1.4133000000000002</v>
      </c>
      <c r="H200" s="2">
        <v>6.2439999999999998</v>
      </c>
      <c r="I200">
        <v>1.4133000000000002</v>
      </c>
    </row>
    <row r="201" spans="1:9" x14ac:dyDescent="0.25">
      <c r="A201" s="1"/>
      <c r="B201" s="2">
        <v>98.5</v>
      </c>
      <c r="C201" s="2">
        <v>6.2439999999999998</v>
      </c>
      <c r="D201" s="2">
        <v>1.331</v>
      </c>
      <c r="E201">
        <f t="shared" si="3"/>
        <v>1.3975500000000001</v>
      </c>
      <c r="F201" s="2">
        <v>6.2439999999999998</v>
      </c>
      <c r="G201">
        <v>1.3975500000000001</v>
      </c>
      <c r="H201" s="2">
        <v>6.2439999999999998</v>
      </c>
      <c r="I201">
        <v>1.3975500000000001</v>
      </c>
    </row>
    <row r="202" spans="1:9" x14ac:dyDescent="0.25">
      <c r="A202" s="1"/>
      <c r="B202" s="2">
        <v>99</v>
      </c>
      <c r="C202" s="2">
        <v>6.2439999999999998</v>
      </c>
      <c r="D202" s="2">
        <v>1.3140000000000001</v>
      </c>
      <c r="E202">
        <f t="shared" si="3"/>
        <v>1.3797000000000001</v>
      </c>
      <c r="F202" s="2">
        <v>6.2439999999999998</v>
      </c>
      <c r="G202">
        <v>1.3797000000000001</v>
      </c>
      <c r="H202" s="2">
        <v>6.2439999999999998</v>
      </c>
      <c r="I202">
        <v>1.3797000000000001</v>
      </c>
    </row>
    <row r="203" spans="1:9" x14ac:dyDescent="0.25">
      <c r="A203" s="1"/>
      <c r="B203" s="2">
        <v>99.5</v>
      </c>
      <c r="C203" s="2">
        <v>6.2439999999999998</v>
      </c>
      <c r="D203" s="2">
        <v>1.2989999999999999</v>
      </c>
      <c r="E203">
        <f t="shared" si="3"/>
        <v>1.36395</v>
      </c>
      <c r="F203" s="2">
        <v>6.2439999999999998</v>
      </c>
      <c r="G203">
        <v>1.36395</v>
      </c>
      <c r="H203" s="2">
        <v>6.2439999999999998</v>
      </c>
      <c r="I203">
        <v>1.36395</v>
      </c>
    </row>
    <row r="204" spans="1:9" x14ac:dyDescent="0.25">
      <c r="A204" s="1"/>
      <c r="B204" s="2">
        <v>100</v>
      </c>
      <c r="C204" s="2">
        <v>6.2439999999999998</v>
      </c>
      <c r="D204" s="2">
        <v>1.2809999999999999</v>
      </c>
      <c r="E204">
        <f t="shared" si="3"/>
        <v>1.3450500000000001</v>
      </c>
      <c r="F204" s="2">
        <v>6.2439999999999998</v>
      </c>
      <c r="G204">
        <v>1.3450500000000001</v>
      </c>
      <c r="H204" s="2">
        <v>6.2439999999999998</v>
      </c>
      <c r="I204">
        <v>1.3450500000000001</v>
      </c>
    </row>
    <row r="205" spans="1:9" x14ac:dyDescent="0.25">
      <c r="A205" s="1"/>
      <c r="B205" s="2">
        <v>100.5</v>
      </c>
      <c r="C205" s="2">
        <v>6.2439999999999998</v>
      </c>
      <c r="D205" s="2">
        <v>1.264</v>
      </c>
      <c r="E205">
        <f t="shared" si="3"/>
        <v>1.3272000000000002</v>
      </c>
      <c r="F205" s="2">
        <v>6.2439999999999998</v>
      </c>
      <c r="G205">
        <v>1.3272000000000002</v>
      </c>
      <c r="H205" s="2">
        <v>6.2439999999999998</v>
      </c>
      <c r="I205">
        <v>1.3272000000000002</v>
      </c>
    </row>
    <row r="206" spans="1:9" x14ac:dyDescent="0.25">
      <c r="A206" s="1"/>
      <c r="B206" s="2">
        <v>101</v>
      </c>
      <c r="C206" s="2">
        <v>6.2439999999999998</v>
      </c>
      <c r="D206" s="2">
        <v>1.2490000000000001</v>
      </c>
      <c r="E206">
        <f t="shared" si="3"/>
        <v>1.3114500000000002</v>
      </c>
      <c r="F206" s="2">
        <v>6.2439999999999998</v>
      </c>
      <c r="G206">
        <v>1.3114500000000002</v>
      </c>
      <c r="H206" s="2">
        <v>6.2439999999999998</v>
      </c>
      <c r="I206">
        <v>1.3114500000000002</v>
      </c>
    </row>
    <row r="207" spans="1:9" x14ac:dyDescent="0.25">
      <c r="A207" s="1"/>
      <c r="B207" s="2">
        <v>101.5</v>
      </c>
      <c r="C207" s="2">
        <v>6.2439999999999998</v>
      </c>
      <c r="D207" s="2">
        <v>1.2310000000000001</v>
      </c>
      <c r="E207">
        <f t="shared" si="3"/>
        <v>1.2925500000000001</v>
      </c>
      <c r="F207" s="2">
        <v>6.2439999999999998</v>
      </c>
      <c r="G207">
        <v>1.2925500000000001</v>
      </c>
      <c r="H207" s="2">
        <v>6.2439999999999998</v>
      </c>
      <c r="I207">
        <v>1.2925500000000001</v>
      </c>
    </row>
    <row r="208" spans="1:9" x14ac:dyDescent="0.25">
      <c r="A208" s="1"/>
      <c r="B208" s="2">
        <v>102</v>
      </c>
      <c r="C208" s="2">
        <v>6.2439999999999998</v>
      </c>
      <c r="D208" s="2">
        <v>1.216</v>
      </c>
      <c r="E208">
        <f t="shared" si="3"/>
        <v>1.2767999999999999</v>
      </c>
      <c r="F208" s="2">
        <v>6.2439999999999998</v>
      </c>
      <c r="G208">
        <v>1.2767999999999999</v>
      </c>
      <c r="H208" s="2">
        <v>6.2439999999999998</v>
      </c>
      <c r="I208">
        <v>1.2767999999999999</v>
      </c>
    </row>
    <row r="209" spans="1:9" x14ac:dyDescent="0.25">
      <c r="A209" s="1"/>
      <c r="B209" s="2">
        <v>102.5</v>
      </c>
      <c r="C209" s="2">
        <v>6.2439999999999998</v>
      </c>
      <c r="D209" s="2">
        <v>1.1990000000000001</v>
      </c>
      <c r="E209">
        <f t="shared" si="3"/>
        <v>1.25895</v>
      </c>
      <c r="F209" s="2">
        <v>6.2439999999999998</v>
      </c>
      <c r="G209">
        <v>1.25895</v>
      </c>
      <c r="H209" s="2">
        <v>6.2439999999999998</v>
      </c>
      <c r="I209">
        <v>1.25895</v>
      </c>
    </row>
    <row r="210" spans="1:9" x14ac:dyDescent="0.25">
      <c r="A210" s="1"/>
      <c r="B210" s="2">
        <v>103</v>
      </c>
      <c r="C210" s="2">
        <v>6.2439999999999998</v>
      </c>
      <c r="D210" s="2">
        <v>1.1830000000000001</v>
      </c>
      <c r="E210">
        <f t="shared" si="3"/>
        <v>1.2421500000000001</v>
      </c>
      <c r="F210" s="2">
        <v>6.2439999999999998</v>
      </c>
      <c r="G210">
        <v>1.2421500000000001</v>
      </c>
      <c r="H210" s="2">
        <v>6.2439999999999998</v>
      </c>
      <c r="I210">
        <v>1.2421500000000001</v>
      </c>
    </row>
    <row r="211" spans="1:9" x14ac:dyDescent="0.25">
      <c r="A211" s="1"/>
      <c r="B211" s="2">
        <v>103.5</v>
      </c>
      <c r="C211" s="2">
        <v>6.2439999999999998</v>
      </c>
      <c r="D211" s="2">
        <v>1.1659999999999999</v>
      </c>
      <c r="E211">
        <f t="shared" si="3"/>
        <v>1.2242999999999999</v>
      </c>
      <c r="F211" s="2">
        <v>6.2439999999999998</v>
      </c>
      <c r="G211">
        <v>1.2242999999999999</v>
      </c>
      <c r="H211" s="2">
        <v>6.2439999999999998</v>
      </c>
      <c r="I211">
        <v>1.2242999999999999</v>
      </c>
    </row>
    <row r="212" spans="1:9" x14ac:dyDescent="0.25">
      <c r="A212" s="1"/>
      <c r="B212" s="2">
        <v>104</v>
      </c>
      <c r="C212" s="2">
        <v>6.2439999999999998</v>
      </c>
      <c r="D212" s="2">
        <v>1.151</v>
      </c>
      <c r="E212">
        <f t="shared" si="3"/>
        <v>1.20855</v>
      </c>
      <c r="F212" s="2">
        <v>6.2439999999999998</v>
      </c>
      <c r="G212">
        <v>1.20855</v>
      </c>
      <c r="H212" s="2">
        <v>6.2439999999999998</v>
      </c>
      <c r="I212">
        <v>1.20855</v>
      </c>
    </row>
    <row r="213" spans="1:9" x14ac:dyDescent="0.25">
      <c r="A213" s="1"/>
      <c r="B213" s="2">
        <v>104.5</v>
      </c>
      <c r="C213" s="2">
        <v>6.2439999999999998</v>
      </c>
      <c r="D213" s="2">
        <v>1.133</v>
      </c>
      <c r="E213">
        <f t="shared" si="3"/>
        <v>1.1896500000000001</v>
      </c>
      <c r="F213" s="2">
        <v>6.2439999999999998</v>
      </c>
      <c r="G213">
        <v>1.1896500000000001</v>
      </c>
      <c r="H213" s="2">
        <v>6.2439999999999998</v>
      </c>
      <c r="I213">
        <v>1.1896500000000001</v>
      </c>
    </row>
    <row r="214" spans="1:9" x14ac:dyDescent="0.25">
      <c r="A214" s="1"/>
      <c r="B214" s="2">
        <v>105</v>
      </c>
      <c r="C214" s="2">
        <v>6.2439999999999998</v>
      </c>
      <c r="D214" s="2">
        <v>1.1160000000000001</v>
      </c>
      <c r="E214">
        <f t="shared" si="3"/>
        <v>1.1718000000000002</v>
      </c>
      <c r="F214" s="2">
        <v>6.2439999999999998</v>
      </c>
      <c r="G214">
        <v>1.1718000000000002</v>
      </c>
      <c r="H214" s="2">
        <v>6.2439999999999998</v>
      </c>
      <c r="I214">
        <v>1.1718000000000002</v>
      </c>
    </row>
    <row r="215" spans="1:9" x14ac:dyDescent="0.25">
      <c r="A215" s="1"/>
      <c r="B215" s="2">
        <v>105.5</v>
      </c>
      <c r="C215" s="2">
        <v>6.2439999999999998</v>
      </c>
      <c r="D215" s="2">
        <v>1.101</v>
      </c>
      <c r="E215">
        <f t="shared" si="3"/>
        <v>1.15605</v>
      </c>
      <c r="F215" s="2">
        <v>6.2439999999999998</v>
      </c>
      <c r="G215">
        <v>1.15605</v>
      </c>
      <c r="H215" s="2">
        <v>6.2439999999999998</v>
      </c>
      <c r="I215">
        <v>1.15605</v>
      </c>
    </row>
    <row r="216" spans="1:9" x14ac:dyDescent="0.25">
      <c r="A216" s="1"/>
      <c r="B216" s="2">
        <v>106</v>
      </c>
      <c r="C216" s="2">
        <v>6.2439999999999998</v>
      </c>
      <c r="D216" s="2">
        <v>1.083</v>
      </c>
      <c r="E216">
        <f t="shared" si="3"/>
        <v>1.1371500000000001</v>
      </c>
      <c r="F216" s="2">
        <v>6.2439999999999998</v>
      </c>
      <c r="G216">
        <v>1.1371500000000001</v>
      </c>
      <c r="H216" s="2">
        <v>6.2439999999999998</v>
      </c>
      <c r="I216">
        <v>1.1371500000000001</v>
      </c>
    </row>
    <row r="217" spans="1:9" x14ac:dyDescent="0.25">
      <c r="A217" s="1"/>
      <c r="B217" s="2">
        <v>106.5</v>
      </c>
      <c r="C217" s="2">
        <v>6.2439999999999998</v>
      </c>
      <c r="D217" s="2">
        <v>1.0680000000000001</v>
      </c>
      <c r="E217">
        <f t="shared" si="3"/>
        <v>1.1214000000000002</v>
      </c>
      <c r="F217" s="2">
        <v>6.2439999999999998</v>
      </c>
      <c r="G217">
        <v>1.1214000000000002</v>
      </c>
      <c r="H217" s="2">
        <v>6.2439999999999998</v>
      </c>
      <c r="I217">
        <v>1.1214000000000002</v>
      </c>
    </row>
    <row r="218" spans="1:9" x14ac:dyDescent="0.25">
      <c r="A218" s="1"/>
      <c r="B218" s="2">
        <v>107</v>
      </c>
      <c r="C218" s="2">
        <v>6.2439999999999998</v>
      </c>
      <c r="D218" s="2">
        <v>1.0509999999999999</v>
      </c>
      <c r="E218">
        <f t="shared" si="3"/>
        <v>1.10355</v>
      </c>
      <c r="F218" s="2">
        <v>6.2439999999999998</v>
      </c>
      <c r="G218">
        <v>1.10355</v>
      </c>
      <c r="H218" s="2">
        <v>6.2439999999999998</v>
      </c>
      <c r="I218">
        <v>1.10355</v>
      </c>
    </row>
    <row r="219" spans="1:9" x14ac:dyDescent="0.25">
      <c r="A219" s="1"/>
      <c r="B219" s="2">
        <v>107.5</v>
      </c>
      <c r="C219" s="2">
        <v>6.2439999999999998</v>
      </c>
      <c r="D219" s="2">
        <v>1.036</v>
      </c>
      <c r="E219">
        <f t="shared" si="3"/>
        <v>1.0878000000000001</v>
      </c>
      <c r="F219" s="2">
        <v>6.2439999999999998</v>
      </c>
      <c r="G219">
        <v>1.0878000000000001</v>
      </c>
      <c r="H219" s="2">
        <v>6.2439999999999998</v>
      </c>
      <c r="I219">
        <v>1.0878000000000001</v>
      </c>
    </row>
    <row r="220" spans="1:9" x14ac:dyDescent="0.25">
      <c r="A220" s="1"/>
      <c r="B220" s="2">
        <v>108</v>
      </c>
      <c r="C220" s="2">
        <v>6.2439999999999998</v>
      </c>
      <c r="D220" s="2">
        <v>1.018</v>
      </c>
      <c r="E220">
        <f t="shared" si="3"/>
        <v>1.0689</v>
      </c>
      <c r="F220" s="2">
        <v>6.2439999999999998</v>
      </c>
      <c r="G220">
        <v>1.0689</v>
      </c>
      <c r="H220" s="2">
        <v>6.2439999999999998</v>
      </c>
      <c r="I220">
        <v>1.0689</v>
      </c>
    </row>
    <row r="221" spans="1:9" x14ac:dyDescent="0.25">
      <c r="A221" s="1"/>
      <c r="B221" s="2">
        <v>108.5</v>
      </c>
      <c r="C221" s="2">
        <v>6.2439999999999998</v>
      </c>
      <c r="D221" s="2">
        <v>1.0029999999999999</v>
      </c>
      <c r="E221">
        <f t="shared" si="3"/>
        <v>1.05315</v>
      </c>
      <c r="F221" s="2">
        <v>6.2439999999999998</v>
      </c>
      <c r="G221">
        <v>1.05315</v>
      </c>
      <c r="H221" s="2">
        <v>6.2439999999999998</v>
      </c>
      <c r="I221">
        <v>1.05315</v>
      </c>
    </row>
    <row r="222" spans="1:9" x14ac:dyDescent="0.25">
      <c r="A222" s="1"/>
      <c r="B222" s="2">
        <v>109</v>
      </c>
      <c r="C222" s="2">
        <v>6.2439999999999998</v>
      </c>
      <c r="D222" s="2">
        <v>0.98599999999999999</v>
      </c>
      <c r="E222">
        <f t="shared" si="3"/>
        <v>1.0353000000000001</v>
      </c>
      <c r="F222" s="2">
        <v>6.2439999999999998</v>
      </c>
      <c r="G222">
        <v>1.0353000000000001</v>
      </c>
      <c r="H222" s="2">
        <v>6.2439999999999998</v>
      </c>
      <c r="I222">
        <v>1.0353000000000001</v>
      </c>
    </row>
    <row r="223" spans="1:9" x14ac:dyDescent="0.25">
      <c r="A223" s="1"/>
      <c r="B223" s="2">
        <v>109.5</v>
      </c>
      <c r="C223" s="2">
        <v>6.2439999999999998</v>
      </c>
      <c r="D223" s="2">
        <v>0.96799999999999997</v>
      </c>
      <c r="E223">
        <f t="shared" si="3"/>
        <v>1.0164</v>
      </c>
      <c r="F223" s="2">
        <v>6.2439999999999998</v>
      </c>
      <c r="G223">
        <v>1.0164</v>
      </c>
      <c r="H223" s="2">
        <v>6.2439999999999998</v>
      </c>
      <c r="I223">
        <v>1.0164</v>
      </c>
    </row>
    <row r="224" spans="1:9" x14ac:dyDescent="0.25">
      <c r="A224" s="1"/>
      <c r="B224" s="2">
        <v>110</v>
      </c>
      <c r="C224" s="2">
        <v>6.2439999999999998</v>
      </c>
      <c r="D224" s="2">
        <v>0.95299999999999996</v>
      </c>
      <c r="E224">
        <f t="shared" si="3"/>
        <v>1.00065</v>
      </c>
      <c r="F224" s="2">
        <v>6.2439999999999998</v>
      </c>
      <c r="G224">
        <v>1.00065</v>
      </c>
      <c r="H224" s="2">
        <v>6.2439999999999998</v>
      </c>
      <c r="I224">
        <v>1.00065</v>
      </c>
    </row>
    <row r="225" spans="1:9" x14ac:dyDescent="0.25">
      <c r="A225" s="1"/>
      <c r="B225" s="2">
        <v>110.5</v>
      </c>
      <c r="C225" s="2">
        <v>6.2439999999999998</v>
      </c>
      <c r="D225" s="2">
        <v>0.93600000000000005</v>
      </c>
      <c r="E225">
        <f t="shared" si="3"/>
        <v>0.98280000000000012</v>
      </c>
      <c r="F225" s="2">
        <v>6.2439999999999998</v>
      </c>
      <c r="G225">
        <v>0.98280000000000012</v>
      </c>
      <c r="H225" s="2">
        <v>6.2439999999999998</v>
      </c>
      <c r="I225">
        <v>0.98280000000000012</v>
      </c>
    </row>
    <row r="226" spans="1:9" x14ac:dyDescent="0.25">
      <c r="A226" s="1"/>
      <c r="B226" s="2">
        <v>111</v>
      </c>
      <c r="C226" s="2">
        <v>6.2439999999999998</v>
      </c>
      <c r="D226" s="2">
        <v>0.92100000000000004</v>
      </c>
      <c r="E226">
        <f t="shared" si="3"/>
        <v>0.96705000000000008</v>
      </c>
      <c r="F226" s="2">
        <v>6.2439999999999998</v>
      </c>
      <c r="G226">
        <v>0.96705000000000008</v>
      </c>
      <c r="H226" s="2">
        <v>6.2439999999999998</v>
      </c>
      <c r="I226">
        <v>0.96705000000000008</v>
      </c>
    </row>
    <row r="227" spans="1:9" x14ac:dyDescent="0.25">
      <c r="A227" s="1"/>
      <c r="B227" s="2">
        <v>111.5</v>
      </c>
      <c r="C227" s="2">
        <v>6.2439999999999998</v>
      </c>
      <c r="D227" s="2">
        <v>0.90300000000000002</v>
      </c>
      <c r="E227">
        <f t="shared" si="3"/>
        <v>0.94815000000000005</v>
      </c>
      <c r="F227" s="2">
        <v>6.2439999999999998</v>
      </c>
      <c r="G227">
        <v>0.94815000000000005</v>
      </c>
      <c r="H227" s="2">
        <v>6.2439999999999998</v>
      </c>
      <c r="I227">
        <v>0.94815000000000005</v>
      </c>
    </row>
    <row r="228" spans="1:9" x14ac:dyDescent="0.25">
      <c r="A228" s="1"/>
      <c r="B228" s="2">
        <v>112</v>
      </c>
      <c r="C228" s="2">
        <v>6.2439999999999998</v>
      </c>
      <c r="D228" s="2">
        <v>0.88800000000000001</v>
      </c>
      <c r="E228">
        <f t="shared" si="3"/>
        <v>0.93240000000000001</v>
      </c>
      <c r="F228" s="2">
        <v>6.2439999999999998</v>
      </c>
      <c r="G228">
        <v>0.93240000000000001</v>
      </c>
      <c r="H228" s="2">
        <v>6.2439999999999998</v>
      </c>
      <c r="I228">
        <v>0.93240000000000001</v>
      </c>
    </row>
    <row r="229" spans="1:9" x14ac:dyDescent="0.25">
      <c r="A229" s="1"/>
      <c r="B229" s="2">
        <v>112.5</v>
      </c>
      <c r="C229" s="2">
        <v>6.2439999999999998</v>
      </c>
      <c r="D229" s="2">
        <v>0.871</v>
      </c>
      <c r="E229">
        <f t="shared" si="3"/>
        <v>0.91455000000000009</v>
      </c>
      <c r="F229" s="2">
        <v>6.2439999999999998</v>
      </c>
      <c r="G229">
        <v>0.91455000000000009</v>
      </c>
      <c r="H229" s="2">
        <v>6.2439999999999998</v>
      </c>
      <c r="I229">
        <v>0.91455000000000009</v>
      </c>
    </row>
    <row r="230" spans="1:9" x14ac:dyDescent="0.25">
      <c r="A230" s="1"/>
      <c r="B230" s="2">
        <v>113</v>
      </c>
      <c r="C230" s="2">
        <v>6.2439999999999998</v>
      </c>
      <c r="D230" s="2">
        <v>0.85499999999999998</v>
      </c>
      <c r="E230">
        <f t="shared" si="3"/>
        <v>0.89775000000000005</v>
      </c>
      <c r="F230" s="2">
        <v>6.2439999999999998</v>
      </c>
      <c r="G230">
        <v>0.89775000000000005</v>
      </c>
      <c r="H230" s="2">
        <v>6.2439999999999998</v>
      </c>
      <c r="I230">
        <v>0.89775000000000005</v>
      </c>
    </row>
    <row r="231" spans="1:9" x14ac:dyDescent="0.25">
      <c r="A231" s="1"/>
      <c r="B231" s="2">
        <v>113.5</v>
      </c>
      <c r="C231" s="2">
        <v>6.2439999999999998</v>
      </c>
      <c r="D231" s="2">
        <v>0.83799999999999997</v>
      </c>
      <c r="E231">
        <f t="shared" si="3"/>
        <v>0.87990000000000002</v>
      </c>
      <c r="F231" s="2">
        <v>6.2439999999999998</v>
      </c>
      <c r="G231">
        <v>0.87990000000000002</v>
      </c>
      <c r="H231" s="2">
        <v>6.2439999999999998</v>
      </c>
      <c r="I231">
        <v>0.87990000000000002</v>
      </c>
    </row>
    <row r="232" spans="1:9" x14ac:dyDescent="0.25">
      <c r="A232" s="1"/>
      <c r="B232" s="2">
        <v>114</v>
      </c>
      <c r="C232" s="2">
        <v>6.2439999999999998</v>
      </c>
      <c r="D232" s="2">
        <v>0.82099999999999995</v>
      </c>
      <c r="E232">
        <f t="shared" si="3"/>
        <v>0.86204999999999998</v>
      </c>
      <c r="F232" s="2">
        <v>6.2439999999999998</v>
      </c>
      <c r="G232">
        <v>0.86204999999999998</v>
      </c>
      <c r="H232" s="2">
        <v>6.2439999999999998</v>
      </c>
      <c r="I232">
        <v>0.86204999999999998</v>
      </c>
    </row>
    <row r="233" spans="1:9" x14ac:dyDescent="0.25">
      <c r="A233" s="1"/>
      <c r="B233" s="2">
        <v>114.5</v>
      </c>
      <c r="C233" s="2">
        <v>6.2439999999999998</v>
      </c>
      <c r="D233" s="2">
        <v>0.80500000000000005</v>
      </c>
      <c r="E233">
        <f t="shared" si="3"/>
        <v>0.84525000000000006</v>
      </c>
      <c r="F233" s="2">
        <v>6.2439999999999998</v>
      </c>
      <c r="G233">
        <v>0.84525000000000006</v>
      </c>
      <c r="H233" s="2">
        <v>6.2439999999999998</v>
      </c>
      <c r="I233">
        <v>0.84525000000000006</v>
      </c>
    </row>
    <row r="234" spans="1:9" x14ac:dyDescent="0.25">
      <c r="A234" s="1"/>
      <c r="B234" s="2">
        <v>115</v>
      </c>
      <c r="C234" s="2">
        <v>6.2439999999999998</v>
      </c>
      <c r="D234" s="2">
        <v>0.78800000000000003</v>
      </c>
      <c r="E234">
        <f t="shared" si="3"/>
        <v>0.82740000000000002</v>
      </c>
      <c r="F234" s="2">
        <v>6.2439999999999998</v>
      </c>
      <c r="G234">
        <v>0.82740000000000002</v>
      </c>
      <c r="H234" s="2">
        <v>6.2439999999999998</v>
      </c>
      <c r="I234">
        <v>0.82740000000000002</v>
      </c>
    </row>
    <row r="235" spans="1:9" x14ac:dyDescent="0.25">
      <c r="A235" s="1"/>
      <c r="B235" s="2">
        <v>115.5</v>
      </c>
      <c r="C235" s="2">
        <v>6.2439999999999998</v>
      </c>
      <c r="D235" s="2">
        <v>0.77300000000000002</v>
      </c>
      <c r="E235">
        <f t="shared" si="3"/>
        <v>0.81165000000000009</v>
      </c>
      <c r="F235" s="2">
        <v>6.2439999999999998</v>
      </c>
      <c r="G235">
        <v>0.81165000000000009</v>
      </c>
      <c r="H235" s="2">
        <v>6.2439999999999998</v>
      </c>
      <c r="I235">
        <v>0.81165000000000009</v>
      </c>
    </row>
    <row r="236" spans="1:9" x14ac:dyDescent="0.25">
      <c r="A236" s="1"/>
      <c r="B236" s="2">
        <v>116</v>
      </c>
      <c r="C236" s="2">
        <v>6.2439999999999998</v>
      </c>
      <c r="D236" s="2">
        <v>0.755</v>
      </c>
      <c r="E236">
        <f t="shared" si="3"/>
        <v>0.79275000000000007</v>
      </c>
      <c r="F236" s="2">
        <v>6.2439999999999998</v>
      </c>
      <c r="G236">
        <v>0.79275000000000007</v>
      </c>
      <c r="H236" s="2">
        <v>6.2439999999999998</v>
      </c>
      <c r="I236">
        <v>0.79275000000000007</v>
      </c>
    </row>
    <row r="237" spans="1:9" x14ac:dyDescent="0.25">
      <c r="A237" s="1"/>
      <c r="B237" s="2">
        <v>116.5</v>
      </c>
      <c r="C237" s="2">
        <v>6.2439999999999998</v>
      </c>
      <c r="D237" s="2">
        <v>0.74</v>
      </c>
      <c r="E237">
        <f t="shared" si="3"/>
        <v>0.77700000000000002</v>
      </c>
      <c r="F237" s="2">
        <v>6.2439999999999998</v>
      </c>
      <c r="G237">
        <v>0.77700000000000002</v>
      </c>
      <c r="H237" s="2">
        <v>6.2439999999999998</v>
      </c>
      <c r="I237">
        <v>0.77700000000000002</v>
      </c>
    </row>
    <row r="238" spans="1:9" x14ac:dyDescent="0.25">
      <c r="A238" s="1"/>
      <c r="B238" s="2">
        <v>117</v>
      </c>
      <c r="C238" s="2">
        <v>6.2439999999999998</v>
      </c>
      <c r="D238" s="2">
        <v>0.72299999999999998</v>
      </c>
      <c r="E238">
        <f t="shared" si="3"/>
        <v>0.75914999999999999</v>
      </c>
      <c r="F238" s="2">
        <v>6.2439999999999998</v>
      </c>
      <c r="G238">
        <v>0.75914999999999999</v>
      </c>
      <c r="H238" s="2">
        <v>6.2439999999999998</v>
      </c>
      <c r="I238">
        <v>0.75914999999999999</v>
      </c>
    </row>
    <row r="239" spans="1:9" x14ac:dyDescent="0.25">
      <c r="A239" s="1"/>
      <c r="B239" s="2">
        <v>117.5</v>
      </c>
      <c r="C239" s="2">
        <v>6.2439999999999998</v>
      </c>
      <c r="D239" s="2">
        <v>0.70799999999999996</v>
      </c>
      <c r="E239">
        <f t="shared" si="3"/>
        <v>0.74339999999999995</v>
      </c>
      <c r="F239" s="2">
        <v>6.2439999999999998</v>
      </c>
      <c r="G239">
        <v>0.74339999999999995</v>
      </c>
      <c r="H239" s="2">
        <v>6.2439999999999998</v>
      </c>
      <c r="I239">
        <v>0.74339999999999995</v>
      </c>
    </row>
    <row r="240" spans="1:9" x14ac:dyDescent="0.25">
      <c r="A240" s="1"/>
      <c r="B240" s="2">
        <v>118</v>
      </c>
      <c r="C240" s="2">
        <v>6.2439999999999998</v>
      </c>
      <c r="D240" s="2">
        <v>0.69</v>
      </c>
      <c r="E240">
        <f t="shared" si="3"/>
        <v>0.72449999999999992</v>
      </c>
      <c r="F240" s="2">
        <v>6.2439999999999998</v>
      </c>
      <c r="G240">
        <v>0.72449999999999992</v>
      </c>
      <c r="H240" s="2">
        <v>6.2439999999999998</v>
      </c>
      <c r="I240">
        <v>0.72449999999999992</v>
      </c>
    </row>
    <row r="241" spans="1:9" x14ac:dyDescent="0.25">
      <c r="A241" s="1"/>
      <c r="B241" s="2">
        <v>118.5</v>
      </c>
      <c r="C241" s="2">
        <v>6.2439999999999998</v>
      </c>
      <c r="D241" s="2">
        <v>0.67300000000000004</v>
      </c>
      <c r="E241">
        <f t="shared" si="3"/>
        <v>0.70665000000000011</v>
      </c>
      <c r="F241" s="2">
        <v>6.2439999999999998</v>
      </c>
      <c r="G241">
        <v>0.70665000000000011</v>
      </c>
      <c r="H241" s="2">
        <v>6.2439999999999998</v>
      </c>
      <c r="I241">
        <v>0.70665000000000011</v>
      </c>
    </row>
    <row r="242" spans="1:9" x14ac:dyDescent="0.25">
      <c r="A242" s="1"/>
      <c r="B242" s="2">
        <v>119</v>
      </c>
      <c r="C242" s="2">
        <v>6.2439999999999998</v>
      </c>
      <c r="D242" s="2">
        <v>0.65800000000000003</v>
      </c>
      <c r="E242">
        <f t="shared" si="3"/>
        <v>0.69090000000000007</v>
      </c>
      <c r="F242" s="2">
        <v>6.2439999999999998</v>
      </c>
      <c r="G242">
        <v>0.69090000000000007</v>
      </c>
      <c r="H242" s="2">
        <v>6.2439999999999998</v>
      </c>
      <c r="I242">
        <v>0.69090000000000007</v>
      </c>
    </row>
    <row r="243" spans="1:9" x14ac:dyDescent="0.25">
      <c r="A243" s="1"/>
      <c r="B243" s="2">
        <v>119.5</v>
      </c>
      <c r="C243" s="2">
        <v>6.2439999999999998</v>
      </c>
      <c r="D243" s="2">
        <v>0.64</v>
      </c>
      <c r="E243">
        <f t="shared" si="3"/>
        <v>0.67200000000000004</v>
      </c>
      <c r="F243" s="2">
        <v>6.2439999999999998</v>
      </c>
      <c r="G243">
        <v>0.67200000000000004</v>
      </c>
      <c r="H243" s="2">
        <v>6.2439999999999998</v>
      </c>
      <c r="I243">
        <v>0.67200000000000004</v>
      </c>
    </row>
    <row r="244" spans="1:9" x14ac:dyDescent="0.25">
      <c r="A244" s="1"/>
      <c r="B244" s="2">
        <v>120</v>
      </c>
      <c r="C244" s="2">
        <v>6.2439999999999998</v>
      </c>
      <c r="D244" s="2">
        <v>0.625</v>
      </c>
      <c r="E244">
        <f t="shared" si="3"/>
        <v>0.65625</v>
      </c>
      <c r="F244" s="2">
        <v>6.2439999999999998</v>
      </c>
      <c r="G244">
        <v>0.65625</v>
      </c>
      <c r="H244" s="2">
        <v>6.2439999999999998</v>
      </c>
      <c r="I244">
        <v>0.65625</v>
      </c>
    </row>
    <row r="245" spans="1:9" x14ac:dyDescent="0.25">
      <c r="A245" s="1"/>
      <c r="B245" s="2">
        <v>120.5</v>
      </c>
      <c r="C245" s="2">
        <v>6.2439999999999998</v>
      </c>
      <c r="D245" s="2">
        <v>0.60799999999999998</v>
      </c>
      <c r="E245">
        <f t="shared" si="3"/>
        <v>0.63839999999999997</v>
      </c>
      <c r="F245" s="2">
        <v>6.2439999999999998</v>
      </c>
      <c r="G245">
        <v>0.63839999999999997</v>
      </c>
      <c r="H245" s="2">
        <v>6.2439999999999998</v>
      </c>
      <c r="I245">
        <v>0.63839999999999997</v>
      </c>
    </row>
    <row r="246" spans="1:9" x14ac:dyDescent="0.25">
      <c r="A246" s="1"/>
      <c r="B246" s="2">
        <v>121</v>
      </c>
      <c r="C246" s="2">
        <v>6.2439999999999998</v>
      </c>
      <c r="D246" s="2">
        <v>0.59199999999999997</v>
      </c>
      <c r="E246">
        <f t="shared" si="3"/>
        <v>0.62160000000000004</v>
      </c>
      <c r="F246" s="2">
        <v>6.2439999999999998</v>
      </c>
      <c r="G246">
        <v>0.62160000000000004</v>
      </c>
      <c r="H246" s="2">
        <v>6.2439999999999998</v>
      </c>
      <c r="I246">
        <v>0.62160000000000004</v>
      </c>
    </row>
    <row r="247" spans="1:9" x14ac:dyDescent="0.25">
      <c r="A247" s="1"/>
      <c r="B247" s="2">
        <v>121.5</v>
      </c>
      <c r="C247" s="2">
        <v>6.2439999999999998</v>
      </c>
      <c r="D247" s="2">
        <v>0.57499999999999996</v>
      </c>
      <c r="E247">
        <f t="shared" si="3"/>
        <v>0.60375000000000001</v>
      </c>
      <c r="F247" s="2">
        <v>6.2439999999999998</v>
      </c>
      <c r="G247">
        <v>0.60375000000000001</v>
      </c>
      <c r="H247" s="2">
        <v>6.2439999999999998</v>
      </c>
      <c r="I247">
        <v>0.60375000000000001</v>
      </c>
    </row>
    <row r="248" spans="1:9" x14ac:dyDescent="0.25">
      <c r="A248" s="1"/>
      <c r="B248" s="2">
        <v>122</v>
      </c>
      <c r="C248" s="2">
        <v>6.2439999999999998</v>
      </c>
      <c r="D248" s="2">
        <v>0.56000000000000005</v>
      </c>
      <c r="E248">
        <f t="shared" si="3"/>
        <v>0.58800000000000008</v>
      </c>
      <c r="F248" s="2">
        <v>6.2439999999999998</v>
      </c>
      <c r="G248">
        <v>0.58800000000000008</v>
      </c>
      <c r="H248" s="2">
        <v>6.2439999999999998</v>
      </c>
      <c r="I248">
        <v>0.58800000000000008</v>
      </c>
    </row>
    <row r="249" spans="1:9" x14ac:dyDescent="0.25">
      <c r="A249" s="1"/>
      <c r="B249" s="2">
        <v>122.5</v>
      </c>
      <c r="C249" s="2">
        <v>6.2439999999999998</v>
      </c>
      <c r="D249" s="2">
        <v>0.54200000000000004</v>
      </c>
      <c r="E249">
        <f t="shared" si="3"/>
        <v>0.56910000000000005</v>
      </c>
      <c r="F249" s="2">
        <v>6.2439999999999998</v>
      </c>
      <c r="G249">
        <v>0.56910000000000005</v>
      </c>
      <c r="H249" s="2">
        <v>6.2439999999999998</v>
      </c>
      <c r="I249">
        <v>0.56910000000000005</v>
      </c>
    </row>
    <row r="250" spans="1:9" x14ac:dyDescent="0.25">
      <c r="A250" s="1"/>
      <c r="B250" s="2">
        <v>123</v>
      </c>
      <c r="C250" s="2">
        <v>6.2439999999999998</v>
      </c>
      <c r="D250" s="2">
        <v>0.52500000000000002</v>
      </c>
      <c r="E250">
        <f t="shared" si="3"/>
        <v>0.55125000000000002</v>
      </c>
      <c r="F250" s="2">
        <v>6.2439999999999998</v>
      </c>
      <c r="G250">
        <v>0.55125000000000002</v>
      </c>
      <c r="H250" s="2">
        <v>6.2439999999999998</v>
      </c>
      <c r="I250">
        <v>0.55125000000000002</v>
      </c>
    </row>
    <row r="251" spans="1:9" x14ac:dyDescent="0.25">
      <c r="A251" s="1"/>
      <c r="B251" s="2">
        <v>123.5</v>
      </c>
      <c r="C251" s="2">
        <v>6.2439999999999998</v>
      </c>
      <c r="D251" s="2">
        <v>0.51</v>
      </c>
      <c r="E251">
        <f t="shared" si="3"/>
        <v>0.53550000000000009</v>
      </c>
      <c r="F251" s="2">
        <v>6.2439999999999998</v>
      </c>
      <c r="G251">
        <v>0.53550000000000009</v>
      </c>
      <c r="H251" s="2">
        <v>6.2439999999999998</v>
      </c>
      <c r="I251">
        <v>0.53550000000000009</v>
      </c>
    </row>
    <row r="252" spans="1:9" x14ac:dyDescent="0.25">
      <c r="A252" s="1"/>
      <c r="B252" s="2">
        <v>124</v>
      </c>
      <c r="C252" s="2">
        <v>6.2439999999999998</v>
      </c>
      <c r="D252" s="2">
        <v>0.49299999999999999</v>
      </c>
      <c r="E252">
        <f t="shared" si="3"/>
        <v>0.51765000000000005</v>
      </c>
      <c r="F252" s="2">
        <v>6.2439999999999998</v>
      </c>
      <c r="G252">
        <v>0.51765000000000005</v>
      </c>
      <c r="H252" s="2">
        <v>6.2439999999999998</v>
      </c>
      <c r="I252">
        <v>0.51765000000000005</v>
      </c>
    </row>
    <row r="253" spans="1:9" x14ac:dyDescent="0.25">
      <c r="A253" s="1"/>
      <c r="B253" s="2">
        <v>124.5</v>
      </c>
      <c r="C253" s="2">
        <v>6.2439999999999998</v>
      </c>
      <c r="D253" s="2">
        <v>0.47699999999999998</v>
      </c>
      <c r="E253">
        <f t="shared" si="3"/>
        <v>0.50085000000000002</v>
      </c>
      <c r="F253" s="2">
        <v>6.2439999999999998</v>
      </c>
      <c r="G253">
        <v>0.50085000000000002</v>
      </c>
      <c r="H253" s="2">
        <v>6.2439999999999998</v>
      </c>
      <c r="I253">
        <v>0.50085000000000002</v>
      </c>
    </row>
    <row r="254" spans="1:9" x14ac:dyDescent="0.25">
      <c r="A254" s="1"/>
      <c r="B254" s="2">
        <v>125</v>
      </c>
      <c r="C254" s="2">
        <v>6.2439999999999998</v>
      </c>
      <c r="D254" s="2">
        <v>0.46</v>
      </c>
      <c r="E254">
        <f t="shared" si="3"/>
        <v>0.48300000000000004</v>
      </c>
      <c r="F254" s="2">
        <v>6.2439999999999998</v>
      </c>
      <c r="G254">
        <v>0.48300000000000004</v>
      </c>
      <c r="H254" s="2">
        <v>6.2439999999999998</v>
      </c>
      <c r="I254">
        <v>0.48300000000000004</v>
      </c>
    </row>
    <row r="255" spans="1:9" x14ac:dyDescent="0.25">
      <c r="A255" s="1"/>
      <c r="B255" s="2">
        <v>125.5</v>
      </c>
      <c r="C255" s="2">
        <v>6.2439999999999998</v>
      </c>
      <c r="D255" s="2">
        <v>0.44500000000000001</v>
      </c>
      <c r="E255">
        <f t="shared" si="3"/>
        <v>0.46725000000000005</v>
      </c>
      <c r="F255" s="2">
        <v>6.2439999999999998</v>
      </c>
      <c r="G255">
        <v>0.46725000000000005</v>
      </c>
      <c r="H255" s="2">
        <v>6.2439999999999998</v>
      </c>
      <c r="I255">
        <v>0.46725000000000005</v>
      </c>
    </row>
    <row r="256" spans="1:9" x14ac:dyDescent="0.25">
      <c r="A256" s="1"/>
      <c r="B256" s="2">
        <v>126</v>
      </c>
      <c r="C256" s="2">
        <v>6.2439999999999998</v>
      </c>
      <c r="D256" s="2">
        <v>0.42699999999999999</v>
      </c>
      <c r="E256">
        <f t="shared" si="3"/>
        <v>0.44835000000000003</v>
      </c>
      <c r="F256" s="2">
        <v>6.2439999999999998</v>
      </c>
      <c r="G256">
        <v>0.44835000000000003</v>
      </c>
      <c r="H256" s="2">
        <v>6.2439999999999998</v>
      </c>
      <c r="I256">
        <v>0.44835000000000003</v>
      </c>
    </row>
    <row r="257" spans="1:9" x14ac:dyDescent="0.25">
      <c r="A257" s="1"/>
      <c r="B257" s="2">
        <v>126.5</v>
      </c>
      <c r="C257" s="2">
        <v>6.2439999999999998</v>
      </c>
      <c r="D257" s="2">
        <v>0.41199999999999998</v>
      </c>
      <c r="E257">
        <f t="shared" si="3"/>
        <v>0.43259999999999998</v>
      </c>
      <c r="F257" s="2">
        <v>6.2439999999999998</v>
      </c>
      <c r="G257">
        <v>0.43259999999999998</v>
      </c>
      <c r="H257" s="2">
        <v>6.2439999999999998</v>
      </c>
      <c r="I257">
        <v>0.43259999999999998</v>
      </c>
    </row>
    <row r="258" spans="1:9" x14ac:dyDescent="0.25">
      <c r="A258" s="1"/>
      <c r="B258" s="2">
        <v>127</v>
      </c>
      <c r="C258" s="2">
        <v>6.2439999999999998</v>
      </c>
      <c r="D258" s="2">
        <v>0.39500000000000002</v>
      </c>
      <c r="E258">
        <f t="shared" si="3"/>
        <v>0.41475000000000006</v>
      </c>
      <c r="F258" s="2">
        <v>6.2439999999999998</v>
      </c>
      <c r="G258">
        <v>0.41475000000000006</v>
      </c>
      <c r="H258" s="2">
        <v>6.2439999999999998</v>
      </c>
      <c r="I258">
        <v>0.41475000000000006</v>
      </c>
    </row>
    <row r="259" spans="1:9" x14ac:dyDescent="0.25">
      <c r="A259" s="1"/>
      <c r="B259" s="2">
        <v>127.5</v>
      </c>
      <c r="C259" s="2">
        <v>6.2439999999999998</v>
      </c>
      <c r="D259" s="2">
        <v>0.377</v>
      </c>
      <c r="E259">
        <f t="shared" si="3"/>
        <v>0.39585000000000004</v>
      </c>
      <c r="F259" s="2">
        <v>6.2439999999999998</v>
      </c>
      <c r="G259">
        <v>0.39585000000000004</v>
      </c>
      <c r="H259" s="2">
        <v>6.2439999999999998</v>
      </c>
      <c r="I259">
        <v>0.39585000000000004</v>
      </c>
    </row>
    <row r="260" spans="1:9" x14ac:dyDescent="0.25">
      <c r="A260" s="1"/>
      <c r="B260" s="2">
        <v>128</v>
      </c>
      <c r="C260" s="2">
        <v>6.2439999999999998</v>
      </c>
      <c r="D260" s="2">
        <v>0.36199999999999999</v>
      </c>
      <c r="E260">
        <f t="shared" si="3"/>
        <v>0.38009999999999999</v>
      </c>
      <c r="F260" s="2">
        <v>6.2439999999999998</v>
      </c>
      <c r="G260">
        <v>0.38009999999999999</v>
      </c>
      <c r="H260" s="2">
        <v>6.2439999999999998</v>
      </c>
      <c r="I260">
        <v>0.38009999999999999</v>
      </c>
    </row>
    <row r="261" spans="1:9" x14ac:dyDescent="0.25">
      <c r="A261" s="1"/>
      <c r="B261" s="2">
        <v>128.5</v>
      </c>
      <c r="C261" s="2">
        <v>6.2439999999999998</v>
      </c>
      <c r="D261" s="2">
        <v>0.34499999999999997</v>
      </c>
      <c r="E261">
        <f t="shared" ref="E261:E294" si="4">D261*1.05</f>
        <v>0.36224999999999996</v>
      </c>
      <c r="F261" s="2">
        <v>6.2439999999999998</v>
      </c>
      <c r="G261">
        <v>0.36224999999999996</v>
      </c>
      <c r="H261" s="2">
        <v>6.2439999999999998</v>
      </c>
      <c r="I261">
        <v>0.36224999999999996</v>
      </c>
    </row>
    <row r="262" spans="1:9" x14ac:dyDescent="0.25">
      <c r="A262" s="1"/>
      <c r="B262" s="2">
        <v>129</v>
      </c>
      <c r="C262" s="2">
        <v>6.2439999999999998</v>
      </c>
      <c r="D262" s="2">
        <v>0.33</v>
      </c>
      <c r="E262">
        <f t="shared" si="4"/>
        <v>0.34650000000000003</v>
      </c>
      <c r="F262" s="2">
        <v>6.2439999999999998</v>
      </c>
      <c r="G262">
        <v>0.34650000000000003</v>
      </c>
      <c r="H262" s="2">
        <v>6.2439999999999998</v>
      </c>
      <c r="I262">
        <v>0.34650000000000003</v>
      </c>
    </row>
    <row r="263" spans="1:9" x14ac:dyDescent="0.25">
      <c r="A263" s="1"/>
      <c r="B263" s="2">
        <v>129.5</v>
      </c>
      <c r="C263" s="2">
        <v>6.2439999999999998</v>
      </c>
      <c r="D263" s="2">
        <v>0.312</v>
      </c>
      <c r="E263">
        <f t="shared" si="4"/>
        <v>0.3276</v>
      </c>
      <c r="F263" s="2">
        <v>6.2439999999999998</v>
      </c>
      <c r="G263">
        <v>0.3276</v>
      </c>
      <c r="H263" s="2">
        <v>6.2439999999999998</v>
      </c>
      <c r="I263">
        <v>0.3276</v>
      </c>
    </row>
    <row r="264" spans="1:9" x14ac:dyDescent="0.25">
      <c r="A264" s="1"/>
      <c r="B264" s="2">
        <v>130</v>
      </c>
      <c r="C264" s="2">
        <v>6.2439999999999998</v>
      </c>
      <c r="D264" s="2">
        <v>0.29699999999999999</v>
      </c>
      <c r="E264">
        <f t="shared" si="4"/>
        <v>0.31185000000000002</v>
      </c>
      <c r="F264" s="2">
        <v>6.2439999999999998</v>
      </c>
      <c r="G264">
        <v>0.31185000000000002</v>
      </c>
      <c r="H264" s="2">
        <v>6.2439999999999998</v>
      </c>
      <c r="I264">
        <v>0.31185000000000002</v>
      </c>
    </row>
    <row r="265" spans="1:9" x14ac:dyDescent="0.25">
      <c r="A265" s="1"/>
      <c r="B265" s="2">
        <v>130.5</v>
      </c>
      <c r="C265" s="2">
        <v>6.2439999999999998</v>
      </c>
      <c r="D265" s="2">
        <v>0.28000000000000003</v>
      </c>
      <c r="E265">
        <f t="shared" si="4"/>
        <v>0.29400000000000004</v>
      </c>
      <c r="F265" s="2">
        <v>6.2439999999999998</v>
      </c>
      <c r="G265">
        <v>0.29400000000000004</v>
      </c>
      <c r="H265" s="2">
        <v>6.2439999999999998</v>
      </c>
      <c r="I265">
        <v>0.29400000000000004</v>
      </c>
    </row>
    <row r="266" spans="1:9" x14ac:dyDescent="0.25">
      <c r="A266" s="1"/>
      <c r="B266" s="2">
        <v>131</v>
      </c>
      <c r="C266" s="2">
        <v>6.2439999999999998</v>
      </c>
      <c r="D266" s="2">
        <v>0.26400000000000001</v>
      </c>
      <c r="E266">
        <f t="shared" si="4"/>
        <v>0.2772</v>
      </c>
      <c r="F266" s="2">
        <v>6.2439999999999998</v>
      </c>
      <c r="G266">
        <v>0.2772</v>
      </c>
      <c r="H266" s="2">
        <v>6.2439999999999998</v>
      </c>
      <c r="I266">
        <v>0.2772</v>
      </c>
    </row>
    <row r="267" spans="1:9" x14ac:dyDescent="0.25">
      <c r="A267" s="1"/>
      <c r="B267" s="2">
        <v>131.5</v>
      </c>
      <c r="C267" s="2">
        <v>6.2439999999999998</v>
      </c>
      <c r="D267" s="2">
        <v>0.247</v>
      </c>
      <c r="E267">
        <f t="shared" si="4"/>
        <v>0.25935000000000002</v>
      </c>
      <c r="F267" s="2">
        <v>6.2439999999999998</v>
      </c>
      <c r="G267">
        <v>0.25935000000000002</v>
      </c>
      <c r="H267" s="2">
        <v>6.2439999999999998</v>
      </c>
      <c r="I267">
        <v>0.25935000000000002</v>
      </c>
    </row>
    <row r="268" spans="1:9" x14ac:dyDescent="0.25">
      <c r="A268" s="1"/>
      <c r="B268" s="2">
        <v>132</v>
      </c>
      <c r="C268" s="2">
        <v>6.2439999999999998</v>
      </c>
      <c r="D268" s="2">
        <v>0.23</v>
      </c>
      <c r="E268">
        <f t="shared" si="4"/>
        <v>0.24150000000000002</v>
      </c>
      <c r="F268" s="2">
        <v>6.2439999999999998</v>
      </c>
      <c r="G268">
        <v>0.24150000000000002</v>
      </c>
      <c r="H268" s="2">
        <v>6.2439999999999998</v>
      </c>
      <c r="I268">
        <v>0.24150000000000002</v>
      </c>
    </row>
    <row r="269" spans="1:9" x14ac:dyDescent="0.25">
      <c r="A269" s="1"/>
      <c r="B269" s="2">
        <v>132.5</v>
      </c>
      <c r="C269" s="2">
        <v>6.2439999999999998</v>
      </c>
      <c r="D269" s="2">
        <v>0.214</v>
      </c>
      <c r="E269">
        <f t="shared" si="4"/>
        <v>0.22470000000000001</v>
      </c>
      <c r="F269" s="2">
        <v>6.2439999999999998</v>
      </c>
      <c r="G269">
        <v>0.22470000000000001</v>
      </c>
      <c r="H269" s="2">
        <v>6.2439999999999998</v>
      </c>
      <c r="I269">
        <v>0.22470000000000001</v>
      </c>
    </row>
    <row r="270" spans="1:9" x14ac:dyDescent="0.25">
      <c r="A270" s="1"/>
      <c r="B270" s="2">
        <v>133</v>
      </c>
      <c r="C270" s="2">
        <v>6.2439999999999998</v>
      </c>
      <c r="D270" s="2">
        <v>0.19700000000000001</v>
      </c>
      <c r="E270">
        <f t="shared" si="4"/>
        <v>0.20685000000000001</v>
      </c>
      <c r="F270" s="2">
        <v>6.2439999999999998</v>
      </c>
      <c r="G270">
        <v>0.20685000000000001</v>
      </c>
      <c r="H270" s="2">
        <v>6.2439999999999998</v>
      </c>
      <c r="I270">
        <v>0.20685000000000001</v>
      </c>
    </row>
    <row r="271" spans="1:9" x14ac:dyDescent="0.25">
      <c r="A271" s="1"/>
      <c r="B271" s="2">
        <v>133.5</v>
      </c>
      <c r="C271" s="2">
        <v>6.2439999999999998</v>
      </c>
      <c r="D271" s="2">
        <v>0.182</v>
      </c>
      <c r="E271">
        <f t="shared" si="4"/>
        <v>0.19109999999999999</v>
      </c>
      <c r="F271" s="2">
        <v>6.2439999999999998</v>
      </c>
      <c r="G271">
        <v>0.19109999999999999</v>
      </c>
      <c r="H271" s="2">
        <v>6.2439999999999998</v>
      </c>
      <c r="I271">
        <v>0.19109999999999999</v>
      </c>
    </row>
    <row r="272" spans="1:9" x14ac:dyDescent="0.25">
      <c r="A272" s="1"/>
      <c r="B272" s="2">
        <v>134</v>
      </c>
      <c r="C272" s="2">
        <v>6.2439999999999998</v>
      </c>
      <c r="D272" s="2">
        <v>0.16400000000000001</v>
      </c>
      <c r="E272">
        <f t="shared" si="4"/>
        <v>0.17220000000000002</v>
      </c>
      <c r="F272" s="2">
        <v>6.2439999999999998</v>
      </c>
      <c r="G272">
        <v>0.17220000000000002</v>
      </c>
      <c r="H272" s="2">
        <v>6.2439999999999998</v>
      </c>
      <c r="I272">
        <v>0.17220000000000002</v>
      </c>
    </row>
    <row r="273" spans="1:9" x14ac:dyDescent="0.25">
      <c r="A273" s="1"/>
      <c r="B273" s="2">
        <v>134.5</v>
      </c>
      <c r="C273" s="2">
        <v>6.2439999999999998</v>
      </c>
      <c r="D273" s="2">
        <v>0.14899999999999999</v>
      </c>
      <c r="E273">
        <f t="shared" si="4"/>
        <v>0.15645000000000001</v>
      </c>
      <c r="F273" s="2">
        <v>6.2439999999999998</v>
      </c>
      <c r="G273">
        <v>0.15645000000000001</v>
      </c>
      <c r="H273" s="2">
        <v>6.2439999999999998</v>
      </c>
      <c r="I273">
        <v>0.15645000000000001</v>
      </c>
    </row>
    <row r="274" spans="1:9" x14ac:dyDescent="0.25">
      <c r="A274" s="1"/>
      <c r="B274" s="2">
        <v>135</v>
      </c>
      <c r="C274" s="2">
        <v>6.2439999999999998</v>
      </c>
      <c r="D274" s="2">
        <v>0.13200000000000001</v>
      </c>
      <c r="E274">
        <f t="shared" si="4"/>
        <v>0.1386</v>
      </c>
      <c r="F274" s="2">
        <v>6.2439999999999998</v>
      </c>
      <c r="G274">
        <v>0.1386</v>
      </c>
      <c r="H274" s="2">
        <v>6.2439999999999998</v>
      </c>
      <c r="I274">
        <v>0.1386</v>
      </c>
    </row>
    <row r="275" spans="1:9" x14ac:dyDescent="0.25">
      <c r="A275" s="1"/>
      <c r="B275" s="2">
        <v>135.5</v>
      </c>
      <c r="C275" s="2">
        <v>6.2439999999999998</v>
      </c>
      <c r="D275" s="2">
        <v>9.1999999999999998E-2</v>
      </c>
      <c r="E275">
        <f t="shared" si="4"/>
        <v>9.6600000000000005E-2</v>
      </c>
      <c r="F275" s="2">
        <v>6.2439999999999998</v>
      </c>
      <c r="G275">
        <v>9.6600000000000005E-2</v>
      </c>
      <c r="H275" s="2">
        <v>6.2439999999999998</v>
      </c>
      <c r="I275">
        <v>9.6600000000000005E-2</v>
      </c>
    </row>
    <row r="276" spans="1:9" x14ac:dyDescent="0.25">
      <c r="A276" s="1"/>
      <c r="B276" s="2">
        <v>136</v>
      </c>
      <c r="C276" s="2">
        <v>6.2439999999999998</v>
      </c>
      <c r="D276" s="2">
        <v>2.9000000000000001E-2</v>
      </c>
      <c r="E276">
        <f t="shared" si="4"/>
        <v>3.0450000000000001E-2</v>
      </c>
      <c r="F276" s="2">
        <v>6.2439999999999998</v>
      </c>
      <c r="G276">
        <v>3.0450000000000001E-2</v>
      </c>
      <c r="H276" s="2">
        <v>6.2439999999999998</v>
      </c>
      <c r="I276">
        <v>3.0450000000000001E-2</v>
      </c>
    </row>
    <row r="277" spans="1:9" x14ac:dyDescent="0.25">
      <c r="A277" s="1"/>
      <c r="B277" s="2">
        <v>136.5</v>
      </c>
      <c r="C277" s="2">
        <v>6.2439999999999998</v>
      </c>
      <c r="D277" s="2">
        <v>8.9999999999999993E-3</v>
      </c>
      <c r="E277">
        <f t="shared" si="4"/>
        <v>9.4500000000000001E-3</v>
      </c>
      <c r="F277" s="2">
        <v>6.2439999999999998</v>
      </c>
      <c r="G277">
        <v>9.4500000000000001E-3</v>
      </c>
      <c r="H277" s="2">
        <v>6.2439999999999998</v>
      </c>
      <c r="I277">
        <v>9.4500000000000001E-3</v>
      </c>
    </row>
    <row r="278" spans="1:9" x14ac:dyDescent="0.25">
      <c r="A278" s="1"/>
      <c r="B278" s="2">
        <v>137</v>
      </c>
      <c r="C278" s="2">
        <v>6.2439999999999998</v>
      </c>
      <c r="D278" s="2">
        <v>4.7E-2</v>
      </c>
      <c r="E278">
        <f t="shared" si="4"/>
        <v>4.9350000000000005E-2</v>
      </c>
      <c r="F278" s="2">
        <v>6.2439999999999998</v>
      </c>
      <c r="G278">
        <v>4.9350000000000005E-2</v>
      </c>
      <c r="H278" s="2">
        <v>6.2439999999999998</v>
      </c>
      <c r="I278">
        <v>4.9350000000000005E-2</v>
      </c>
    </row>
    <row r="279" spans="1:9" x14ac:dyDescent="0.25">
      <c r="A279" s="1"/>
      <c r="B279" s="2">
        <v>137.5</v>
      </c>
      <c r="C279" s="2">
        <v>6.2439999999999998</v>
      </c>
      <c r="D279" s="2">
        <v>7.0000000000000001E-3</v>
      </c>
      <c r="E279">
        <f t="shared" si="4"/>
        <v>7.3500000000000006E-3</v>
      </c>
      <c r="F279" s="2">
        <v>6.2439999999999998</v>
      </c>
      <c r="G279">
        <v>7.3500000000000006E-3</v>
      </c>
      <c r="H279" s="2">
        <v>6.2439999999999998</v>
      </c>
      <c r="I279">
        <v>7.3500000000000006E-3</v>
      </c>
    </row>
    <row r="280" spans="1:9" x14ac:dyDescent="0.25">
      <c r="A280" s="1"/>
      <c r="B280" s="2">
        <v>138</v>
      </c>
      <c r="C280" s="2">
        <v>6.2439999999999998</v>
      </c>
      <c r="D280" s="2">
        <v>4.0000000000000001E-3</v>
      </c>
      <c r="E280">
        <f t="shared" si="4"/>
        <v>4.2000000000000006E-3</v>
      </c>
      <c r="F280" s="2">
        <v>6.2439999999999998</v>
      </c>
      <c r="G280">
        <v>4.2000000000000006E-3</v>
      </c>
      <c r="H280" s="2">
        <v>6.2439999999999998</v>
      </c>
      <c r="I280">
        <v>4.2000000000000006E-3</v>
      </c>
    </row>
    <row r="281" spans="1:9" x14ac:dyDescent="0.25">
      <c r="A281" s="1"/>
      <c r="B281" s="2">
        <v>138.5</v>
      </c>
      <c r="C281" s="2">
        <v>6.2439999999999998</v>
      </c>
      <c r="D281" s="2">
        <v>4.0000000000000001E-3</v>
      </c>
      <c r="E281">
        <f t="shared" si="4"/>
        <v>4.2000000000000006E-3</v>
      </c>
      <c r="F281" s="2">
        <v>6.2439999999999998</v>
      </c>
      <c r="G281">
        <v>4.2000000000000006E-3</v>
      </c>
      <c r="H281" s="2">
        <v>6.2439999999999998</v>
      </c>
      <c r="I281">
        <v>4.2000000000000006E-3</v>
      </c>
    </row>
    <row r="282" spans="1:9" x14ac:dyDescent="0.25">
      <c r="A282" s="1"/>
      <c r="B282" s="2">
        <v>139</v>
      </c>
      <c r="C282" s="2">
        <v>6.2439999999999998</v>
      </c>
      <c r="D282" s="2">
        <v>2E-3</v>
      </c>
      <c r="E282">
        <f t="shared" si="4"/>
        <v>2.1000000000000003E-3</v>
      </c>
      <c r="F282" s="2">
        <v>6.2439999999999998</v>
      </c>
      <c r="G282">
        <v>2.1000000000000003E-3</v>
      </c>
      <c r="H282" s="2">
        <v>6.2439999999999998</v>
      </c>
      <c r="I282">
        <v>2.1000000000000003E-3</v>
      </c>
    </row>
    <row r="283" spans="1:9" x14ac:dyDescent="0.25">
      <c r="A283" s="1"/>
      <c r="B283" s="2">
        <v>139.5</v>
      </c>
      <c r="C283" s="2">
        <v>6.2439999999999998</v>
      </c>
      <c r="D283" s="2">
        <v>2E-3</v>
      </c>
      <c r="E283">
        <f t="shared" si="4"/>
        <v>2.1000000000000003E-3</v>
      </c>
      <c r="F283" s="2">
        <v>6.2439999999999998</v>
      </c>
      <c r="G283">
        <v>2.1000000000000003E-3</v>
      </c>
      <c r="H283" s="2">
        <v>6.2439999999999998</v>
      </c>
      <c r="I283">
        <v>2.1000000000000003E-3</v>
      </c>
    </row>
    <row r="284" spans="1:9" x14ac:dyDescent="0.25">
      <c r="A284" s="1"/>
      <c r="B284" s="2">
        <v>140</v>
      </c>
      <c r="C284" s="2">
        <v>6.2439999999999998</v>
      </c>
      <c r="D284" s="2">
        <v>2E-3</v>
      </c>
      <c r="E284">
        <f t="shared" si="4"/>
        <v>2.1000000000000003E-3</v>
      </c>
      <c r="F284" s="2">
        <v>6.2439999999999998</v>
      </c>
      <c r="G284">
        <v>2.1000000000000003E-3</v>
      </c>
      <c r="H284" s="2">
        <v>6.2439999999999998</v>
      </c>
      <c r="I284">
        <v>2.1000000000000003E-3</v>
      </c>
    </row>
    <row r="285" spans="1:9" x14ac:dyDescent="0.25">
      <c r="A285" s="1"/>
      <c r="B285" s="2">
        <v>140.5</v>
      </c>
      <c r="C285" s="2">
        <v>6.2439999999999998</v>
      </c>
      <c r="D285" s="2">
        <v>1E-3</v>
      </c>
      <c r="E285">
        <f t="shared" si="4"/>
        <v>1.0500000000000002E-3</v>
      </c>
      <c r="F285" s="2">
        <v>6.2439999999999998</v>
      </c>
      <c r="G285">
        <v>1.0500000000000002E-3</v>
      </c>
      <c r="H285" s="2">
        <v>6.2439999999999998</v>
      </c>
      <c r="I285">
        <v>1.0500000000000002E-3</v>
      </c>
    </row>
    <row r="286" spans="1:9" x14ac:dyDescent="0.25">
      <c r="A286" s="1"/>
      <c r="B286" s="2">
        <v>141</v>
      </c>
      <c r="C286" s="2">
        <v>6.2439999999999998</v>
      </c>
      <c r="D286" s="2">
        <v>1E-3</v>
      </c>
      <c r="E286">
        <f t="shared" si="4"/>
        <v>1.0500000000000002E-3</v>
      </c>
      <c r="F286" s="2">
        <v>6.2439999999999998</v>
      </c>
      <c r="G286">
        <v>1.0500000000000002E-3</v>
      </c>
      <c r="H286" s="2">
        <v>6.2439999999999998</v>
      </c>
      <c r="I286">
        <v>1.0500000000000002E-3</v>
      </c>
    </row>
    <row r="287" spans="1:9" x14ac:dyDescent="0.25">
      <c r="A287" s="1"/>
      <c r="B287" s="2">
        <v>141.5</v>
      </c>
      <c r="C287" s="2">
        <v>6.2439999999999998</v>
      </c>
      <c r="D287" s="2">
        <v>0.08</v>
      </c>
      <c r="E287">
        <f t="shared" si="4"/>
        <v>8.4000000000000005E-2</v>
      </c>
      <c r="F287" s="2">
        <v>6.2439999999999998</v>
      </c>
      <c r="G287">
        <v>8.4000000000000005E-2</v>
      </c>
      <c r="H287" s="2">
        <v>6.2439999999999998</v>
      </c>
      <c r="I287">
        <v>8.4000000000000005E-2</v>
      </c>
    </row>
    <row r="288" spans="1:9" x14ac:dyDescent="0.25">
      <c r="A288" s="1"/>
      <c r="B288" s="2">
        <v>142</v>
      </c>
      <c r="C288" s="2">
        <v>6.2439999999999998</v>
      </c>
      <c r="D288" s="2">
        <v>1.9E-2</v>
      </c>
      <c r="E288">
        <f t="shared" si="4"/>
        <v>1.9949999999999999E-2</v>
      </c>
      <c r="F288" s="2">
        <v>6.2439999999999998</v>
      </c>
      <c r="G288">
        <v>1.9949999999999999E-2</v>
      </c>
      <c r="H288" s="2">
        <v>6.2439999999999998</v>
      </c>
      <c r="I288">
        <v>1.9949999999999999E-2</v>
      </c>
    </row>
    <row r="289" spans="1:9" x14ac:dyDescent="0.25">
      <c r="A289" s="1"/>
      <c r="B289" s="2">
        <v>142.5</v>
      </c>
      <c r="C289" s="2">
        <v>6.2439999999999998</v>
      </c>
      <c r="D289" s="2">
        <v>5.7000000000000002E-2</v>
      </c>
      <c r="E289">
        <f t="shared" si="4"/>
        <v>5.9850000000000007E-2</v>
      </c>
      <c r="F289" s="2">
        <v>6.2439999999999998</v>
      </c>
      <c r="G289">
        <v>5.9850000000000007E-2</v>
      </c>
      <c r="H289" s="2">
        <v>6.2439999999999998</v>
      </c>
      <c r="I289">
        <v>5.9850000000000007E-2</v>
      </c>
    </row>
    <row r="290" spans="1:9" x14ac:dyDescent="0.25">
      <c r="A290" s="1"/>
      <c r="B290" s="2">
        <v>143</v>
      </c>
      <c r="C290" s="2">
        <v>6.2439999999999998</v>
      </c>
      <c r="D290" s="2">
        <v>1.7000000000000001E-2</v>
      </c>
      <c r="E290">
        <f t="shared" si="4"/>
        <v>1.7850000000000001E-2</v>
      </c>
      <c r="F290" s="2">
        <v>6.2439999999999998</v>
      </c>
      <c r="G290">
        <v>1.7850000000000001E-2</v>
      </c>
      <c r="H290" s="2">
        <v>6.2439999999999998</v>
      </c>
      <c r="I290">
        <v>1.7850000000000001E-2</v>
      </c>
    </row>
    <row r="291" spans="1:9" x14ac:dyDescent="0.25">
      <c r="A291" s="1"/>
      <c r="B291" s="2">
        <v>143.5</v>
      </c>
      <c r="C291" s="2">
        <v>6.2439999999999998</v>
      </c>
      <c r="D291" s="2">
        <v>5.5E-2</v>
      </c>
      <c r="E291">
        <f t="shared" si="4"/>
        <v>5.7750000000000003E-2</v>
      </c>
      <c r="F291" s="2">
        <v>6.2439999999999998</v>
      </c>
      <c r="G291">
        <v>5.7750000000000003E-2</v>
      </c>
      <c r="H291" s="2">
        <v>6.2439999999999998</v>
      </c>
      <c r="I291">
        <v>5.7750000000000003E-2</v>
      </c>
    </row>
    <row r="292" spans="1:9" x14ac:dyDescent="0.25">
      <c r="A292" s="1"/>
      <c r="B292" s="2">
        <v>144</v>
      </c>
      <c r="C292" s="2">
        <v>6.2439999999999998</v>
      </c>
      <c r="D292" s="2">
        <v>1.4E-2</v>
      </c>
      <c r="E292">
        <f t="shared" si="4"/>
        <v>1.4700000000000001E-2</v>
      </c>
      <c r="F292" s="2">
        <v>6.2439999999999998</v>
      </c>
      <c r="G292">
        <v>1.4700000000000001E-2</v>
      </c>
      <c r="H292" s="2">
        <v>6.2439999999999998</v>
      </c>
      <c r="I292">
        <v>1.4700000000000001E-2</v>
      </c>
    </row>
    <row r="293" spans="1:9" x14ac:dyDescent="0.25">
      <c r="A293" s="1"/>
      <c r="B293" s="2">
        <v>144.5</v>
      </c>
      <c r="C293" s="2">
        <v>6.2439999999999998</v>
      </c>
      <c r="D293" s="2">
        <v>5.5E-2</v>
      </c>
      <c r="E293">
        <f t="shared" si="4"/>
        <v>5.7750000000000003E-2</v>
      </c>
      <c r="F293" s="2">
        <v>6.2439999999999998</v>
      </c>
      <c r="G293">
        <v>5.7750000000000003E-2</v>
      </c>
      <c r="H293" s="2">
        <v>6.2439999999999998</v>
      </c>
      <c r="I293">
        <v>5.7750000000000003E-2</v>
      </c>
    </row>
    <row r="294" spans="1:9" x14ac:dyDescent="0.25">
      <c r="A294" s="1"/>
      <c r="B294" s="2">
        <v>145</v>
      </c>
      <c r="C294" s="2">
        <v>6.2439999999999998</v>
      </c>
      <c r="D294" s="2">
        <v>5.5E-2</v>
      </c>
      <c r="E294">
        <f t="shared" si="4"/>
        <v>5.7750000000000003E-2</v>
      </c>
      <c r="F294" s="2">
        <v>6.2439999999999998</v>
      </c>
      <c r="G294">
        <v>5.7750000000000003E-2</v>
      </c>
      <c r="H294" s="2">
        <v>6.2439999999999998</v>
      </c>
      <c r="I294">
        <v>5.7750000000000003E-2</v>
      </c>
    </row>
  </sheetData>
  <mergeCells count="2">
    <mergeCell ref="F2:G2"/>
    <mergeCell ref="H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9"/>
  <sheetViews>
    <sheetView topLeftCell="P11" zoomScale="85" zoomScaleNormal="85" workbookViewId="0">
      <selection activeCell="AG43" sqref="AG43"/>
    </sheetView>
  </sheetViews>
  <sheetFormatPr defaultRowHeight="14.4" x14ac:dyDescent="0.25"/>
  <cols>
    <col min="10" max="10" width="12.77734375" bestFit="1" customWidth="1"/>
  </cols>
  <sheetData>
    <row r="1" spans="1:4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13</v>
      </c>
      <c r="L1" t="s">
        <v>8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V1" t="s">
        <v>9</v>
      </c>
      <c r="W1" t="s">
        <v>0</v>
      </c>
      <c r="X1" t="s">
        <v>1</v>
      </c>
      <c r="Y1" t="s">
        <v>2</v>
      </c>
      <c r="Z1" t="s">
        <v>3</v>
      </c>
      <c r="AA1" t="s">
        <v>4</v>
      </c>
      <c r="AB1" t="s">
        <v>5</v>
      </c>
      <c r="AC1" t="s">
        <v>6</v>
      </c>
      <c r="AD1" t="s">
        <v>7</v>
      </c>
      <c r="AG1" t="s">
        <v>10</v>
      </c>
      <c r="AH1" t="s">
        <v>0</v>
      </c>
      <c r="AI1" t="s">
        <v>1</v>
      </c>
      <c r="AJ1" t="s">
        <v>2</v>
      </c>
      <c r="AK1" t="s">
        <v>3</v>
      </c>
      <c r="AL1" t="s">
        <v>4</v>
      </c>
      <c r="AM1" t="s">
        <v>5</v>
      </c>
      <c r="AN1" t="s">
        <v>6</v>
      </c>
      <c r="AO1" t="s">
        <v>7</v>
      </c>
    </row>
    <row r="2" spans="1:42" x14ac:dyDescent="0.25">
      <c r="A2" s="1"/>
      <c r="B2" s="2">
        <v>0</v>
      </c>
      <c r="C2" s="2">
        <v>1.946</v>
      </c>
      <c r="D2" s="2">
        <v>3.819</v>
      </c>
      <c r="E2" s="2">
        <v>1.873</v>
      </c>
      <c r="F2" s="2">
        <v>1300</v>
      </c>
      <c r="G2" s="2">
        <v>0</v>
      </c>
      <c r="H2" s="2">
        <v>0</v>
      </c>
      <c r="I2" s="2">
        <v>10.084</v>
      </c>
      <c r="J2" s="2"/>
      <c r="K2" s="2">
        <f>H2*1.3</f>
        <v>0</v>
      </c>
      <c r="L2" s="1"/>
      <c r="M2" s="2">
        <v>0</v>
      </c>
      <c r="N2" s="2">
        <v>1.99</v>
      </c>
      <c r="O2" s="2">
        <v>3.9289999999999998</v>
      </c>
      <c r="P2" s="2">
        <v>1.9039999999999999</v>
      </c>
      <c r="Q2" s="2">
        <v>1300</v>
      </c>
      <c r="R2" s="2">
        <v>2.3919999999999999</v>
      </c>
      <c r="S2" s="2">
        <v>0</v>
      </c>
      <c r="T2" s="2">
        <v>7.6319999999999997</v>
      </c>
      <c r="U2">
        <f>S2*1.3</f>
        <v>0</v>
      </c>
      <c r="V2" s="1"/>
      <c r="W2" s="2">
        <v>0</v>
      </c>
      <c r="X2" s="2">
        <v>2.0129999999999999</v>
      </c>
      <c r="Y2" s="2">
        <v>4.0229999999999997</v>
      </c>
      <c r="Z2" s="2">
        <v>1.9339999999999999</v>
      </c>
      <c r="AA2" s="2">
        <v>1298.56</v>
      </c>
      <c r="AB2" s="2">
        <v>2.4260000000000002</v>
      </c>
      <c r="AC2" s="2">
        <v>1E-3</v>
      </c>
      <c r="AD2" s="2">
        <v>7.1379999999999999</v>
      </c>
      <c r="AE2">
        <f>AC2*1.3</f>
        <v>1.3000000000000002E-3</v>
      </c>
      <c r="AG2" s="1"/>
      <c r="AH2" s="2">
        <v>0</v>
      </c>
      <c r="AI2" s="2">
        <v>1.996</v>
      </c>
      <c r="AJ2" s="2">
        <v>5.202</v>
      </c>
      <c r="AK2" s="2">
        <v>2.3530000000000002</v>
      </c>
      <c r="AL2" s="2">
        <v>935.53</v>
      </c>
      <c r="AM2" s="2">
        <v>3.1720000000000002</v>
      </c>
      <c r="AN2" s="2">
        <v>0.28799999999999998</v>
      </c>
      <c r="AO2" s="2">
        <v>6.4870000000000001</v>
      </c>
      <c r="AP2">
        <f>AN2*1.3</f>
        <v>0.37440000000000001</v>
      </c>
    </row>
    <row r="3" spans="1:42" x14ac:dyDescent="0.25">
      <c r="A3" s="1"/>
      <c r="B3" s="2">
        <v>50</v>
      </c>
      <c r="C3" s="2">
        <v>1.873</v>
      </c>
      <c r="D3" s="2">
        <v>4.54</v>
      </c>
      <c r="E3" s="2">
        <v>1.873</v>
      </c>
      <c r="F3" s="2">
        <v>1300</v>
      </c>
      <c r="G3" s="2">
        <v>0</v>
      </c>
      <c r="H3" s="2">
        <v>0</v>
      </c>
      <c r="I3" s="2">
        <v>10.718</v>
      </c>
      <c r="J3" s="2"/>
      <c r="K3" s="2">
        <f t="shared" ref="K3:K66" si="0">H3*1.3</f>
        <v>0</v>
      </c>
      <c r="L3" s="1"/>
      <c r="M3" s="2">
        <v>50</v>
      </c>
      <c r="N3" s="2">
        <v>1.915</v>
      </c>
      <c r="O3" s="2">
        <v>4.641</v>
      </c>
      <c r="P3" s="2">
        <v>1.9039999999999999</v>
      </c>
      <c r="Q3" s="2">
        <v>1300</v>
      </c>
      <c r="R3" s="2">
        <v>2.39</v>
      </c>
      <c r="S3" s="2">
        <v>0</v>
      </c>
      <c r="T3" s="2">
        <v>8.266</v>
      </c>
      <c r="U3">
        <f t="shared" ref="U3:U66" si="1">S3*1.3</f>
        <v>0</v>
      </c>
      <c r="V3" s="1"/>
      <c r="W3" s="2">
        <v>50</v>
      </c>
      <c r="X3" s="2">
        <v>1.9359999999999999</v>
      </c>
      <c r="Y3" s="2">
        <v>4.7359999999999998</v>
      </c>
      <c r="Z3" s="2">
        <v>1.9339999999999999</v>
      </c>
      <c r="AA3" s="2">
        <v>1298.25</v>
      </c>
      <c r="AB3" s="2">
        <v>2.4239999999999999</v>
      </c>
      <c r="AC3" s="2">
        <v>1E-3</v>
      </c>
      <c r="AD3" s="2">
        <v>7.7729999999999997</v>
      </c>
      <c r="AE3">
        <f t="shared" ref="AE3:AE66" si="2">AC3*1.3</f>
        <v>1.3000000000000002E-3</v>
      </c>
      <c r="AG3" s="1"/>
      <c r="AH3" s="2">
        <v>50</v>
      </c>
      <c r="AI3" s="2">
        <v>1.903</v>
      </c>
      <c r="AJ3" s="2">
        <v>5.7590000000000003</v>
      </c>
      <c r="AK3" s="2">
        <v>2.2829999999999999</v>
      </c>
      <c r="AL3" s="2">
        <v>959.24</v>
      </c>
      <c r="AM3" s="2">
        <v>3.0609999999999999</v>
      </c>
      <c r="AN3" s="2">
        <v>0.27100000000000002</v>
      </c>
      <c r="AO3" s="2">
        <v>7.1210000000000004</v>
      </c>
      <c r="AP3">
        <f t="shared" ref="AP3:AP66" si="3">AN3*1.3</f>
        <v>0.35230000000000006</v>
      </c>
    </row>
    <row r="4" spans="1:42" x14ac:dyDescent="0.25">
      <c r="A4" s="1"/>
      <c r="B4" s="2">
        <v>100</v>
      </c>
      <c r="C4" s="2">
        <v>1.7989999999999999</v>
      </c>
      <c r="D4" s="2">
        <v>5.2569999999999997</v>
      </c>
      <c r="E4" s="2">
        <v>1.873</v>
      </c>
      <c r="F4" s="2">
        <v>1300</v>
      </c>
      <c r="G4" s="2">
        <v>0</v>
      </c>
      <c r="H4" s="2">
        <v>0</v>
      </c>
      <c r="I4" s="2">
        <v>11.352</v>
      </c>
      <c r="J4" s="2"/>
      <c r="K4" s="2">
        <f t="shared" si="0"/>
        <v>0</v>
      </c>
      <c r="L4" s="1"/>
      <c r="M4" s="2">
        <v>100</v>
      </c>
      <c r="N4" s="2">
        <v>1.8380000000000001</v>
      </c>
      <c r="O4" s="2">
        <v>5.3540000000000001</v>
      </c>
      <c r="P4" s="2">
        <v>1.9039999999999999</v>
      </c>
      <c r="Q4" s="2">
        <v>1300</v>
      </c>
      <c r="R4" s="2">
        <v>2.3879999999999999</v>
      </c>
      <c r="S4" s="2">
        <v>0</v>
      </c>
      <c r="T4" s="2">
        <v>8.9</v>
      </c>
      <c r="U4">
        <f t="shared" si="1"/>
        <v>0</v>
      </c>
      <c r="V4" s="1"/>
      <c r="W4" s="2">
        <v>100</v>
      </c>
      <c r="X4" s="2">
        <v>1.8580000000000001</v>
      </c>
      <c r="Y4" s="2">
        <v>5.45</v>
      </c>
      <c r="Z4" s="2">
        <v>1.9330000000000001</v>
      </c>
      <c r="AA4" s="2">
        <v>1297.8900000000001</v>
      </c>
      <c r="AB4" s="2">
        <v>2.4209999999999998</v>
      </c>
      <c r="AC4" s="2">
        <v>2E-3</v>
      </c>
      <c r="AD4" s="2">
        <v>8.407</v>
      </c>
      <c r="AE4">
        <f t="shared" si="2"/>
        <v>2.6000000000000003E-3</v>
      </c>
      <c r="AG4" s="1"/>
      <c r="AH4" s="2">
        <v>100</v>
      </c>
      <c r="AI4" s="2">
        <v>1.8129999999999999</v>
      </c>
      <c r="AJ4" s="2">
        <v>6.3250000000000002</v>
      </c>
      <c r="AK4" s="2">
        <v>2.2240000000000002</v>
      </c>
      <c r="AL4" s="2">
        <v>980.29</v>
      </c>
      <c r="AM4" s="2">
        <v>2.968</v>
      </c>
      <c r="AN4" s="2">
        <v>0.255</v>
      </c>
      <c r="AO4" s="2">
        <v>7.7549999999999999</v>
      </c>
      <c r="AP4">
        <f t="shared" si="3"/>
        <v>0.33150000000000002</v>
      </c>
    </row>
    <row r="5" spans="1:42" x14ac:dyDescent="0.25">
      <c r="A5" s="1"/>
      <c r="B5" s="2">
        <v>150</v>
      </c>
      <c r="C5" s="2">
        <v>1.7250000000000001</v>
      </c>
      <c r="D5" s="2">
        <v>5.968</v>
      </c>
      <c r="E5" s="2">
        <v>1.873</v>
      </c>
      <c r="F5" s="2">
        <v>1300</v>
      </c>
      <c r="G5" s="2">
        <v>0</v>
      </c>
      <c r="H5" s="2">
        <v>0</v>
      </c>
      <c r="I5" s="2">
        <v>11.986000000000001</v>
      </c>
      <c r="J5" s="2"/>
      <c r="K5" s="2">
        <f t="shared" si="0"/>
        <v>0</v>
      </c>
      <c r="L5" s="1"/>
      <c r="M5" s="2">
        <v>150</v>
      </c>
      <c r="N5" s="2">
        <v>1.762</v>
      </c>
      <c r="O5" s="2">
        <v>6.0679999999999996</v>
      </c>
      <c r="P5" s="2">
        <v>1.9039999999999999</v>
      </c>
      <c r="Q5" s="2">
        <v>1300</v>
      </c>
      <c r="R5" s="2">
        <v>2.387</v>
      </c>
      <c r="S5" s="2">
        <v>0</v>
      </c>
      <c r="T5" s="2">
        <v>9.5340000000000007</v>
      </c>
      <c r="U5">
        <f t="shared" si="1"/>
        <v>0</v>
      </c>
      <c r="V5" s="1"/>
      <c r="W5" s="2">
        <v>150</v>
      </c>
      <c r="X5" s="2">
        <v>1.7789999999999999</v>
      </c>
      <c r="Y5" s="2">
        <v>6.165</v>
      </c>
      <c r="Z5" s="2">
        <v>1.9319999999999999</v>
      </c>
      <c r="AA5" s="2">
        <v>1297.49</v>
      </c>
      <c r="AB5" s="2">
        <v>2.419</v>
      </c>
      <c r="AC5" s="2">
        <v>2E-3</v>
      </c>
      <c r="AD5" s="2">
        <v>9.0410000000000004</v>
      </c>
      <c r="AE5">
        <f t="shared" si="2"/>
        <v>2.6000000000000003E-3</v>
      </c>
      <c r="AG5" s="1"/>
      <c r="AH5" s="2">
        <v>150</v>
      </c>
      <c r="AI5" s="2">
        <v>1.726</v>
      </c>
      <c r="AJ5" s="2">
        <v>6.8970000000000002</v>
      </c>
      <c r="AK5" s="2">
        <v>2.173</v>
      </c>
      <c r="AL5" s="2">
        <v>999.04</v>
      </c>
      <c r="AM5" s="2">
        <v>2.8879999999999999</v>
      </c>
      <c r="AN5" s="2">
        <v>0.24099999999999999</v>
      </c>
      <c r="AO5" s="2">
        <v>8.39</v>
      </c>
      <c r="AP5">
        <f t="shared" si="3"/>
        <v>0.31330000000000002</v>
      </c>
    </row>
    <row r="6" spans="1:42" x14ac:dyDescent="0.25">
      <c r="A6" s="1"/>
      <c r="B6" s="2">
        <v>200</v>
      </c>
      <c r="C6" s="2">
        <v>1.651</v>
      </c>
      <c r="D6" s="2">
        <v>6.68</v>
      </c>
      <c r="E6" s="2">
        <v>1.873</v>
      </c>
      <c r="F6" s="2">
        <v>1300</v>
      </c>
      <c r="G6" s="2">
        <v>0</v>
      </c>
      <c r="H6" s="2">
        <v>0</v>
      </c>
      <c r="I6" s="2">
        <v>12.62</v>
      </c>
      <c r="J6" s="2"/>
      <c r="K6" s="2">
        <f t="shared" si="0"/>
        <v>0</v>
      </c>
      <c r="L6" s="1"/>
      <c r="M6" s="2">
        <v>200</v>
      </c>
      <c r="N6" s="2">
        <v>1.6859999999999999</v>
      </c>
      <c r="O6" s="2">
        <v>6.7809999999999997</v>
      </c>
      <c r="P6" s="2">
        <v>1.9039999999999999</v>
      </c>
      <c r="Q6" s="2">
        <v>1300</v>
      </c>
      <c r="R6" s="2">
        <v>2.3849999999999998</v>
      </c>
      <c r="S6" s="2">
        <v>0</v>
      </c>
      <c r="T6" s="2">
        <v>10.167999999999999</v>
      </c>
      <c r="U6">
        <f t="shared" si="1"/>
        <v>0</v>
      </c>
      <c r="V6" s="1"/>
      <c r="W6" s="2">
        <v>200</v>
      </c>
      <c r="X6" s="2">
        <v>1.7010000000000001</v>
      </c>
      <c r="Y6" s="2">
        <v>6.8789999999999996</v>
      </c>
      <c r="Z6" s="2">
        <v>1.931</v>
      </c>
      <c r="AA6" s="2">
        <v>1297.04</v>
      </c>
      <c r="AB6" s="2">
        <v>2.4169999999999998</v>
      </c>
      <c r="AC6" s="2">
        <v>2E-3</v>
      </c>
      <c r="AD6" s="2">
        <v>9.6750000000000007</v>
      </c>
      <c r="AE6">
        <f t="shared" si="2"/>
        <v>2.6000000000000003E-3</v>
      </c>
      <c r="AG6" s="1"/>
      <c r="AH6" s="2">
        <v>200</v>
      </c>
      <c r="AI6" s="2">
        <v>1.641</v>
      </c>
      <c r="AJ6" s="2">
        <v>7.476</v>
      </c>
      <c r="AK6" s="2">
        <v>2.129</v>
      </c>
      <c r="AL6" s="2">
        <v>1015.87</v>
      </c>
      <c r="AM6" s="2">
        <v>2.82</v>
      </c>
      <c r="AN6" s="2">
        <v>0.22800000000000001</v>
      </c>
      <c r="AO6" s="2">
        <v>9.0239999999999991</v>
      </c>
      <c r="AP6">
        <f t="shared" si="3"/>
        <v>0.2964</v>
      </c>
    </row>
    <row r="7" spans="1:42" x14ac:dyDescent="0.25">
      <c r="A7" s="1"/>
      <c r="B7" s="2">
        <v>250</v>
      </c>
      <c r="C7" s="2">
        <v>1.5760000000000001</v>
      </c>
      <c r="D7" s="2">
        <v>7.391</v>
      </c>
      <c r="E7" s="2">
        <v>1.873</v>
      </c>
      <c r="F7" s="2">
        <v>1300</v>
      </c>
      <c r="G7" s="2">
        <v>0</v>
      </c>
      <c r="H7" s="2">
        <v>0</v>
      </c>
      <c r="I7" s="2">
        <v>13.254</v>
      </c>
      <c r="J7" s="2"/>
      <c r="K7" s="2">
        <f t="shared" si="0"/>
        <v>0</v>
      </c>
      <c r="L7" s="1"/>
      <c r="M7" s="2">
        <v>250</v>
      </c>
      <c r="N7" s="2">
        <v>1.609</v>
      </c>
      <c r="O7" s="2">
        <v>7.4939999999999998</v>
      </c>
      <c r="P7" s="2">
        <v>1.9039999999999999</v>
      </c>
      <c r="Q7" s="2">
        <v>1300</v>
      </c>
      <c r="R7" s="2">
        <v>2.3839999999999999</v>
      </c>
      <c r="S7" s="2">
        <v>0</v>
      </c>
      <c r="T7" s="2">
        <v>10.802</v>
      </c>
      <c r="U7">
        <f t="shared" si="1"/>
        <v>0</v>
      </c>
      <c r="V7" s="1"/>
      <c r="W7" s="2">
        <v>250</v>
      </c>
      <c r="X7" s="2">
        <v>1.623</v>
      </c>
      <c r="Y7" s="2">
        <v>7.5919999999999996</v>
      </c>
      <c r="Z7" s="2">
        <v>1.931</v>
      </c>
      <c r="AA7" s="2">
        <v>1296.55</v>
      </c>
      <c r="AB7" s="2">
        <v>2.415</v>
      </c>
      <c r="AC7" s="2">
        <v>3.0000000000000001E-3</v>
      </c>
      <c r="AD7" s="2">
        <v>10.308999999999999</v>
      </c>
      <c r="AE7">
        <f t="shared" si="2"/>
        <v>3.9000000000000003E-3</v>
      </c>
      <c r="AG7" s="1"/>
      <c r="AH7" s="2">
        <v>250</v>
      </c>
      <c r="AI7" s="2">
        <v>1.5589999999999999</v>
      </c>
      <c r="AJ7" s="2">
        <v>8.0589999999999993</v>
      </c>
      <c r="AK7" s="2">
        <v>2.09</v>
      </c>
      <c r="AL7" s="2">
        <v>1031.08</v>
      </c>
      <c r="AM7" s="2">
        <v>2.7610000000000001</v>
      </c>
      <c r="AN7" s="2">
        <v>0.216</v>
      </c>
      <c r="AO7" s="2">
        <v>9.6579999999999995</v>
      </c>
      <c r="AP7">
        <f t="shared" si="3"/>
        <v>0.28079999999999999</v>
      </c>
    </row>
    <row r="8" spans="1:42" x14ac:dyDescent="0.25">
      <c r="A8" s="1"/>
      <c r="B8" s="2">
        <v>300</v>
      </c>
      <c r="C8" s="2">
        <v>1.502</v>
      </c>
      <c r="D8" s="2">
        <v>8.1020000000000003</v>
      </c>
      <c r="E8" s="2">
        <v>1.873</v>
      </c>
      <c r="F8" s="2">
        <v>1300</v>
      </c>
      <c r="G8" s="2">
        <v>0</v>
      </c>
      <c r="H8" s="2">
        <v>0</v>
      </c>
      <c r="I8" s="2">
        <v>13.888</v>
      </c>
      <c r="J8" s="2"/>
      <c r="K8" s="2">
        <f t="shared" si="0"/>
        <v>0</v>
      </c>
      <c r="L8" s="1"/>
      <c r="M8" s="2">
        <v>300</v>
      </c>
      <c r="N8" s="2">
        <v>1.5329999999999999</v>
      </c>
      <c r="O8" s="2">
        <v>8.2080000000000002</v>
      </c>
      <c r="P8" s="2">
        <v>1.9039999999999999</v>
      </c>
      <c r="Q8" s="2">
        <v>1300</v>
      </c>
      <c r="R8" s="2">
        <v>2.3820000000000001</v>
      </c>
      <c r="S8" s="2">
        <v>0</v>
      </c>
      <c r="T8" s="2">
        <v>11.436999999999999</v>
      </c>
      <c r="U8">
        <f t="shared" si="1"/>
        <v>0</v>
      </c>
      <c r="V8" s="1"/>
      <c r="W8" s="2">
        <v>300</v>
      </c>
      <c r="X8" s="2">
        <v>1.5449999999999999</v>
      </c>
      <c r="Y8" s="2">
        <v>8.3049999999999997</v>
      </c>
      <c r="Z8" s="2">
        <v>1.93</v>
      </c>
      <c r="AA8" s="2">
        <v>1296</v>
      </c>
      <c r="AB8" s="2">
        <v>2.4119999999999999</v>
      </c>
      <c r="AC8" s="2">
        <v>3.0000000000000001E-3</v>
      </c>
      <c r="AD8" s="2">
        <v>10.943</v>
      </c>
      <c r="AE8">
        <f t="shared" si="2"/>
        <v>3.9000000000000003E-3</v>
      </c>
      <c r="AG8" s="1"/>
      <c r="AH8" s="2">
        <v>300</v>
      </c>
      <c r="AI8" s="2">
        <v>1.4790000000000001</v>
      </c>
      <c r="AJ8" s="2">
        <v>8.6479999999999997</v>
      </c>
      <c r="AK8" s="2">
        <v>2.0569999999999999</v>
      </c>
      <c r="AL8" s="2">
        <v>1044.9000000000001</v>
      </c>
      <c r="AM8" s="2">
        <v>2.7090000000000001</v>
      </c>
      <c r="AN8" s="2">
        <v>0.20599999999999999</v>
      </c>
      <c r="AO8" s="2">
        <v>10.292</v>
      </c>
      <c r="AP8">
        <f t="shared" si="3"/>
        <v>0.26779999999999998</v>
      </c>
    </row>
    <row r="9" spans="1:42" x14ac:dyDescent="0.25">
      <c r="A9" s="1"/>
      <c r="B9" s="2">
        <v>350</v>
      </c>
      <c r="C9" s="2">
        <v>1.4279999999999999</v>
      </c>
      <c r="D9" s="2">
        <v>8.8130000000000006</v>
      </c>
      <c r="E9" s="2">
        <v>1.873</v>
      </c>
      <c r="F9" s="2">
        <v>1300</v>
      </c>
      <c r="G9" s="2">
        <v>0</v>
      </c>
      <c r="H9" s="2">
        <v>0</v>
      </c>
      <c r="I9" s="2">
        <v>14.522</v>
      </c>
      <c r="J9" s="2"/>
      <c r="K9" s="2">
        <f t="shared" si="0"/>
        <v>0</v>
      </c>
      <c r="L9" s="1"/>
      <c r="M9" s="2">
        <v>350</v>
      </c>
      <c r="N9" s="2">
        <v>1.456</v>
      </c>
      <c r="O9" s="2">
        <v>8.9209999999999994</v>
      </c>
      <c r="P9" s="2">
        <v>1.9039999999999999</v>
      </c>
      <c r="Q9" s="2">
        <v>1300</v>
      </c>
      <c r="R9" s="2">
        <v>2.38</v>
      </c>
      <c r="S9" s="2">
        <v>0</v>
      </c>
      <c r="T9" s="2">
        <v>12.071</v>
      </c>
      <c r="U9">
        <f t="shared" si="1"/>
        <v>0</v>
      </c>
      <c r="V9" s="1"/>
      <c r="W9" s="2">
        <v>350</v>
      </c>
      <c r="X9" s="2">
        <v>1.4670000000000001</v>
      </c>
      <c r="Y9" s="2">
        <v>9.0180000000000007</v>
      </c>
      <c r="Z9" s="2">
        <v>1.929</v>
      </c>
      <c r="AA9" s="2">
        <v>1295.4000000000001</v>
      </c>
      <c r="AB9" s="2">
        <v>2.41</v>
      </c>
      <c r="AC9" s="2">
        <v>4.0000000000000001E-3</v>
      </c>
      <c r="AD9" s="2">
        <v>11.577</v>
      </c>
      <c r="AE9">
        <f t="shared" si="2"/>
        <v>5.2000000000000006E-3</v>
      </c>
      <c r="AG9" s="1"/>
      <c r="AH9" s="2">
        <v>350</v>
      </c>
      <c r="AI9" s="2">
        <v>1.401</v>
      </c>
      <c r="AJ9" s="2">
        <v>9.2420000000000009</v>
      </c>
      <c r="AK9" s="2">
        <v>2.0270000000000001</v>
      </c>
      <c r="AL9" s="2">
        <v>1057.54</v>
      </c>
      <c r="AM9" s="2">
        <v>2.6629999999999998</v>
      </c>
      <c r="AN9" s="2">
        <v>0.19700000000000001</v>
      </c>
      <c r="AO9" s="2">
        <v>10.926</v>
      </c>
      <c r="AP9">
        <f t="shared" si="3"/>
        <v>0.25609999999999999</v>
      </c>
    </row>
    <row r="10" spans="1:42" x14ac:dyDescent="0.25">
      <c r="A10" s="1"/>
      <c r="B10" s="2">
        <v>400</v>
      </c>
      <c r="C10" s="2">
        <v>1.3540000000000001</v>
      </c>
      <c r="D10" s="2">
        <v>9.5239999999999991</v>
      </c>
      <c r="E10" s="2">
        <v>1.873</v>
      </c>
      <c r="F10" s="2">
        <v>1300</v>
      </c>
      <c r="G10" s="2">
        <v>0</v>
      </c>
      <c r="H10" s="2">
        <v>0</v>
      </c>
      <c r="I10" s="2">
        <v>15.156000000000001</v>
      </c>
      <c r="J10" s="2"/>
      <c r="K10" s="2">
        <f t="shared" si="0"/>
        <v>0</v>
      </c>
      <c r="L10" s="1"/>
      <c r="M10" s="2">
        <v>400</v>
      </c>
      <c r="N10" s="2">
        <v>1.38</v>
      </c>
      <c r="O10" s="2">
        <v>9.6340000000000003</v>
      </c>
      <c r="P10" s="2">
        <v>1.9039999999999999</v>
      </c>
      <c r="Q10" s="2">
        <v>1300</v>
      </c>
      <c r="R10" s="2">
        <v>2.379</v>
      </c>
      <c r="S10" s="2">
        <v>0</v>
      </c>
      <c r="T10" s="2">
        <v>12.705</v>
      </c>
      <c r="U10">
        <f t="shared" si="1"/>
        <v>0</v>
      </c>
      <c r="V10" s="1"/>
      <c r="W10" s="2">
        <v>400</v>
      </c>
      <c r="X10" s="2">
        <v>1.389</v>
      </c>
      <c r="Y10" s="2">
        <v>9.7309999999999999</v>
      </c>
      <c r="Z10" s="2">
        <v>1.9279999999999999</v>
      </c>
      <c r="AA10" s="2">
        <v>1294.75</v>
      </c>
      <c r="AB10" s="2">
        <v>2.4079999999999999</v>
      </c>
      <c r="AC10" s="2">
        <v>4.0000000000000001E-3</v>
      </c>
      <c r="AD10" s="2">
        <v>12.211</v>
      </c>
      <c r="AE10">
        <f t="shared" si="2"/>
        <v>5.2000000000000006E-3</v>
      </c>
      <c r="AG10" s="1"/>
      <c r="AH10" s="2">
        <v>400</v>
      </c>
      <c r="AI10" s="2">
        <v>1.3240000000000001</v>
      </c>
      <c r="AJ10" s="2">
        <v>9.84</v>
      </c>
      <c r="AK10" s="2">
        <v>2.0009999999999999</v>
      </c>
      <c r="AL10" s="2">
        <v>1069.1600000000001</v>
      </c>
      <c r="AM10" s="2">
        <v>2.6219999999999999</v>
      </c>
      <c r="AN10" s="2">
        <v>0.188</v>
      </c>
      <c r="AO10" s="2">
        <v>11.56</v>
      </c>
      <c r="AP10">
        <f t="shared" si="3"/>
        <v>0.24440000000000001</v>
      </c>
    </row>
    <row r="11" spans="1:42" x14ac:dyDescent="0.25">
      <c r="A11" s="1"/>
      <c r="B11" s="2">
        <v>450</v>
      </c>
      <c r="C11" s="2">
        <v>1.28</v>
      </c>
      <c r="D11" s="2">
        <v>10.234999999999999</v>
      </c>
      <c r="E11" s="2">
        <v>1.873</v>
      </c>
      <c r="F11" s="2">
        <v>1300</v>
      </c>
      <c r="G11" s="2">
        <v>0</v>
      </c>
      <c r="H11" s="2">
        <v>0</v>
      </c>
      <c r="I11" s="2">
        <v>15.79</v>
      </c>
      <c r="J11" s="2"/>
      <c r="K11" s="2">
        <f t="shared" si="0"/>
        <v>0</v>
      </c>
      <c r="L11" s="1"/>
      <c r="M11" s="2">
        <v>450</v>
      </c>
      <c r="N11" s="2">
        <v>1.304</v>
      </c>
      <c r="O11" s="2">
        <v>10.348000000000001</v>
      </c>
      <c r="P11" s="2">
        <v>1.9039999999999999</v>
      </c>
      <c r="Q11" s="2">
        <v>1300</v>
      </c>
      <c r="R11" s="2">
        <v>2.3769999999999998</v>
      </c>
      <c r="S11" s="2">
        <v>0</v>
      </c>
      <c r="T11" s="2">
        <v>13.339</v>
      </c>
      <c r="U11">
        <f t="shared" si="1"/>
        <v>0</v>
      </c>
      <c r="V11" s="1"/>
      <c r="W11" s="2">
        <v>450</v>
      </c>
      <c r="X11" s="2">
        <v>1.3109999999999999</v>
      </c>
      <c r="Y11" s="2">
        <v>10.443</v>
      </c>
      <c r="Z11" s="2">
        <v>1.927</v>
      </c>
      <c r="AA11" s="2">
        <v>1294.04</v>
      </c>
      <c r="AB11" s="2">
        <v>2.4049999999999998</v>
      </c>
      <c r="AC11" s="2">
        <v>5.0000000000000001E-3</v>
      </c>
      <c r="AD11" s="2">
        <v>12.845000000000001</v>
      </c>
      <c r="AE11">
        <f t="shared" si="2"/>
        <v>6.5000000000000006E-3</v>
      </c>
      <c r="AG11" s="1"/>
      <c r="AH11" s="2">
        <v>450</v>
      </c>
      <c r="AI11" s="2">
        <v>1.2490000000000001</v>
      </c>
      <c r="AJ11" s="2">
        <v>10.442</v>
      </c>
      <c r="AK11" s="2">
        <v>1.978</v>
      </c>
      <c r="AL11" s="2">
        <v>1079.8900000000001</v>
      </c>
      <c r="AM11" s="2">
        <v>2.5859999999999999</v>
      </c>
      <c r="AN11" s="2">
        <v>0.18</v>
      </c>
      <c r="AO11" s="2">
        <v>12.194000000000001</v>
      </c>
      <c r="AP11">
        <f t="shared" si="3"/>
        <v>0.23399999999999999</v>
      </c>
    </row>
    <row r="12" spans="1:42" x14ac:dyDescent="0.25">
      <c r="A12" s="1"/>
      <c r="B12" s="2">
        <v>500</v>
      </c>
      <c r="C12" s="2">
        <v>1.206</v>
      </c>
      <c r="D12" s="2">
        <v>10.946999999999999</v>
      </c>
      <c r="E12" s="2">
        <v>1.873</v>
      </c>
      <c r="F12" s="2">
        <v>1300</v>
      </c>
      <c r="G12" s="2">
        <v>0</v>
      </c>
      <c r="H12" s="2">
        <v>0</v>
      </c>
      <c r="I12" s="2">
        <v>16.423999999999999</v>
      </c>
      <c r="J12" s="2"/>
      <c r="K12" s="2">
        <f t="shared" si="0"/>
        <v>0</v>
      </c>
      <c r="L12" s="1"/>
      <c r="M12" s="2">
        <v>500</v>
      </c>
      <c r="N12" s="2">
        <v>1.2270000000000001</v>
      </c>
      <c r="O12" s="2">
        <v>11.061</v>
      </c>
      <c r="P12" s="2">
        <v>1.9039999999999999</v>
      </c>
      <c r="Q12" s="2">
        <v>1300</v>
      </c>
      <c r="R12" s="2">
        <v>2.3759999999999999</v>
      </c>
      <c r="S12" s="2">
        <v>0</v>
      </c>
      <c r="T12" s="2">
        <v>13.973000000000001</v>
      </c>
      <c r="U12">
        <f t="shared" si="1"/>
        <v>0</v>
      </c>
      <c r="V12" s="1"/>
      <c r="W12" s="2">
        <v>500</v>
      </c>
      <c r="X12" s="2">
        <v>1.2330000000000001</v>
      </c>
      <c r="Y12" s="2">
        <v>11.154999999999999</v>
      </c>
      <c r="Z12" s="2">
        <v>1.9259999999999999</v>
      </c>
      <c r="AA12" s="2">
        <v>1293.26</v>
      </c>
      <c r="AB12" s="2">
        <v>2.403</v>
      </c>
      <c r="AC12" s="2">
        <v>5.0000000000000001E-3</v>
      </c>
      <c r="AD12" s="2">
        <v>13.478999999999999</v>
      </c>
      <c r="AE12">
        <f t="shared" si="2"/>
        <v>6.5000000000000006E-3</v>
      </c>
      <c r="AG12" s="1"/>
      <c r="AH12" s="2">
        <v>500</v>
      </c>
      <c r="AI12" s="2">
        <v>1.1739999999999999</v>
      </c>
      <c r="AJ12" s="2">
        <v>11.048999999999999</v>
      </c>
      <c r="AK12" s="2">
        <v>1.958</v>
      </c>
      <c r="AL12" s="2">
        <v>1089.8699999999999</v>
      </c>
      <c r="AM12" s="2">
        <v>2.5539999999999998</v>
      </c>
      <c r="AN12" s="2">
        <v>0.17199999999999999</v>
      </c>
      <c r="AO12" s="2">
        <v>12.827999999999999</v>
      </c>
      <c r="AP12">
        <f t="shared" si="3"/>
        <v>0.22359999999999999</v>
      </c>
    </row>
    <row r="13" spans="1:42" x14ac:dyDescent="0.25">
      <c r="A13" s="1"/>
      <c r="B13" s="2">
        <v>550</v>
      </c>
      <c r="C13" s="2">
        <v>1.131</v>
      </c>
      <c r="D13" s="2">
        <v>11.657999999999999</v>
      </c>
      <c r="E13" s="2">
        <v>1.873</v>
      </c>
      <c r="F13" s="2">
        <v>1300</v>
      </c>
      <c r="G13" s="2">
        <v>0</v>
      </c>
      <c r="H13" s="2">
        <v>0</v>
      </c>
      <c r="I13" s="2">
        <v>17.058</v>
      </c>
      <c r="J13" s="2"/>
      <c r="K13" s="2">
        <f t="shared" si="0"/>
        <v>0</v>
      </c>
      <c r="L13" s="1"/>
      <c r="M13" s="2">
        <v>550</v>
      </c>
      <c r="N13" s="2">
        <v>1.151</v>
      </c>
      <c r="O13" s="2">
        <v>11.775</v>
      </c>
      <c r="P13" s="2">
        <v>1.9039999999999999</v>
      </c>
      <c r="Q13" s="2">
        <v>1300</v>
      </c>
      <c r="R13" s="2">
        <v>2.375</v>
      </c>
      <c r="S13" s="2">
        <v>0</v>
      </c>
      <c r="T13" s="2">
        <v>14.606999999999999</v>
      </c>
      <c r="U13">
        <f t="shared" si="1"/>
        <v>0</v>
      </c>
      <c r="V13" s="1"/>
      <c r="W13" s="2">
        <v>550</v>
      </c>
      <c r="X13" s="2">
        <v>1.1559999999999999</v>
      </c>
      <c r="Y13" s="2">
        <v>11.866</v>
      </c>
      <c r="Z13" s="2">
        <v>1.925</v>
      </c>
      <c r="AA13" s="2">
        <v>1292.42</v>
      </c>
      <c r="AB13" s="2">
        <v>2.4</v>
      </c>
      <c r="AC13" s="2">
        <v>6.0000000000000001E-3</v>
      </c>
      <c r="AD13" s="2">
        <v>14.113</v>
      </c>
      <c r="AE13">
        <f t="shared" si="2"/>
        <v>7.8000000000000005E-3</v>
      </c>
      <c r="AG13" s="1"/>
      <c r="AH13" s="2">
        <v>550</v>
      </c>
      <c r="AI13" s="2">
        <v>1.101</v>
      </c>
      <c r="AJ13" s="2">
        <v>11.657999999999999</v>
      </c>
      <c r="AK13" s="2">
        <v>1.9390000000000001</v>
      </c>
      <c r="AL13" s="2">
        <v>1099.18</v>
      </c>
      <c r="AM13" s="2">
        <v>2.5249999999999999</v>
      </c>
      <c r="AN13" s="2">
        <v>0.16500000000000001</v>
      </c>
      <c r="AO13" s="2">
        <v>13.462</v>
      </c>
      <c r="AP13">
        <f t="shared" si="3"/>
        <v>0.21450000000000002</v>
      </c>
    </row>
    <row r="14" spans="1:42" x14ac:dyDescent="0.25">
      <c r="A14" s="1"/>
      <c r="B14" s="2">
        <v>600</v>
      </c>
      <c r="C14" s="2">
        <v>1.0569999999999999</v>
      </c>
      <c r="D14" s="2">
        <v>12.369</v>
      </c>
      <c r="E14" s="2">
        <v>1.873</v>
      </c>
      <c r="F14" s="2">
        <v>1300</v>
      </c>
      <c r="G14" s="2">
        <v>0</v>
      </c>
      <c r="H14" s="2">
        <v>0</v>
      </c>
      <c r="I14" s="2">
        <v>17.692</v>
      </c>
      <c r="J14" s="2"/>
      <c r="K14" s="2">
        <f t="shared" si="0"/>
        <v>0</v>
      </c>
      <c r="L14" s="1"/>
      <c r="M14" s="2">
        <v>600</v>
      </c>
      <c r="N14" s="2">
        <v>1.0740000000000001</v>
      </c>
      <c r="O14" s="2">
        <v>12.488</v>
      </c>
      <c r="P14" s="2">
        <v>1.9039999999999999</v>
      </c>
      <c r="Q14" s="2">
        <v>1300.01</v>
      </c>
      <c r="R14" s="2">
        <v>2.3730000000000002</v>
      </c>
      <c r="S14" s="2">
        <v>0</v>
      </c>
      <c r="T14" s="2">
        <v>15.241</v>
      </c>
      <c r="U14">
        <f t="shared" si="1"/>
        <v>0</v>
      </c>
      <c r="V14" s="1"/>
      <c r="W14" s="2">
        <v>600</v>
      </c>
      <c r="X14" s="2">
        <v>1.0780000000000001</v>
      </c>
      <c r="Y14" s="2">
        <v>12.576000000000001</v>
      </c>
      <c r="Z14" s="2">
        <v>1.923</v>
      </c>
      <c r="AA14" s="2">
        <v>1291.52</v>
      </c>
      <c r="AB14" s="2">
        <v>2.3980000000000001</v>
      </c>
      <c r="AC14" s="2">
        <v>7.0000000000000001E-3</v>
      </c>
      <c r="AD14" s="2">
        <v>14.747</v>
      </c>
      <c r="AE14">
        <f t="shared" si="2"/>
        <v>9.1000000000000004E-3</v>
      </c>
      <c r="AG14" s="1"/>
      <c r="AH14" s="2">
        <v>600</v>
      </c>
      <c r="AI14" s="2">
        <v>1.028</v>
      </c>
      <c r="AJ14" s="2">
        <v>12.272</v>
      </c>
      <c r="AK14" s="2">
        <v>1.923</v>
      </c>
      <c r="AL14" s="2">
        <v>1107.9100000000001</v>
      </c>
      <c r="AM14" s="2">
        <v>2.4990000000000001</v>
      </c>
      <c r="AN14" s="2">
        <v>0.159</v>
      </c>
      <c r="AO14" s="2">
        <v>14.096</v>
      </c>
      <c r="AP14">
        <f t="shared" si="3"/>
        <v>0.20670000000000002</v>
      </c>
    </row>
    <row r="15" spans="1:42" x14ac:dyDescent="0.25">
      <c r="A15" s="1"/>
      <c r="B15" s="2">
        <v>650</v>
      </c>
      <c r="C15" s="2">
        <v>0.98299999999999998</v>
      </c>
      <c r="D15" s="2">
        <v>13.08</v>
      </c>
      <c r="E15" s="2">
        <v>1.873</v>
      </c>
      <c r="F15" s="2">
        <v>1300</v>
      </c>
      <c r="G15" s="2">
        <v>0</v>
      </c>
      <c r="H15" s="2">
        <v>0</v>
      </c>
      <c r="I15" s="2">
        <v>18.326000000000001</v>
      </c>
      <c r="J15" s="2"/>
      <c r="K15" s="2">
        <f t="shared" si="0"/>
        <v>0</v>
      </c>
      <c r="L15" s="1"/>
      <c r="M15" s="2">
        <v>650</v>
      </c>
      <c r="N15" s="2">
        <v>0.998</v>
      </c>
      <c r="O15" s="2">
        <v>13.201000000000001</v>
      </c>
      <c r="P15" s="2">
        <v>1.9039999999999999</v>
      </c>
      <c r="Q15" s="2">
        <v>1300.01</v>
      </c>
      <c r="R15" s="2">
        <v>2.3719999999999999</v>
      </c>
      <c r="S15" s="2">
        <v>0</v>
      </c>
      <c r="T15" s="2">
        <v>15.875</v>
      </c>
      <c r="U15">
        <f t="shared" si="1"/>
        <v>0</v>
      </c>
      <c r="V15" s="1"/>
      <c r="W15" s="2">
        <v>650</v>
      </c>
      <c r="X15" s="2">
        <v>1.0009999999999999</v>
      </c>
      <c r="Y15" s="2">
        <v>13.286</v>
      </c>
      <c r="Z15" s="2">
        <v>1.9219999999999999</v>
      </c>
      <c r="AA15" s="2">
        <v>1290.56</v>
      </c>
      <c r="AB15" s="2">
        <v>2.3959999999999999</v>
      </c>
      <c r="AC15" s="2">
        <v>8.0000000000000002E-3</v>
      </c>
      <c r="AD15" s="2">
        <v>15.381</v>
      </c>
      <c r="AE15">
        <f t="shared" si="2"/>
        <v>1.0400000000000001E-2</v>
      </c>
      <c r="AG15" s="1"/>
      <c r="AH15" s="2">
        <v>650</v>
      </c>
      <c r="AI15" s="2">
        <v>0.95699999999999996</v>
      </c>
      <c r="AJ15" s="2">
        <v>12.888999999999999</v>
      </c>
      <c r="AK15" s="2">
        <v>1.9079999999999999</v>
      </c>
      <c r="AL15" s="2">
        <v>1116.1400000000001</v>
      </c>
      <c r="AM15" s="2">
        <v>2.4750000000000001</v>
      </c>
      <c r="AN15" s="2">
        <v>0.152</v>
      </c>
      <c r="AO15" s="2">
        <v>14.73</v>
      </c>
      <c r="AP15">
        <f t="shared" si="3"/>
        <v>0.1976</v>
      </c>
    </row>
    <row r="16" spans="1:42" x14ac:dyDescent="0.25">
      <c r="A16" s="1"/>
      <c r="B16" s="2">
        <v>700</v>
      </c>
      <c r="C16" s="2">
        <v>0.90900000000000003</v>
      </c>
      <c r="D16" s="2">
        <v>13.791</v>
      </c>
      <c r="E16" s="2">
        <v>1.873</v>
      </c>
      <c r="F16" s="2">
        <v>1300</v>
      </c>
      <c r="G16" s="2">
        <v>0</v>
      </c>
      <c r="H16" s="2">
        <v>0</v>
      </c>
      <c r="I16" s="2">
        <v>18.920999999999999</v>
      </c>
      <c r="J16" s="2"/>
      <c r="K16" s="2">
        <f t="shared" si="0"/>
        <v>0</v>
      </c>
      <c r="L16" s="1"/>
      <c r="M16" s="2">
        <v>700</v>
      </c>
      <c r="N16" s="2">
        <v>0.92200000000000004</v>
      </c>
      <c r="O16" s="2">
        <v>13.914999999999999</v>
      </c>
      <c r="P16" s="2">
        <v>1.9039999999999999</v>
      </c>
      <c r="Q16" s="2">
        <v>1300.01</v>
      </c>
      <c r="R16" s="2">
        <v>2.37</v>
      </c>
      <c r="S16" s="2">
        <v>0</v>
      </c>
      <c r="T16" s="2">
        <v>16.509</v>
      </c>
      <c r="U16">
        <f t="shared" si="1"/>
        <v>0</v>
      </c>
      <c r="V16" s="1"/>
      <c r="W16" s="2">
        <v>700</v>
      </c>
      <c r="X16" s="2">
        <v>0.92300000000000004</v>
      </c>
      <c r="Y16" s="2">
        <v>13.996</v>
      </c>
      <c r="Z16" s="2">
        <v>1.921</v>
      </c>
      <c r="AA16" s="2">
        <v>1289.54</v>
      </c>
      <c r="AB16" s="2">
        <v>2.3929999999999998</v>
      </c>
      <c r="AC16" s="2">
        <v>8.9999999999999993E-3</v>
      </c>
      <c r="AD16" s="2">
        <v>16.015000000000001</v>
      </c>
      <c r="AE16">
        <f t="shared" si="2"/>
        <v>1.17E-2</v>
      </c>
      <c r="AG16" s="1"/>
      <c r="AH16" s="2">
        <v>700</v>
      </c>
      <c r="AI16" s="2">
        <v>0.88600000000000001</v>
      </c>
      <c r="AJ16" s="2">
        <v>13.509</v>
      </c>
      <c r="AK16" s="2">
        <v>1.895</v>
      </c>
      <c r="AL16" s="2">
        <v>1123.94</v>
      </c>
      <c r="AM16" s="2">
        <v>2.4540000000000002</v>
      </c>
      <c r="AN16" s="2">
        <v>0.14599999999999999</v>
      </c>
      <c r="AO16" s="2">
        <v>15.364000000000001</v>
      </c>
      <c r="AP16">
        <f t="shared" si="3"/>
        <v>0.1898</v>
      </c>
    </row>
    <row r="17" spans="1:42" x14ac:dyDescent="0.25">
      <c r="A17" s="1"/>
      <c r="B17" s="2">
        <v>750</v>
      </c>
      <c r="C17" s="2">
        <v>0.83499999999999996</v>
      </c>
      <c r="D17" s="2">
        <v>14.502000000000001</v>
      </c>
      <c r="E17" s="2">
        <v>1.873</v>
      </c>
      <c r="F17" s="2">
        <v>1300</v>
      </c>
      <c r="G17" s="2">
        <v>0</v>
      </c>
      <c r="H17" s="2">
        <v>0</v>
      </c>
      <c r="I17" s="2">
        <v>19.501999999999999</v>
      </c>
      <c r="J17" s="2"/>
      <c r="K17" s="2">
        <f t="shared" si="0"/>
        <v>0</v>
      </c>
      <c r="L17" s="1"/>
      <c r="M17" s="2">
        <v>750</v>
      </c>
      <c r="N17" s="2">
        <v>0.84499999999999997</v>
      </c>
      <c r="O17" s="2">
        <v>14.628</v>
      </c>
      <c r="P17" s="2">
        <v>1.905</v>
      </c>
      <c r="Q17" s="2">
        <v>1299.78</v>
      </c>
      <c r="R17" s="2">
        <v>2.3690000000000002</v>
      </c>
      <c r="S17" s="2">
        <v>0</v>
      </c>
      <c r="T17" s="2">
        <v>17.143000000000001</v>
      </c>
      <c r="U17">
        <f t="shared" si="1"/>
        <v>0</v>
      </c>
      <c r="V17" s="1"/>
      <c r="W17" s="2">
        <v>750</v>
      </c>
      <c r="X17" s="2">
        <v>0.84599999999999997</v>
      </c>
      <c r="Y17" s="2">
        <v>14.705</v>
      </c>
      <c r="Z17" s="2">
        <v>1.919</v>
      </c>
      <c r="AA17" s="2">
        <v>1288.47</v>
      </c>
      <c r="AB17" s="2">
        <v>2.391</v>
      </c>
      <c r="AC17" s="2">
        <v>0.01</v>
      </c>
      <c r="AD17" s="2">
        <v>16.649000000000001</v>
      </c>
      <c r="AE17">
        <f t="shared" si="2"/>
        <v>1.3000000000000001E-2</v>
      </c>
      <c r="AG17" s="1"/>
      <c r="AH17" s="2">
        <v>750</v>
      </c>
      <c r="AI17" s="2">
        <v>0.81499999999999995</v>
      </c>
      <c r="AJ17" s="2">
        <v>14.132</v>
      </c>
      <c r="AK17" s="2">
        <v>1.8839999999999999</v>
      </c>
      <c r="AL17" s="2">
        <v>1131.3399999999999</v>
      </c>
      <c r="AM17" s="2">
        <v>2.4340000000000002</v>
      </c>
      <c r="AN17" s="2">
        <v>0.14099999999999999</v>
      </c>
      <c r="AO17" s="2">
        <v>15.997999999999999</v>
      </c>
      <c r="AP17">
        <f t="shared" si="3"/>
        <v>0.18329999999999999</v>
      </c>
    </row>
    <row r="18" spans="1:42" x14ac:dyDescent="0.25">
      <c r="A18" s="1"/>
      <c r="B18" s="2">
        <v>800</v>
      </c>
      <c r="C18" s="2">
        <v>0.76</v>
      </c>
      <c r="D18" s="2">
        <v>15.214</v>
      </c>
      <c r="E18" s="2">
        <v>1.873</v>
      </c>
      <c r="F18" s="2">
        <v>1300</v>
      </c>
      <c r="G18" s="2">
        <v>0</v>
      </c>
      <c r="H18" s="2">
        <v>0</v>
      </c>
      <c r="I18" s="2">
        <v>20.082000000000001</v>
      </c>
      <c r="J18" s="2"/>
      <c r="K18" s="2">
        <f t="shared" si="0"/>
        <v>0</v>
      </c>
      <c r="L18" s="1"/>
      <c r="M18" s="2">
        <v>800</v>
      </c>
      <c r="N18" s="2">
        <v>0.76900000000000002</v>
      </c>
      <c r="O18" s="2">
        <v>15.340999999999999</v>
      </c>
      <c r="P18" s="2">
        <v>1.905</v>
      </c>
      <c r="Q18" s="2">
        <v>1299.57</v>
      </c>
      <c r="R18" s="2">
        <v>2.3679999999999999</v>
      </c>
      <c r="S18" s="2">
        <v>0</v>
      </c>
      <c r="T18" s="2">
        <v>17.777000000000001</v>
      </c>
      <c r="U18">
        <f t="shared" si="1"/>
        <v>0</v>
      </c>
      <c r="V18" s="1"/>
      <c r="W18" s="2">
        <v>800</v>
      </c>
      <c r="X18" s="2">
        <v>0.76900000000000002</v>
      </c>
      <c r="Y18" s="2">
        <v>15.413</v>
      </c>
      <c r="Z18" s="2">
        <v>1.9179999999999999</v>
      </c>
      <c r="AA18" s="2">
        <v>1287.3399999999999</v>
      </c>
      <c r="AB18" s="2">
        <v>2.3879999999999999</v>
      </c>
      <c r="AC18" s="2">
        <v>1.0999999999999999E-2</v>
      </c>
      <c r="AD18" s="2">
        <v>17.283000000000001</v>
      </c>
      <c r="AE18">
        <f t="shared" si="2"/>
        <v>1.43E-2</v>
      </c>
      <c r="AG18" s="1"/>
      <c r="AH18" s="2">
        <v>800</v>
      </c>
      <c r="AI18" s="2">
        <v>0.745</v>
      </c>
      <c r="AJ18" s="2">
        <v>14.757999999999999</v>
      </c>
      <c r="AK18" s="2">
        <v>1.873</v>
      </c>
      <c r="AL18" s="2">
        <v>1138.42</v>
      </c>
      <c r="AM18" s="2">
        <v>2.4169999999999998</v>
      </c>
      <c r="AN18" s="2">
        <v>0.13500000000000001</v>
      </c>
      <c r="AO18" s="2">
        <v>16.632000000000001</v>
      </c>
      <c r="AP18">
        <f t="shared" si="3"/>
        <v>0.17550000000000002</v>
      </c>
    </row>
    <row r="19" spans="1:42" x14ac:dyDescent="0.25">
      <c r="A19" s="1"/>
      <c r="B19" s="2">
        <v>850</v>
      </c>
      <c r="C19" s="2">
        <v>0.68600000000000005</v>
      </c>
      <c r="D19" s="2">
        <v>15.925000000000001</v>
      </c>
      <c r="E19" s="2">
        <v>1.873</v>
      </c>
      <c r="F19" s="2">
        <v>1300</v>
      </c>
      <c r="G19" s="2">
        <v>0</v>
      </c>
      <c r="H19" s="2">
        <v>0</v>
      </c>
      <c r="I19" s="2">
        <v>20.661999999999999</v>
      </c>
      <c r="J19" s="2"/>
      <c r="K19" s="2">
        <f t="shared" si="0"/>
        <v>0</v>
      </c>
      <c r="L19" s="1"/>
      <c r="M19" s="2">
        <v>850</v>
      </c>
      <c r="N19" s="2">
        <v>0.69299999999999995</v>
      </c>
      <c r="O19" s="2">
        <v>16.055</v>
      </c>
      <c r="P19" s="2">
        <v>1.9039999999999999</v>
      </c>
      <c r="Q19" s="2">
        <v>1299.3499999999999</v>
      </c>
      <c r="R19" s="2">
        <v>2.3660000000000001</v>
      </c>
      <c r="S19" s="2">
        <v>0</v>
      </c>
      <c r="T19" s="2">
        <v>18.411000000000001</v>
      </c>
      <c r="U19">
        <f t="shared" si="1"/>
        <v>0</v>
      </c>
      <c r="V19" s="1"/>
      <c r="W19" s="2">
        <v>850</v>
      </c>
      <c r="X19" s="2">
        <v>0.69199999999999995</v>
      </c>
      <c r="Y19" s="2">
        <v>16.12</v>
      </c>
      <c r="Z19" s="2">
        <v>1.917</v>
      </c>
      <c r="AA19" s="2">
        <v>1286.1600000000001</v>
      </c>
      <c r="AB19" s="2">
        <v>2.3860000000000001</v>
      </c>
      <c r="AC19" s="2">
        <v>1.2E-2</v>
      </c>
      <c r="AD19" s="2">
        <v>17.917000000000002</v>
      </c>
      <c r="AE19">
        <f t="shared" si="2"/>
        <v>1.5600000000000001E-2</v>
      </c>
      <c r="AG19" s="1"/>
      <c r="AH19" s="2">
        <v>850</v>
      </c>
      <c r="AI19" s="2">
        <v>0.67600000000000005</v>
      </c>
      <c r="AJ19" s="2">
        <v>15.387</v>
      </c>
      <c r="AK19" s="2">
        <v>1.8640000000000001</v>
      </c>
      <c r="AL19" s="2">
        <v>1145.19</v>
      </c>
      <c r="AM19" s="2">
        <v>2.4009999999999998</v>
      </c>
      <c r="AN19" s="2">
        <v>0.13</v>
      </c>
      <c r="AO19" s="2">
        <v>17.265999999999998</v>
      </c>
      <c r="AP19">
        <f t="shared" si="3"/>
        <v>0.16900000000000001</v>
      </c>
    </row>
    <row r="20" spans="1:42" x14ac:dyDescent="0.25">
      <c r="A20" s="1"/>
      <c r="B20" s="2">
        <v>900</v>
      </c>
      <c r="C20" s="2">
        <v>0.61199999999999999</v>
      </c>
      <c r="D20" s="2">
        <v>16.635999999999999</v>
      </c>
      <c r="E20" s="2">
        <v>1.873</v>
      </c>
      <c r="F20" s="2">
        <v>1300</v>
      </c>
      <c r="G20" s="2">
        <v>0</v>
      </c>
      <c r="H20" s="2">
        <v>0</v>
      </c>
      <c r="I20" s="2">
        <v>21.242000000000001</v>
      </c>
      <c r="J20" s="2"/>
      <c r="K20" s="2">
        <f t="shared" si="0"/>
        <v>0</v>
      </c>
      <c r="L20" s="1"/>
      <c r="M20" s="2">
        <v>900</v>
      </c>
      <c r="N20" s="2">
        <v>0.61599999999999999</v>
      </c>
      <c r="O20" s="2">
        <v>16.766999999999999</v>
      </c>
      <c r="P20" s="2">
        <v>1.9039999999999999</v>
      </c>
      <c r="Q20" s="2">
        <v>1299.08</v>
      </c>
      <c r="R20" s="2">
        <v>2.3650000000000002</v>
      </c>
      <c r="S20" s="2">
        <v>0</v>
      </c>
      <c r="T20" s="2">
        <v>19.045000000000002</v>
      </c>
      <c r="U20">
        <f t="shared" si="1"/>
        <v>0</v>
      </c>
      <c r="V20" s="1"/>
      <c r="W20" s="2">
        <v>900</v>
      </c>
      <c r="X20" s="2">
        <v>0.61599999999999999</v>
      </c>
      <c r="Y20" s="2">
        <v>16.827000000000002</v>
      </c>
      <c r="Z20" s="2">
        <v>1.915</v>
      </c>
      <c r="AA20" s="2">
        <v>1284.94</v>
      </c>
      <c r="AB20" s="2">
        <v>2.383</v>
      </c>
      <c r="AC20" s="2">
        <v>1.2999999999999999E-2</v>
      </c>
      <c r="AD20" s="2">
        <v>18.550999999999998</v>
      </c>
      <c r="AE20">
        <f t="shared" si="2"/>
        <v>1.6899999999999998E-2</v>
      </c>
      <c r="AG20" s="1"/>
      <c r="AH20" s="2">
        <v>900</v>
      </c>
      <c r="AI20" s="2">
        <v>0.60699999999999998</v>
      </c>
      <c r="AJ20" s="2">
        <v>16.018999999999998</v>
      </c>
      <c r="AK20" s="2">
        <v>1.8560000000000001</v>
      </c>
      <c r="AL20" s="2">
        <v>1151.72</v>
      </c>
      <c r="AM20" s="2">
        <v>2.3860000000000001</v>
      </c>
      <c r="AN20" s="2">
        <v>0.125</v>
      </c>
      <c r="AO20" s="2">
        <v>17.899999999999999</v>
      </c>
      <c r="AP20">
        <f t="shared" si="3"/>
        <v>0.16250000000000001</v>
      </c>
    </row>
    <row r="21" spans="1:42" x14ac:dyDescent="0.25">
      <c r="A21" s="1"/>
      <c r="B21" s="2">
        <v>950</v>
      </c>
      <c r="C21" s="2">
        <v>0.53800000000000003</v>
      </c>
      <c r="D21" s="2">
        <v>17.347000000000001</v>
      </c>
      <c r="E21" s="2">
        <v>1.873</v>
      </c>
      <c r="F21" s="2">
        <v>1300</v>
      </c>
      <c r="G21" s="2">
        <v>0</v>
      </c>
      <c r="H21" s="2">
        <v>0</v>
      </c>
      <c r="I21" s="2">
        <v>21.821999999999999</v>
      </c>
      <c r="J21" s="2"/>
      <c r="K21" s="2">
        <f t="shared" si="0"/>
        <v>0</v>
      </c>
      <c r="L21" s="1"/>
      <c r="M21" s="2">
        <v>950</v>
      </c>
      <c r="N21" s="2">
        <v>0.54</v>
      </c>
      <c r="O21" s="2">
        <v>17.48</v>
      </c>
      <c r="P21" s="2">
        <v>1.9039999999999999</v>
      </c>
      <c r="Q21" s="2">
        <v>1298.76</v>
      </c>
      <c r="R21" s="2">
        <v>2.363</v>
      </c>
      <c r="S21" s="2">
        <v>0</v>
      </c>
      <c r="T21" s="2">
        <v>19.678999999999998</v>
      </c>
      <c r="U21">
        <f t="shared" si="1"/>
        <v>0</v>
      </c>
      <c r="V21" s="1"/>
      <c r="W21" s="2">
        <v>950</v>
      </c>
      <c r="X21" s="2">
        <v>0.53900000000000003</v>
      </c>
      <c r="Y21" s="2">
        <v>17.533000000000001</v>
      </c>
      <c r="Z21" s="2">
        <v>1.913</v>
      </c>
      <c r="AA21" s="2">
        <v>1283.6600000000001</v>
      </c>
      <c r="AB21" s="2">
        <v>2.3809999999999998</v>
      </c>
      <c r="AC21" s="2">
        <v>1.4E-2</v>
      </c>
      <c r="AD21" s="2">
        <v>19.184999999999999</v>
      </c>
      <c r="AE21">
        <f t="shared" si="2"/>
        <v>1.8200000000000001E-2</v>
      </c>
      <c r="AG21" s="1"/>
      <c r="AH21" s="2">
        <v>950</v>
      </c>
      <c r="AI21" s="2">
        <v>0.53800000000000003</v>
      </c>
      <c r="AJ21" s="2">
        <v>16.652999999999999</v>
      </c>
      <c r="AK21" s="2">
        <v>1.849</v>
      </c>
      <c r="AL21" s="2">
        <v>1158.01</v>
      </c>
      <c r="AM21" s="2">
        <v>2.3730000000000002</v>
      </c>
      <c r="AN21" s="2">
        <v>0.12</v>
      </c>
      <c r="AO21" s="2">
        <v>18.533999999999999</v>
      </c>
      <c r="AP21">
        <f t="shared" si="3"/>
        <v>0.156</v>
      </c>
    </row>
    <row r="22" spans="1:42" x14ac:dyDescent="0.25">
      <c r="A22" s="1"/>
      <c r="B22" s="2">
        <v>1000</v>
      </c>
      <c r="C22" s="2">
        <v>0.46400000000000002</v>
      </c>
      <c r="D22" s="2">
        <v>18.058</v>
      </c>
      <c r="E22" s="2">
        <v>1.873</v>
      </c>
      <c r="F22" s="2">
        <v>1300</v>
      </c>
      <c r="G22" s="2">
        <v>0</v>
      </c>
      <c r="H22" s="2">
        <v>0</v>
      </c>
      <c r="I22" s="2">
        <v>22.402000000000001</v>
      </c>
      <c r="J22" s="2"/>
      <c r="K22" s="2">
        <f t="shared" si="0"/>
        <v>0</v>
      </c>
      <c r="L22" s="1"/>
      <c r="M22" s="2">
        <v>1000</v>
      </c>
      <c r="N22" s="2">
        <v>0.46400000000000002</v>
      </c>
      <c r="O22" s="2">
        <v>18.193000000000001</v>
      </c>
      <c r="P22" s="2">
        <v>1.9039999999999999</v>
      </c>
      <c r="Q22" s="2">
        <v>1298.4000000000001</v>
      </c>
      <c r="R22" s="2">
        <v>2.3620000000000001</v>
      </c>
      <c r="S22" s="2">
        <v>0</v>
      </c>
      <c r="T22" s="2">
        <v>20.312999999999999</v>
      </c>
      <c r="U22">
        <f t="shared" si="1"/>
        <v>0</v>
      </c>
      <c r="V22" s="1"/>
      <c r="W22" s="2">
        <v>1000</v>
      </c>
      <c r="X22" s="2">
        <v>0.46300000000000002</v>
      </c>
      <c r="Y22" s="2">
        <v>18.238</v>
      </c>
      <c r="Z22" s="2">
        <v>1.9119999999999999</v>
      </c>
      <c r="AA22" s="2">
        <v>1282.3399999999999</v>
      </c>
      <c r="AB22" s="2">
        <v>2.3780000000000001</v>
      </c>
      <c r="AC22" s="2">
        <v>1.4999999999999999E-2</v>
      </c>
      <c r="AD22" s="2">
        <v>19.818999999999999</v>
      </c>
      <c r="AE22">
        <f t="shared" si="2"/>
        <v>1.95E-2</v>
      </c>
      <c r="AG22" s="1"/>
      <c r="AH22" s="2">
        <v>1000</v>
      </c>
      <c r="AI22" s="2">
        <v>0.47</v>
      </c>
      <c r="AJ22" s="2">
        <v>17.291</v>
      </c>
      <c r="AK22" s="2">
        <v>1.8420000000000001</v>
      </c>
      <c r="AL22" s="2">
        <v>1164.1099999999999</v>
      </c>
      <c r="AM22" s="2">
        <v>2.3610000000000002</v>
      </c>
      <c r="AN22" s="2">
        <v>0.115</v>
      </c>
      <c r="AO22" s="2">
        <v>19.167999999999999</v>
      </c>
      <c r="AP22">
        <f t="shared" si="3"/>
        <v>0.14950000000000002</v>
      </c>
    </row>
    <row r="23" spans="1:42" x14ac:dyDescent="0.25">
      <c r="A23" s="1"/>
      <c r="B23" s="2">
        <v>1050</v>
      </c>
      <c r="C23" s="2">
        <v>0.45500000000000002</v>
      </c>
      <c r="D23" s="2">
        <v>18.707999999999998</v>
      </c>
      <c r="E23" s="2">
        <v>0.53500000000000003</v>
      </c>
      <c r="F23" s="2">
        <v>1300</v>
      </c>
      <c r="G23" s="2">
        <v>0</v>
      </c>
      <c r="H23" s="2">
        <v>0</v>
      </c>
      <c r="I23" s="2">
        <v>22.981999999999999</v>
      </c>
      <c r="J23" s="2"/>
      <c r="K23" s="2">
        <f t="shared" si="0"/>
        <v>0</v>
      </c>
      <c r="L23" s="1"/>
      <c r="M23" s="2">
        <v>1050</v>
      </c>
      <c r="N23" s="2">
        <v>0.45500000000000002</v>
      </c>
      <c r="O23" s="2">
        <v>18.841999999999999</v>
      </c>
      <c r="P23" s="2">
        <v>0.54300000000000004</v>
      </c>
      <c r="Q23" s="2">
        <v>1297.74</v>
      </c>
      <c r="R23" s="2">
        <v>0.91300000000000003</v>
      </c>
      <c r="S23" s="2">
        <v>1.1999999999999999E-3</v>
      </c>
      <c r="T23" s="2">
        <v>20.946999999999999</v>
      </c>
      <c r="U23">
        <f t="shared" si="1"/>
        <v>1.56E-3</v>
      </c>
      <c r="V23" s="1"/>
      <c r="W23" s="2">
        <v>1050</v>
      </c>
      <c r="X23" s="2">
        <v>0.45400000000000001</v>
      </c>
      <c r="Y23" s="2">
        <v>18.88</v>
      </c>
      <c r="Z23" s="2">
        <v>0.54300000000000004</v>
      </c>
      <c r="AA23" s="2">
        <v>1283.6099999999999</v>
      </c>
      <c r="AB23" s="2">
        <v>0.91800000000000004</v>
      </c>
      <c r="AC23" s="2">
        <v>1.6E-2</v>
      </c>
      <c r="AD23" s="2">
        <v>20.454000000000001</v>
      </c>
      <c r="AE23">
        <f t="shared" si="2"/>
        <v>2.0800000000000003E-2</v>
      </c>
      <c r="AG23" s="1"/>
      <c r="AH23" s="2">
        <v>1050</v>
      </c>
      <c r="AI23" s="2">
        <v>0.46200000000000002</v>
      </c>
      <c r="AJ23" s="2">
        <v>17.891999999999999</v>
      </c>
      <c r="AK23" s="2">
        <v>0.50900000000000001</v>
      </c>
      <c r="AL23" s="2">
        <v>1206.67</v>
      </c>
      <c r="AM23" s="2">
        <v>0.91</v>
      </c>
      <c r="AN23" s="2">
        <v>0.08</v>
      </c>
      <c r="AO23" s="2">
        <v>19.802</v>
      </c>
      <c r="AP23">
        <f t="shared" si="3"/>
        <v>0.10400000000000001</v>
      </c>
    </row>
    <row r="24" spans="1:42" x14ac:dyDescent="0.25">
      <c r="A24" s="1"/>
      <c r="B24" s="2">
        <v>1100</v>
      </c>
      <c r="C24" s="2">
        <v>0.44800000000000001</v>
      </c>
      <c r="D24" s="2">
        <v>19.352</v>
      </c>
      <c r="E24" s="2">
        <v>0.53500000000000003</v>
      </c>
      <c r="F24" s="2">
        <v>1300</v>
      </c>
      <c r="G24" s="2">
        <v>0</v>
      </c>
      <c r="H24" s="2">
        <v>0</v>
      </c>
      <c r="I24" s="2">
        <v>23.562000000000001</v>
      </c>
      <c r="J24" s="2"/>
      <c r="K24" s="2">
        <f t="shared" si="0"/>
        <v>0</v>
      </c>
      <c r="L24" s="1"/>
      <c r="M24" s="2">
        <v>1100</v>
      </c>
      <c r="N24" s="2">
        <v>0.44800000000000001</v>
      </c>
      <c r="O24" s="2">
        <v>19.484999999999999</v>
      </c>
      <c r="P24" s="2">
        <v>0.54300000000000004</v>
      </c>
      <c r="Q24" s="2">
        <v>1296.32</v>
      </c>
      <c r="R24" s="2">
        <v>0.91200000000000003</v>
      </c>
      <c r="S24" s="2">
        <v>3.0000000000000001E-3</v>
      </c>
      <c r="T24" s="2">
        <v>21.581</v>
      </c>
      <c r="U24">
        <f t="shared" si="1"/>
        <v>3.9000000000000003E-3</v>
      </c>
      <c r="V24" s="1"/>
      <c r="W24" s="2">
        <v>1100</v>
      </c>
      <c r="X24" s="2">
        <v>0.44700000000000001</v>
      </c>
      <c r="Y24" s="2">
        <v>19.515999999999998</v>
      </c>
      <c r="Z24" s="2">
        <v>0.54100000000000004</v>
      </c>
      <c r="AA24" s="2">
        <v>1279.67</v>
      </c>
      <c r="AB24" s="2">
        <v>0.91600000000000004</v>
      </c>
      <c r="AC24" s="2">
        <v>1.7999999999999999E-2</v>
      </c>
      <c r="AD24" s="2">
        <v>21.088000000000001</v>
      </c>
      <c r="AE24">
        <f t="shared" si="2"/>
        <v>2.3400000000000001E-2</v>
      </c>
      <c r="AG24" s="1"/>
      <c r="AH24" s="2">
        <v>1100</v>
      </c>
      <c r="AI24" s="2">
        <v>0.45500000000000002</v>
      </c>
      <c r="AJ24" s="2">
        <v>18.491</v>
      </c>
      <c r="AK24" s="2">
        <v>0.50900000000000001</v>
      </c>
      <c r="AL24" s="2">
        <v>1214.1099999999999</v>
      </c>
      <c r="AM24" s="2">
        <v>0.90600000000000003</v>
      </c>
      <c r="AN24" s="2">
        <v>7.2999999999999995E-2</v>
      </c>
      <c r="AO24" s="2">
        <v>20.436</v>
      </c>
      <c r="AP24">
        <f t="shared" si="3"/>
        <v>9.4899999999999998E-2</v>
      </c>
    </row>
    <row r="25" spans="1:42" x14ac:dyDescent="0.25">
      <c r="A25" s="1"/>
      <c r="B25" s="2">
        <v>1150</v>
      </c>
      <c r="C25" s="2">
        <v>0.441</v>
      </c>
      <c r="D25" s="2">
        <v>19.995999999999999</v>
      </c>
      <c r="E25" s="2">
        <v>0.53500000000000003</v>
      </c>
      <c r="F25" s="2">
        <v>1300</v>
      </c>
      <c r="G25" s="2">
        <v>0</v>
      </c>
      <c r="H25" s="2">
        <v>0</v>
      </c>
      <c r="I25" s="2">
        <v>24.143000000000001</v>
      </c>
      <c r="J25" s="2"/>
      <c r="K25" s="2">
        <f t="shared" si="0"/>
        <v>0</v>
      </c>
      <c r="L25" s="1"/>
      <c r="M25" s="2">
        <v>1150</v>
      </c>
      <c r="N25" s="2">
        <v>0.441</v>
      </c>
      <c r="O25" s="2">
        <v>20.126999999999999</v>
      </c>
      <c r="P25" s="2">
        <v>0.54200000000000004</v>
      </c>
      <c r="Q25" s="2">
        <v>1294.42</v>
      </c>
      <c r="R25" s="2">
        <v>0.91100000000000003</v>
      </c>
      <c r="S25" s="2">
        <v>5.0000000000000001E-3</v>
      </c>
      <c r="T25" s="2">
        <v>22.215</v>
      </c>
      <c r="U25">
        <f t="shared" si="1"/>
        <v>6.5000000000000006E-3</v>
      </c>
      <c r="V25" s="1"/>
      <c r="W25" s="2">
        <v>1150</v>
      </c>
      <c r="X25" s="2">
        <v>0.44</v>
      </c>
      <c r="Y25" s="2">
        <v>20.149000000000001</v>
      </c>
      <c r="Z25" s="2">
        <v>0.53900000000000003</v>
      </c>
      <c r="AA25" s="2">
        <v>1275.29</v>
      </c>
      <c r="AB25" s="2">
        <v>0.91400000000000003</v>
      </c>
      <c r="AC25" s="2">
        <v>2.1000000000000001E-2</v>
      </c>
      <c r="AD25" s="2">
        <v>21.722000000000001</v>
      </c>
      <c r="AE25">
        <f t="shared" si="2"/>
        <v>2.7300000000000001E-2</v>
      </c>
      <c r="AG25" s="1"/>
      <c r="AH25" s="2">
        <v>1150</v>
      </c>
      <c r="AI25" s="2">
        <v>0.44800000000000001</v>
      </c>
      <c r="AJ25" s="2">
        <v>19.094999999999999</v>
      </c>
      <c r="AK25" s="2">
        <v>0.51</v>
      </c>
      <c r="AL25" s="2">
        <v>1222.1300000000001</v>
      </c>
      <c r="AM25" s="2">
        <v>0.90300000000000002</v>
      </c>
      <c r="AN25" s="2">
        <v>6.7000000000000004E-2</v>
      </c>
      <c r="AO25" s="2">
        <v>21.071000000000002</v>
      </c>
      <c r="AP25">
        <f t="shared" si="3"/>
        <v>8.7100000000000011E-2</v>
      </c>
    </row>
    <row r="26" spans="1:42" x14ac:dyDescent="0.25">
      <c r="A26" s="1"/>
      <c r="B26" s="2">
        <v>1200</v>
      </c>
      <c r="C26" s="2">
        <v>0.434</v>
      </c>
      <c r="D26" s="2">
        <v>20.64</v>
      </c>
      <c r="E26" s="2">
        <v>0.53500000000000003</v>
      </c>
      <c r="F26" s="2">
        <v>1300</v>
      </c>
      <c r="G26" s="2">
        <v>0</v>
      </c>
      <c r="H26" s="2">
        <v>0</v>
      </c>
      <c r="I26" s="2">
        <v>24.722999999999999</v>
      </c>
      <c r="J26" s="2"/>
      <c r="K26" s="2">
        <f t="shared" si="0"/>
        <v>0</v>
      </c>
      <c r="L26" s="1"/>
      <c r="M26" s="2">
        <v>1200</v>
      </c>
      <c r="N26" s="2">
        <v>0.433</v>
      </c>
      <c r="O26" s="2">
        <v>20.768000000000001</v>
      </c>
      <c r="P26" s="2">
        <v>0.54100000000000004</v>
      </c>
      <c r="Q26" s="2">
        <v>1292.1400000000001</v>
      </c>
      <c r="R26" s="2">
        <v>0.90900000000000003</v>
      </c>
      <c r="S26" s="2">
        <v>7.0000000000000001E-3</v>
      </c>
      <c r="T26" s="2">
        <v>22.849</v>
      </c>
      <c r="U26">
        <f t="shared" si="1"/>
        <v>9.1000000000000004E-3</v>
      </c>
      <c r="V26" s="1"/>
      <c r="W26" s="2">
        <v>1200</v>
      </c>
      <c r="X26" s="2">
        <v>0.433</v>
      </c>
      <c r="Y26" s="2">
        <v>20.78</v>
      </c>
      <c r="Z26" s="2">
        <v>0.53700000000000003</v>
      </c>
      <c r="AA26" s="2">
        <v>1270.51</v>
      </c>
      <c r="AB26" s="2">
        <v>0.91300000000000003</v>
      </c>
      <c r="AC26" s="2">
        <v>2.5999999999999999E-2</v>
      </c>
      <c r="AD26" s="2">
        <v>22.356000000000002</v>
      </c>
      <c r="AE26">
        <f t="shared" si="2"/>
        <v>3.3799999999999997E-2</v>
      </c>
      <c r="AG26" s="1"/>
      <c r="AH26" s="2">
        <v>1200</v>
      </c>
      <c r="AI26" s="2">
        <v>0.442</v>
      </c>
      <c r="AJ26" s="2">
        <v>19.702999999999999</v>
      </c>
      <c r="AK26" s="2">
        <v>0.51200000000000001</v>
      </c>
      <c r="AL26" s="2">
        <v>1230.55</v>
      </c>
      <c r="AM26" s="2">
        <v>0.89900000000000002</v>
      </c>
      <c r="AN26" s="2">
        <v>0.06</v>
      </c>
      <c r="AO26" s="2">
        <v>21.704999999999998</v>
      </c>
      <c r="AP26">
        <f t="shared" si="3"/>
        <v>7.8E-2</v>
      </c>
    </row>
    <row r="27" spans="1:42" x14ac:dyDescent="0.25">
      <c r="A27" s="1"/>
      <c r="B27" s="2">
        <v>1250</v>
      </c>
      <c r="C27" s="2">
        <v>0.42699999999999999</v>
      </c>
      <c r="D27" s="2">
        <v>21.283999999999999</v>
      </c>
      <c r="E27" s="2">
        <v>0.53500000000000003</v>
      </c>
      <c r="F27" s="2">
        <v>1300</v>
      </c>
      <c r="G27" s="2">
        <v>0</v>
      </c>
      <c r="H27" s="2">
        <v>0</v>
      </c>
      <c r="I27" s="2">
        <v>25.303000000000001</v>
      </c>
      <c r="J27" s="2"/>
      <c r="K27" s="2">
        <f t="shared" si="0"/>
        <v>0</v>
      </c>
      <c r="L27" s="1"/>
      <c r="M27" s="2">
        <v>1250</v>
      </c>
      <c r="N27" s="2">
        <v>0.42599999999999999</v>
      </c>
      <c r="O27" s="2">
        <v>21.407</v>
      </c>
      <c r="P27" s="2">
        <v>0.54</v>
      </c>
      <c r="Q27" s="2">
        <v>1289.42</v>
      </c>
      <c r="R27" s="2">
        <v>0.90800000000000003</v>
      </c>
      <c r="S27" s="2">
        <v>8.9999999999999993E-3</v>
      </c>
      <c r="T27" s="2">
        <v>23.483000000000001</v>
      </c>
      <c r="U27">
        <f t="shared" si="1"/>
        <v>1.17E-2</v>
      </c>
      <c r="V27" s="1"/>
      <c r="W27" s="2">
        <v>1250</v>
      </c>
      <c r="X27" s="2">
        <v>0.42599999999999999</v>
      </c>
      <c r="Y27" s="2">
        <v>21.408000000000001</v>
      </c>
      <c r="Z27" s="2">
        <v>0.53500000000000003</v>
      </c>
      <c r="AA27" s="2">
        <v>1265.4100000000001</v>
      </c>
      <c r="AB27" s="2">
        <v>0.91100000000000003</v>
      </c>
      <c r="AC27" s="2">
        <v>0.03</v>
      </c>
      <c r="AD27" s="2">
        <v>22.99</v>
      </c>
      <c r="AE27">
        <f t="shared" si="2"/>
        <v>3.9E-2</v>
      </c>
      <c r="AG27" s="1"/>
      <c r="AH27" s="2">
        <v>1250</v>
      </c>
      <c r="AI27" s="2">
        <v>0.435</v>
      </c>
      <c r="AJ27" s="2">
        <v>20.314</v>
      </c>
      <c r="AK27" s="2">
        <v>0.51400000000000001</v>
      </c>
      <c r="AL27" s="2">
        <v>1239.22</v>
      </c>
      <c r="AM27" s="2">
        <v>0.89600000000000002</v>
      </c>
      <c r="AN27" s="2">
        <v>5.1999999999999998E-2</v>
      </c>
      <c r="AO27" s="2">
        <v>22.338999999999999</v>
      </c>
      <c r="AP27">
        <f t="shared" si="3"/>
        <v>6.7599999999999993E-2</v>
      </c>
    </row>
    <row r="28" spans="1:42" x14ac:dyDescent="0.25">
      <c r="A28" s="1"/>
      <c r="B28" s="2">
        <v>1300</v>
      </c>
      <c r="C28" s="2">
        <v>0.42</v>
      </c>
      <c r="D28" s="2">
        <v>21.928000000000001</v>
      </c>
      <c r="E28" s="2">
        <v>0.53500000000000003</v>
      </c>
      <c r="F28" s="2">
        <v>1300</v>
      </c>
      <c r="G28" s="2">
        <v>0</v>
      </c>
      <c r="H28" s="2">
        <v>0</v>
      </c>
      <c r="I28" s="2">
        <v>25.882999999999999</v>
      </c>
      <c r="J28" s="2"/>
      <c r="K28" s="2">
        <f t="shared" si="0"/>
        <v>0</v>
      </c>
      <c r="L28" s="1"/>
      <c r="M28" s="2">
        <v>1300</v>
      </c>
      <c r="N28" s="2">
        <v>0.41899999999999998</v>
      </c>
      <c r="O28" s="2">
        <v>22.045000000000002</v>
      </c>
      <c r="P28" s="2">
        <v>0.53900000000000003</v>
      </c>
      <c r="Q28" s="2">
        <v>1286.24</v>
      </c>
      <c r="R28" s="2">
        <v>0.90700000000000003</v>
      </c>
      <c r="S28" s="2">
        <v>1.2E-2</v>
      </c>
      <c r="T28" s="2">
        <v>24.117999999999999</v>
      </c>
      <c r="U28">
        <f t="shared" si="1"/>
        <v>1.5600000000000001E-2</v>
      </c>
      <c r="V28" s="1"/>
      <c r="W28" s="2">
        <v>1300</v>
      </c>
      <c r="X28" s="2">
        <v>0.41799999999999998</v>
      </c>
      <c r="Y28" s="2">
        <v>22.033999999999999</v>
      </c>
      <c r="Z28" s="2">
        <v>0.53200000000000003</v>
      </c>
      <c r="AA28" s="2">
        <v>1260.08</v>
      </c>
      <c r="AB28" s="2">
        <v>0.90900000000000003</v>
      </c>
      <c r="AC28" s="2">
        <v>3.5000000000000003E-2</v>
      </c>
      <c r="AD28" s="2">
        <v>23.623999999999999</v>
      </c>
      <c r="AE28">
        <f t="shared" si="2"/>
        <v>4.5500000000000006E-2</v>
      </c>
      <c r="AG28" s="1"/>
      <c r="AH28" s="2">
        <v>1300</v>
      </c>
      <c r="AI28" s="2">
        <v>0.42799999999999999</v>
      </c>
      <c r="AJ28" s="2">
        <v>20.931000000000001</v>
      </c>
      <c r="AK28" s="2">
        <v>0.51500000000000001</v>
      </c>
      <c r="AL28" s="2">
        <v>1247.9000000000001</v>
      </c>
      <c r="AM28" s="2">
        <v>0.89400000000000002</v>
      </c>
      <c r="AN28" s="2">
        <v>4.4999999999999998E-2</v>
      </c>
      <c r="AO28" s="2">
        <v>22.972999999999999</v>
      </c>
      <c r="AP28">
        <f t="shared" si="3"/>
        <v>5.8499999999999996E-2</v>
      </c>
    </row>
    <row r="29" spans="1:42" x14ac:dyDescent="0.25">
      <c r="A29" s="1"/>
      <c r="B29" s="2">
        <v>1350</v>
      </c>
      <c r="C29" s="2">
        <v>0.41299999999999998</v>
      </c>
      <c r="D29" s="2">
        <v>22.571999999999999</v>
      </c>
      <c r="E29" s="2">
        <v>0.53500000000000003</v>
      </c>
      <c r="F29" s="2">
        <v>1300</v>
      </c>
      <c r="G29" s="2">
        <v>0</v>
      </c>
      <c r="H29" s="2">
        <v>0</v>
      </c>
      <c r="I29" s="2">
        <v>26.463000000000001</v>
      </c>
      <c r="J29" s="2"/>
      <c r="K29" s="2">
        <f t="shared" si="0"/>
        <v>0</v>
      </c>
      <c r="L29" s="1"/>
      <c r="M29" s="2">
        <v>1350</v>
      </c>
      <c r="N29" s="2">
        <v>0.41199999999999998</v>
      </c>
      <c r="O29" s="2">
        <v>22.681999999999999</v>
      </c>
      <c r="P29" s="2">
        <v>0.53800000000000003</v>
      </c>
      <c r="Q29" s="2">
        <v>1282.58</v>
      </c>
      <c r="R29" s="2">
        <v>0.90500000000000003</v>
      </c>
      <c r="S29" s="2">
        <v>1.4999999999999999E-2</v>
      </c>
      <c r="T29" s="2">
        <v>24.751999999999999</v>
      </c>
      <c r="U29">
        <f t="shared" si="1"/>
        <v>1.95E-2</v>
      </c>
      <c r="V29" s="1"/>
      <c r="W29" s="2">
        <v>1350</v>
      </c>
      <c r="X29" s="2">
        <v>0.41099999999999998</v>
      </c>
      <c r="Y29" s="2">
        <v>22.657</v>
      </c>
      <c r="Z29" s="2">
        <v>0.52900000000000003</v>
      </c>
      <c r="AA29" s="2">
        <v>1254.6500000000001</v>
      </c>
      <c r="AB29" s="2">
        <v>0.90700000000000003</v>
      </c>
      <c r="AC29" s="2">
        <v>0.04</v>
      </c>
      <c r="AD29" s="2">
        <v>24.257999999999999</v>
      </c>
      <c r="AE29">
        <f t="shared" si="2"/>
        <v>5.2000000000000005E-2</v>
      </c>
      <c r="AG29" s="1"/>
      <c r="AH29" s="2">
        <v>1350</v>
      </c>
      <c r="AI29" s="2">
        <v>0.42199999999999999</v>
      </c>
      <c r="AJ29" s="2">
        <v>21.550999999999998</v>
      </c>
      <c r="AK29" s="2">
        <v>0.51700000000000002</v>
      </c>
      <c r="AL29" s="2">
        <v>1256.3699999999999</v>
      </c>
      <c r="AM29" s="2">
        <v>0.89100000000000001</v>
      </c>
      <c r="AN29" s="2">
        <v>3.7999999999999999E-2</v>
      </c>
      <c r="AO29" s="2">
        <v>23.606999999999999</v>
      </c>
      <c r="AP29">
        <f t="shared" si="3"/>
        <v>4.9399999999999999E-2</v>
      </c>
    </row>
    <row r="30" spans="1:42" x14ac:dyDescent="0.25">
      <c r="A30" s="1"/>
      <c r="B30" s="2">
        <v>1400</v>
      </c>
      <c r="C30" s="2">
        <v>0.40600000000000003</v>
      </c>
      <c r="D30" s="2">
        <v>23.216000000000001</v>
      </c>
      <c r="E30" s="2">
        <v>0.53500000000000003</v>
      </c>
      <c r="F30" s="2">
        <v>1300</v>
      </c>
      <c r="G30" s="2">
        <v>0</v>
      </c>
      <c r="H30" s="2">
        <v>0</v>
      </c>
      <c r="I30" s="2">
        <v>27.042999999999999</v>
      </c>
      <c r="J30" s="2"/>
      <c r="K30" s="2">
        <f t="shared" si="0"/>
        <v>0</v>
      </c>
      <c r="L30" s="1"/>
      <c r="M30" s="2">
        <v>1400</v>
      </c>
      <c r="N30" s="2">
        <v>0.40500000000000003</v>
      </c>
      <c r="O30" s="2">
        <v>23.315999999999999</v>
      </c>
      <c r="P30" s="2">
        <v>0.53600000000000003</v>
      </c>
      <c r="Q30" s="2">
        <v>1278.44</v>
      </c>
      <c r="R30" s="2">
        <v>0.90400000000000003</v>
      </c>
      <c r="S30" s="2">
        <v>1.9E-2</v>
      </c>
      <c r="T30" s="2">
        <v>25.385999999999999</v>
      </c>
      <c r="U30">
        <f t="shared" si="1"/>
        <v>2.47E-2</v>
      </c>
      <c r="V30" s="1"/>
      <c r="W30" s="2">
        <v>1400</v>
      </c>
      <c r="X30" s="2">
        <v>0.40500000000000003</v>
      </c>
      <c r="Y30" s="2">
        <v>23.277000000000001</v>
      </c>
      <c r="Z30" s="2">
        <v>0.52700000000000002</v>
      </c>
      <c r="AA30" s="2">
        <v>1249.24</v>
      </c>
      <c r="AB30" s="2">
        <v>0.90500000000000003</v>
      </c>
      <c r="AC30" s="2">
        <v>4.3999999999999997E-2</v>
      </c>
      <c r="AD30" s="2">
        <v>24.891999999999999</v>
      </c>
      <c r="AE30">
        <f t="shared" si="2"/>
        <v>5.7200000000000001E-2</v>
      </c>
      <c r="AG30" s="1"/>
      <c r="AH30" s="2">
        <v>1400</v>
      </c>
      <c r="AI30" s="2">
        <v>0.41499999999999998</v>
      </c>
      <c r="AJ30" s="2">
        <v>22.175000000000001</v>
      </c>
      <c r="AK30" s="2">
        <v>0.51900000000000002</v>
      </c>
      <c r="AL30" s="2">
        <v>1264.4100000000001</v>
      </c>
      <c r="AM30" s="2">
        <v>0.88900000000000001</v>
      </c>
      <c r="AN30" s="2">
        <v>3.1E-2</v>
      </c>
      <c r="AO30" s="2">
        <v>24.241</v>
      </c>
      <c r="AP30">
        <f t="shared" si="3"/>
        <v>4.0300000000000002E-2</v>
      </c>
    </row>
    <row r="31" spans="1:42" x14ac:dyDescent="0.25">
      <c r="A31" s="1"/>
      <c r="B31" s="2">
        <v>1450</v>
      </c>
      <c r="C31" s="2">
        <v>0.39900000000000002</v>
      </c>
      <c r="D31" s="2">
        <v>23.86</v>
      </c>
      <c r="E31" s="2">
        <v>0.53500000000000003</v>
      </c>
      <c r="F31" s="2">
        <v>1300</v>
      </c>
      <c r="G31" s="2">
        <v>0</v>
      </c>
      <c r="H31" s="2">
        <v>0</v>
      </c>
      <c r="I31" s="2">
        <v>27.623000000000001</v>
      </c>
      <c r="J31" s="2"/>
      <c r="K31" s="2">
        <f t="shared" si="0"/>
        <v>0</v>
      </c>
      <c r="L31" s="1"/>
      <c r="M31" s="2">
        <v>1450</v>
      </c>
      <c r="N31" s="2">
        <v>0.39800000000000002</v>
      </c>
      <c r="O31" s="2">
        <v>23.949000000000002</v>
      </c>
      <c r="P31" s="2">
        <v>0.53400000000000003</v>
      </c>
      <c r="Q31" s="2">
        <v>1273.8499999999999</v>
      </c>
      <c r="R31" s="2">
        <v>0.90200000000000002</v>
      </c>
      <c r="S31" s="2">
        <v>2.3E-2</v>
      </c>
      <c r="T31" s="2">
        <v>26.02</v>
      </c>
      <c r="U31">
        <f t="shared" si="1"/>
        <v>2.9899999999999999E-2</v>
      </c>
      <c r="V31" s="1"/>
      <c r="W31" s="2">
        <v>1450</v>
      </c>
      <c r="X31" s="2">
        <v>0.39800000000000002</v>
      </c>
      <c r="Y31" s="2">
        <v>23.895</v>
      </c>
      <c r="Z31" s="2">
        <v>0.52400000000000002</v>
      </c>
      <c r="AA31" s="2">
        <v>1244.02</v>
      </c>
      <c r="AB31" s="2">
        <v>0.90200000000000002</v>
      </c>
      <c r="AC31" s="2">
        <v>4.9000000000000002E-2</v>
      </c>
      <c r="AD31" s="2">
        <v>25.526</v>
      </c>
      <c r="AE31">
        <f t="shared" si="2"/>
        <v>6.3700000000000007E-2</v>
      </c>
      <c r="AG31" s="1"/>
      <c r="AH31" s="2">
        <v>1450</v>
      </c>
      <c r="AI31" s="2">
        <v>0.40799999999999997</v>
      </c>
      <c r="AJ31" s="2">
        <v>22.803000000000001</v>
      </c>
      <c r="AK31" s="2">
        <v>0.52100000000000002</v>
      </c>
      <c r="AL31" s="2">
        <v>1271.82</v>
      </c>
      <c r="AM31" s="2">
        <v>0.88700000000000001</v>
      </c>
      <c r="AN31" s="2">
        <v>2.5000000000000001E-2</v>
      </c>
      <c r="AO31" s="2">
        <v>24.875</v>
      </c>
      <c r="AP31">
        <f t="shared" si="3"/>
        <v>3.2500000000000001E-2</v>
      </c>
    </row>
    <row r="32" spans="1:42" x14ac:dyDescent="0.25">
      <c r="A32" s="1"/>
      <c r="B32" s="2">
        <v>1500</v>
      </c>
      <c r="C32" s="2">
        <v>0.39200000000000002</v>
      </c>
      <c r="D32" s="2">
        <v>24.504000000000001</v>
      </c>
      <c r="E32" s="2">
        <v>0.53500000000000003</v>
      </c>
      <c r="F32" s="2">
        <v>1300</v>
      </c>
      <c r="G32" s="2">
        <v>0</v>
      </c>
      <c r="H32" s="2">
        <v>0</v>
      </c>
      <c r="I32" s="2">
        <v>28.202999999999999</v>
      </c>
      <c r="J32" s="2"/>
      <c r="K32" s="2">
        <f t="shared" si="0"/>
        <v>0</v>
      </c>
      <c r="L32" s="1"/>
      <c r="M32" s="2">
        <v>1500</v>
      </c>
      <c r="N32" s="2">
        <v>0.39100000000000001</v>
      </c>
      <c r="O32" s="2">
        <v>24.579000000000001</v>
      </c>
      <c r="P32" s="2">
        <v>0.53200000000000003</v>
      </c>
      <c r="Q32" s="2">
        <v>1268.8900000000001</v>
      </c>
      <c r="R32" s="2">
        <v>0.9</v>
      </c>
      <c r="S32" s="2">
        <v>2.7E-2</v>
      </c>
      <c r="T32" s="2">
        <v>26.654</v>
      </c>
      <c r="U32">
        <f t="shared" si="1"/>
        <v>3.5099999999999999E-2</v>
      </c>
      <c r="V32" s="1"/>
      <c r="W32" s="2">
        <v>1500</v>
      </c>
      <c r="X32" s="2">
        <v>0.39100000000000001</v>
      </c>
      <c r="Y32" s="2">
        <v>24.51</v>
      </c>
      <c r="Z32" s="2">
        <v>0.52200000000000002</v>
      </c>
      <c r="AA32" s="2">
        <v>1239.1400000000001</v>
      </c>
      <c r="AB32" s="2">
        <v>0.9</v>
      </c>
      <c r="AC32" s="2">
        <v>5.3999999999999999E-2</v>
      </c>
      <c r="AD32" s="2">
        <v>26.16</v>
      </c>
      <c r="AE32">
        <f t="shared" si="2"/>
        <v>7.0199999999999999E-2</v>
      </c>
      <c r="AG32" s="1"/>
      <c r="AH32" s="2">
        <v>1500</v>
      </c>
      <c r="AI32" s="2">
        <v>0.40100000000000002</v>
      </c>
      <c r="AJ32" s="2">
        <v>23.434999999999999</v>
      </c>
      <c r="AK32" s="2">
        <v>0.52300000000000002</v>
      </c>
      <c r="AL32" s="2">
        <v>1278.42</v>
      </c>
      <c r="AM32" s="2">
        <v>0.88600000000000001</v>
      </c>
      <c r="AN32" s="2">
        <v>1.9E-2</v>
      </c>
      <c r="AO32" s="2">
        <v>25.509</v>
      </c>
      <c r="AP32">
        <f t="shared" si="3"/>
        <v>2.47E-2</v>
      </c>
    </row>
    <row r="33" spans="1:42" x14ac:dyDescent="0.25">
      <c r="A33" s="1"/>
      <c r="B33" s="2">
        <v>1550</v>
      </c>
      <c r="C33" s="2">
        <v>0.38500000000000001</v>
      </c>
      <c r="D33" s="2">
        <v>25.148</v>
      </c>
      <c r="E33" s="2">
        <v>0.53500000000000003</v>
      </c>
      <c r="F33" s="2">
        <v>1300</v>
      </c>
      <c r="G33" s="2">
        <v>0</v>
      </c>
      <c r="H33" s="2">
        <v>0</v>
      </c>
      <c r="I33" s="2">
        <v>28.783999999999999</v>
      </c>
      <c r="J33" s="2"/>
      <c r="K33" s="2">
        <f t="shared" si="0"/>
        <v>0</v>
      </c>
      <c r="L33" s="1"/>
      <c r="M33" s="2">
        <v>1550</v>
      </c>
      <c r="N33" s="2">
        <v>0.38400000000000001</v>
      </c>
      <c r="O33" s="2">
        <v>25.206</v>
      </c>
      <c r="P33" s="2">
        <v>0.53</v>
      </c>
      <c r="Q33" s="2">
        <v>1263.6300000000001</v>
      </c>
      <c r="R33" s="2">
        <v>0.89900000000000002</v>
      </c>
      <c r="S33" s="2">
        <v>3.2000000000000001E-2</v>
      </c>
      <c r="T33" s="2">
        <v>27.288</v>
      </c>
      <c r="U33">
        <f t="shared" si="1"/>
        <v>4.1600000000000005E-2</v>
      </c>
      <c r="V33" s="1"/>
      <c r="W33" s="2">
        <v>1550</v>
      </c>
      <c r="X33" s="2">
        <v>0.38400000000000001</v>
      </c>
      <c r="Y33" s="2">
        <v>25.123000000000001</v>
      </c>
      <c r="Z33" s="2">
        <v>0.51900000000000002</v>
      </c>
      <c r="AA33" s="2">
        <v>1234.74</v>
      </c>
      <c r="AB33" s="2">
        <v>0.89800000000000002</v>
      </c>
      <c r="AC33" s="2">
        <v>5.8000000000000003E-2</v>
      </c>
      <c r="AD33" s="2">
        <v>26.794</v>
      </c>
      <c r="AE33">
        <f t="shared" si="2"/>
        <v>7.5400000000000009E-2</v>
      </c>
      <c r="AG33" s="1"/>
      <c r="AH33" s="2">
        <v>1550</v>
      </c>
      <c r="AI33" s="2">
        <v>0.39500000000000002</v>
      </c>
      <c r="AJ33" s="2">
        <v>24.07</v>
      </c>
      <c r="AK33" s="2">
        <v>0.52400000000000002</v>
      </c>
      <c r="AL33" s="2">
        <v>1284.0999999999999</v>
      </c>
      <c r="AM33" s="2">
        <v>0.88400000000000001</v>
      </c>
      <c r="AN33" s="2">
        <v>1.4E-2</v>
      </c>
      <c r="AO33" s="2">
        <v>26.143000000000001</v>
      </c>
      <c r="AP33">
        <f t="shared" si="3"/>
        <v>1.8200000000000001E-2</v>
      </c>
    </row>
    <row r="34" spans="1:42" x14ac:dyDescent="0.25">
      <c r="A34" s="1"/>
      <c r="B34" s="2">
        <v>1600</v>
      </c>
      <c r="C34" s="2">
        <v>0.378</v>
      </c>
      <c r="D34" s="2">
        <v>25.792000000000002</v>
      </c>
      <c r="E34" s="2">
        <v>0.53500000000000003</v>
      </c>
      <c r="F34" s="2">
        <v>1300</v>
      </c>
      <c r="G34" s="2">
        <v>0</v>
      </c>
      <c r="H34" s="2">
        <v>0</v>
      </c>
      <c r="I34" s="2">
        <v>29.364000000000001</v>
      </c>
      <c r="J34" s="2"/>
      <c r="K34" s="2">
        <f t="shared" si="0"/>
        <v>0</v>
      </c>
      <c r="L34" s="1"/>
      <c r="M34" s="2">
        <v>1600</v>
      </c>
      <c r="N34" s="2">
        <v>0.377</v>
      </c>
      <c r="O34" s="2">
        <v>25.831</v>
      </c>
      <c r="P34" s="2">
        <v>0.52700000000000002</v>
      </c>
      <c r="Q34" s="2">
        <v>1258.23</v>
      </c>
      <c r="R34" s="2">
        <v>0.89700000000000002</v>
      </c>
      <c r="S34" s="2">
        <v>3.6999999999999998E-2</v>
      </c>
      <c r="T34" s="2">
        <v>27.922000000000001</v>
      </c>
      <c r="U34">
        <f t="shared" si="1"/>
        <v>4.8099999999999997E-2</v>
      </c>
      <c r="V34" s="1"/>
      <c r="W34" s="2">
        <v>1600</v>
      </c>
      <c r="X34" s="2">
        <v>0.377</v>
      </c>
      <c r="Y34" s="2">
        <v>25.734000000000002</v>
      </c>
      <c r="Z34" s="2">
        <v>0.51700000000000002</v>
      </c>
      <c r="AA34" s="2">
        <v>1230.94</v>
      </c>
      <c r="AB34" s="2">
        <v>0.89600000000000002</v>
      </c>
      <c r="AC34" s="2">
        <v>6.0999999999999999E-2</v>
      </c>
      <c r="AD34" s="2">
        <v>27.428000000000001</v>
      </c>
      <c r="AE34">
        <f t="shared" si="2"/>
        <v>7.9299999999999995E-2</v>
      </c>
      <c r="AG34" s="1"/>
      <c r="AH34" s="2">
        <v>1600</v>
      </c>
      <c r="AI34" s="2">
        <v>0.38800000000000001</v>
      </c>
      <c r="AJ34" s="2">
        <v>24.707000000000001</v>
      </c>
      <c r="AK34" s="2">
        <v>0.52600000000000002</v>
      </c>
      <c r="AL34" s="2">
        <v>1288.81</v>
      </c>
      <c r="AM34" s="2">
        <v>0.88300000000000001</v>
      </c>
      <c r="AN34" s="2">
        <v>0.01</v>
      </c>
      <c r="AO34" s="2">
        <v>26.777000000000001</v>
      </c>
      <c r="AP34">
        <f t="shared" si="3"/>
        <v>1.3000000000000001E-2</v>
      </c>
    </row>
    <row r="35" spans="1:42" x14ac:dyDescent="0.25">
      <c r="A35" s="1"/>
      <c r="B35" s="2">
        <v>1650</v>
      </c>
      <c r="C35" s="2">
        <v>0.371</v>
      </c>
      <c r="D35" s="2">
        <v>26.436</v>
      </c>
      <c r="E35" s="2">
        <v>0.53500000000000003</v>
      </c>
      <c r="F35" s="2">
        <v>1300</v>
      </c>
      <c r="G35" s="2">
        <v>0</v>
      </c>
      <c r="H35" s="2">
        <v>0</v>
      </c>
      <c r="I35" s="2">
        <v>29.943999999999999</v>
      </c>
      <c r="J35" s="2"/>
      <c r="K35" s="2">
        <f t="shared" si="0"/>
        <v>0</v>
      </c>
      <c r="L35" s="1"/>
      <c r="M35" s="2">
        <v>1650</v>
      </c>
      <c r="N35" s="2">
        <v>0.37</v>
      </c>
      <c r="O35" s="2">
        <v>26.452999999999999</v>
      </c>
      <c r="P35" s="2">
        <v>0.52500000000000002</v>
      </c>
      <c r="Q35" s="2">
        <v>1252.83</v>
      </c>
      <c r="R35" s="2">
        <v>0.89500000000000002</v>
      </c>
      <c r="S35" s="2">
        <v>4.2000000000000003E-2</v>
      </c>
      <c r="T35" s="2">
        <v>28.556000000000001</v>
      </c>
      <c r="U35">
        <f t="shared" si="1"/>
        <v>5.4600000000000003E-2</v>
      </c>
      <c r="V35" s="1"/>
      <c r="W35" s="2">
        <v>1650</v>
      </c>
      <c r="X35" s="2">
        <v>0.37</v>
      </c>
      <c r="Y35" s="2">
        <v>26.343</v>
      </c>
      <c r="Z35" s="2">
        <v>0.51500000000000001</v>
      </c>
      <c r="AA35" s="2">
        <v>1227.83</v>
      </c>
      <c r="AB35" s="2">
        <v>0.89400000000000002</v>
      </c>
      <c r="AC35" s="2">
        <v>6.4000000000000001E-2</v>
      </c>
      <c r="AD35" s="2">
        <v>28.062000000000001</v>
      </c>
      <c r="AE35">
        <f t="shared" si="2"/>
        <v>8.320000000000001E-2</v>
      </c>
      <c r="AG35" s="1"/>
      <c r="AH35" s="2">
        <v>1650</v>
      </c>
      <c r="AI35" s="2">
        <v>0.38100000000000001</v>
      </c>
      <c r="AJ35" s="2">
        <v>25.346</v>
      </c>
      <c r="AK35" s="2">
        <v>0.52700000000000002</v>
      </c>
      <c r="AL35" s="2">
        <v>1292.56</v>
      </c>
      <c r="AM35" s="2">
        <v>0.88200000000000001</v>
      </c>
      <c r="AN35" s="2">
        <v>7.0000000000000001E-3</v>
      </c>
      <c r="AO35" s="2">
        <v>27.411000000000001</v>
      </c>
      <c r="AP35">
        <f t="shared" si="3"/>
        <v>9.1000000000000004E-3</v>
      </c>
    </row>
    <row r="36" spans="1:42" x14ac:dyDescent="0.25">
      <c r="A36" s="1"/>
      <c r="B36" s="2">
        <v>1700</v>
      </c>
      <c r="C36" s="2">
        <v>0.36399999999999999</v>
      </c>
      <c r="D36" s="2">
        <v>27.08</v>
      </c>
      <c r="E36" s="2">
        <v>0.53500000000000003</v>
      </c>
      <c r="F36" s="2">
        <v>1300</v>
      </c>
      <c r="G36" s="2">
        <v>0</v>
      </c>
      <c r="H36" s="2">
        <v>0</v>
      </c>
      <c r="I36" s="2">
        <v>30.524000000000001</v>
      </c>
      <c r="J36" s="2"/>
      <c r="K36" s="2">
        <f t="shared" si="0"/>
        <v>0</v>
      </c>
      <c r="L36" s="1"/>
      <c r="M36" s="2">
        <v>1700</v>
      </c>
      <c r="N36" s="2">
        <v>0.36299999999999999</v>
      </c>
      <c r="O36" s="2">
        <v>27.073</v>
      </c>
      <c r="P36" s="2">
        <v>0.52300000000000002</v>
      </c>
      <c r="Q36" s="2">
        <v>1247.5899999999999</v>
      </c>
      <c r="R36" s="2">
        <v>0.89300000000000002</v>
      </c>
      <c r="S36" s="2">
        <v>4.7E-2</v>
      </c>
      <c r="T36" s="2">
        <v>29.19</v>
      </c>
      <c r="U36">
        <f t="shared" si="1"/>
        <v>6.1100000000000002E-2</v>
      </c>
      <c r="V36" s="1"/>
      <c r="W36" s="2">
        <v>1700</v>
      </c>
      <c r="X36" s="2">
        <v>0.36399999999999999</v>
      </c>
      <c r="Y36" s="2">
        <v>26.951000000000001</v>
      </c>
      <c r="Z36" s="2">
        <v>0.51300000000000001</v>
      </c>
      <c r="AA36" s="2">
        <v>1225.48</v>
      </c>
      <c r="AB36" s="2">
        <v>0.89100000000000001</v>
      </c>
      <c r="AC36" s="2">
        <v>6.6000000000000003E-2</v>
      </c>
      <c r="AD36" s="2">
        <v>28.696000000000002</v>
      </c>
      <c r="AE36">
        <f t="shared" si="2"/>
        <v>8.5800000000000001E-2</v>
      </c>
      <c r="AG36" s="1"/>
      <c r="AH36" s="2">
        <v>1700</v>
      </c>
      <c r="AI36" s="2">
        <v>0.374</v>
      </c>
      <c r="AJ36" s="2">
        <v>25.986999999999998</v>
      </c>
      <c r="AK36" s="2">
        <v>0.52700000000000002</v>
      </c>
      <c r="AL36" s="2">
        <v>1295.43</v>
      </c>
      <c r="AM36" s="2">
        <v>0.88</v>
      </c>
      <c r="AN36" s="2">
        <v>4.0000000000000001E-3</v>
      </c>
      <c r="AO36" s="2">
        <v>28.045000000000002</v>
      </c>
      <c r="AP36">
        <f t="shared" si="3"/>
        <v>5.2000000000000006E-3</v>
      </c>
    </row>
    <row r="37" spans="1:42" x14ac:dyDescent="0.25">
      <c r="A37" s="1"/>
      <c r="B37" s="2">
        <v>1750</v>
      </c>
      <c r="C37" s="2">
        <v>0.35699999999999998</v>
      </c>
      <c r="D37" s="2">
        <v>27.724</v>
      </c>
      <c r="E37" s="2">
        <v>0.53500000000000003</v>
      </c>
      <c r="F37" s="2">
        <v>1300</v>
      </c>
      <c r="G37" s="2">
        <v>0</v>
      </c>
      <c r="H37" s="2">
        <v>0</v>
      </c>
      <c r="I37" s="2">
        <v>31.103999999999999</v>
      </c>
      <c r="J37" s="2"/>
      <c r="K37" s="2">
        <f t="shared" si="0"/>
        <v>0</v>
      </c>
      <c r="L37" s="1"/>
      <c r="M37" s="2">
        <v>1750</v>
      </c>
      <c r="N37" s="2">
        <v>0.35599999999999998</v>
      </c>
      <c r="O37" s="2">
        <v>27.69</v>
      </c>
      <c r="P37" s="2">
        <v>0.52</v>
      </c>
      <c r="Q37" s="2">
        <v>1242.7</v>
      </c>
      <c r="R37" s="2">
        <v>0.89100000000000001</v>
      </c>
      <c r="S37" s="2">
        <v>5.0999999999999997E-2</v>
      </c>
      <c r="T37" s="2">
        <v>29.824000000000002</v>
      </c>
      <c r="U37">
        <f t="shared" si="1"/>
        <v>6.6299999999999998E-2</v>
      </c>
      <c r="V37" s="1"/>
      <c r="W37" s="2">
        <v>1750</v>
      </c>
      <c r="X37" s="2">
        <v>0.35699999999999998</v>
      </c>
      <c r="Y37" s="2">
        <v>27.558</v>
      </c>
      <c r="Z37" s="2">
        <v>0.51200000000000001</v>
      </c>
      <c r="AA37" s="2">
        <v>1223.92</v>
      </c>
      <c r="AB37" s="2">
        <v>0.88900000000000001</v>
      </c>
      <c r="AC37" s="2">
        <v>6.8000000000000005E-2</v>
      </c>
      <c r="AD37" s="2">
        <v>29.33</v>
      </c>
      <c r="AE37">
        <f t="shared" si="2"/>
        <v>8.8400000000000006E-2</v>
      </c>
      <c r="AG37" s="1"/>
      <c r="AH37" s="2">
        <v>1750</v>
      </c>
      <c r="AI37" s="2">
        <v>0.36699999999999999</v>
      </c>
      <c r="AJ37" s="2">
        <v>26.629000000000001</v>
      </c>
      <c r="AK37" s="2">
        <v>0.52800000000000002</v>
      </c>
      <c r="AL37" s="2">
        <v>1297.3800000000001</v>
      </c>
      <c r="AM37" s="2">
        <v>0.879</v>
      </c>
      <c r="AN37" s="2">
        <v>2E-3</v>
      </c>
      <c r="AO37" s="2">
        <v>28.678999999999998</v>
      </c>
      <c r="AP37">
        <f t="shared" si="3"/>
        <v>2.6000000000000003E-3</v>
      </c>
    </row>
    <row r="38" spans="1:42" x14ac:dyDescent="0.25">
      <c r="A38" s="1"/>
      <c r="B38" s="2">
        <v>1800</v>
      </c>
      <c r="C38" s="2">
        <v>0.35</v>
      </c>
      <c r="D38" s="2">
        <v>28.367999999999999</v>
      </c>
      <c r="E38" s="2">
        <v>0.53500000000000003</v>
      </c>
      <c r="F38" s="2">
        <v>1300</v>
      </c>
      <c r="G38" s="2">
        <v>0</v>
      </c>
      <c r="H38" s="2">
        <v>0</v>
      </c>
      <c r="I38" s="2">
        <v>31.684000000000001</v>
      </c>
      <c r="J38" s="2"/>
      <c r="K38" s="2">
        <f t="shared" si="0"/>
        <v>0</v>
      </c>
      <c r="L38" s="1"/>
      <c r="M38" s="2">
        <v>1800</v>
      </c>
      <c r="N38" s="2">
        <v>0.34899999999999998</v>
      </c>
      <c r="O38" s="2">
        <v>28.303999999999998</v>
      </c>
      <c r="P38" s="2">
        <v>0.51800000000000002</v>
      </c>
      <c r="Q38" s="2">
        <v>1238.3</v>
      </c>
      <c r="R38" s="2">
        <v>0.88900000000000001</v>
      </c>
      <c r="S38" s="2">
        <v>5.5E-2</v>
      </c>
      <c r="T38" s="2">
        <v>30.457999999999998</v>
      </c>
      <c r="U38">
        <f t="shared" si="1"/>
        <v>7.1500000000000008E-2</v>
      </c>
      <c r="V38" s="1"/>
      <c r="W38" s="2">
        <v>1800</v>
      </c>
      <c r="X38" s="2">
        <v>0.35</v>
      </c>
      <c r="Y38" s="2">
        <v>28.164000000000001</v>
      </c>
      <c r="Z38" s="2">
        <v>0.51100000000000001</v>
      </c>
      <c r="AA38" s="2">
        <v>1223.18</v>
      </c>
      <c r="AB38" s="2">
        <v>0.88700000000000001</v>
      </c>
      <c r="AC38" s="2">
        <v>6.9000000000000006E-2</v>
      </c>
      <c r="AD38" s="2">
        <v>29.963999999999999</v>
      </c>
      <c r="AE38">
        <f t="shared" si="2"/>
        <v>8.9700000000000016E-2</v>
      </c>
      <c r="AG38" s="1"/>
      <c r="AH38" s="2">
        <v>1800</v>
      </c>
      <c r="AI38" s="2">
        <v>0.36</v>
      </c>
      <c r="AJ38" s="2">
        <v>27.271999999999998</v>
      </c>
      <c r="AK38" s="2">
        <v>0.52800000000000002</v>
      </c>
      <c r="AL38" s="2">
        <v>1298.6500000000001</v>
      </c>
      <c r="AM38" s="2">
        <v>0.878</v>
      </c>
      <c r="AN38" s="2">
        <v>1E-3</v>
      </c>
      <c r="AO38" s="2">
        <v>29.312999999999999</v>
      </c>
      <c r="AP38">
        <f t="shared" si="3"/>
        <v>1.3000000000000002E-3</v>
      </c>
    </row>
    <row r="39" spans="1:42" x14ac:dyDescent="0.25">
      <c r="A39" s="1"/>
      <c r="B39" s="2">
        <v>1850</v>
      </c>
      <c r="C39" s="2">
        <v>0.34300000000000003</v>
      </c>
      <c r="D39" s="2">
        <v>29.012</v>
      </c>
      <c r="E39" s="2">
        <v>0.53500000000000003</v>
      </c>
      <c r="F39" s="2">
        <v>1300</v>
      </c>
      <c r="G39" s="2">
        <v>0.88400000000000001</v>
      </c>
      <c r="H39" s="2">
        <v>0</v>
      </c>
      <c r="I39" s="2">
        <v>32.264000000000003</v>
      </c>
      <c r="J39" s="2"/>
      <c r="K39" s="2">
        <f t="shared" si="0"/>
        <v>0</v>
      </c>
      <c r="L39" s="1"/>
      <c r="M39" s="2">
        <v>1850</v>
      </c>
      <c r="N39" s="2">
        <v>0.34300000000000003</v>
      </c>
      <c r="O39" s="2">
        <v>28.917000000000002</v>
      </c>
      <c r="P39" s="2">
        <v>0.51600000000000001</v>
      </c>
      <c r="Q39" s="2">
        <v>1234.51</v>
      </c>
      <c r="R39" s="2">
        <v>0.88700000000000001</v>
      </c>
      <c r="S39" s="2">
        <v>5.8999999999999997E-2</v>
      </c>
      <c r="T39" s="2">
        <v>31.091999999999999</v>
      </c>
      <c r="U39">
        <f t="shared" si="1"/>
        <v>7.6700000000000004E-2</v>
      </c>
      <c r="V39" s="1"/>
      <c r="W39" s="2">
        <v>1850</v>
      </c>
      <c r="X39" s="2">
        <v>0.34399999999999997</v>
      </c>
      <c r="Y39" s="2">
        <v>28.77</v>
      </c>
      <c r="Z39" s="2">
        <v>0.51</v>
      </c>
      <c r="AA39" s="2">
        <v>1223.27</v>
      </c>
      <c r="AB39" s="2">
        <v>0.88500000000000001</v>
      </c>
      <c r="AC39" s="2">
        <v>6.9000000000000006E-2</v>
      </c>
      <c r="AD39" s="2">
        <v>30.597999999999999</v>
      </c>
      <c r="AE39">
        <f t="shared" si="2"/>
        <v>8.9700000000000016E-2</v>
      </c>
      <c r="AG39" s="1"/>
      <c r="AH39" s="2">
        <v>1850</v>
      </c>
      <c r="AI39" s="2">
        <v>0.35299999999999998</v>
      </c>
      <c r="AJ39" s="2">
        <v>27.916</v>
      </c>
      <c r="AK39" s="2">
        <v>0.52900000000000003</v>
      </c>
      <c r="AL39" s="2">
        <v>1299.3499999999999</v>
      </c>
      <c r="AM39" s="2">
        <v>0.877</v>
      </c>
      <c r="AN39" s="2">
        <v>1E-3</v>
      </c>
      <c r="AO39" s="2">
        <v>29.946999999999999</v>
      </c>
      <c r="AP39">
        <f t="shared" si="3"/>
        <v>1.3000000000000002E-3</v>
      </c>
    </row>
    <row r="40" spans="1:42" x14ac:dyDescent="0.25">
      <c r="A40" s="1"/>
      <c r="B40" s="2">
        <v>1900</v>
      </c>
      <c r="C40" s="2">
        <v>0.33600000000000002</v>
      </c>
      <c r="D40" s="2">
        <v>29.655999999999999</v>
      </c>
      <c r="E40" s="2">
        <v>0.53500000000000003</v>
      </c>
      <c r="F40" s="2">
        <v>1300</v>
      </c>
      <c r="G40" s="2">
        <v>0.88300000000000001</v>
      </c>
      <c r="H40" s="2">
        <v>0</v>
      </c>
      <c r="I40" s="2">
        <v>32.844000000000001</v>
      </c>
      <c r="J40" s="2"/>
      <c r="K40" s="2">
        <f t="shared" si="0"/>
        <v>0</v>
      </c>
      <c r="L40" s="1"/>
      <c r="M40" s="2">
        <v>1900</v>
      </c>
      <c r="N40" s="2">
        <v>0.33600000000000002</v>
      </c>
      <c r="O40" s="2">
        <v>29.527999999999999</v>
      </c>
      <c r="P40" s="2">
        <v>0.51400000000000001</v>
      </c>
      <c r="Q40" s="2">
        <v>1231.44</v>
      </c>
      <c r="R40" s="2">
        <v>0.88600000000000001</v>
      </c>
      <c r="S40" s="2">
        <v>6.0999999999999999E-2</v>
      </c>
      <c r="T40" s="2">
        <v>31.725999999999999</v>
      </c>
      <c r="U40">
        <f t="shared" si="1"/>
        <v>7.9299999999999995E-2</v>
      </c>
      <c r="V40" s="1"/>
      <c r="W40" s="2">
        <v>1900</v>
      </c>
      <c r="X40" s="2">
        <v>0.33700000000000002</v>
      </c>
      <c r="Y40" s="2">
        <v>29.376000000000001</v>
      </c>
      <c r="Z40" s="2">
        <v>0.50900000000000001</v>
      </c>
      <c r="AA40" s="2">
        <v>1224.2</v>
      </c>
      <c r="AB40" s="2">
        <v>0.88300000000000001</v>
      </c>
      <c r="AC40" s="2">
        <v>6.8000000000000005E-2</v>
      </c>
      <c r="AD40" s="2">
        <v>31.231999999999999</v>
      </c>
      <c r="AE40">
        <f t="shared" si="2"/>
        <v>8.8400000000000006E-2</v>
      </c>
      <c r="AG40" s="1"/>
      <c r="AH40" s="2">
        <v>1900</v>
      </c>
      <c r="AI40" s="2">
        <v>0.34699999999999998</v>
      </c>
      <c r="AJ40" s="2">
        <v>28.559000000000001</v>
      </c>
      <c r="AK40" s="2">
        <v>0.52900000000000003</v>
      </c>
      <c r="AL40" s="2">
        <v>1299.73</v>
      </c>
      <c r="AM40" s="2">
        <v>0.876</v>
      </c>
      <c r="AN40" s="2">
        <v>0</v>
      </c>
      <c r="AO40" s="2">
        <v>30.581</v>
      </c>
      <c r="AP40">
        <f t="shared" si="3"/>
        <v>0</v>
      </c>
    </row>
    <row r="41" spans="1:42" x14ac:dyDescent="0.25">
      <c r="A41" s="1"/>
      <c r="B41" s="2">
        <v>1950</v>
      </c>
      <c r="C41" s="2">
        <v>0.32900000000000001</v>
      </c>
      <c r="D41" s="2">
        <v>30.3</v>
      </c>
      <c r="E41" s="2">
        <v>0.53500000000000003</v>
      </c>
      <c r="F41" s="2">
        <v>1300</v>
      </c>
      <c r="G41" s="2">
        <v>0.88200000000000001</v>
      </c>
      <c r="H41" s="2">
        <v>0</v>
      </c>
      <c r="I41" s="2">
        <v>33.423999999999999</v>
      </c>
      <c r="J41" s="2"/>
      <c r="K41" s="2">
        <f t="shared" si="0"/>
        <v>0</v>
      </c>
      <c r="L41" s="1"/>
      <c r="M41" s="2">
        <v>1950</v>
      </c>
      <c r="N41" s="2">
        <v>0.32900000000000001</v>
      </c>
      <c r="O41" s="2">
        <v>30.137</v>
      </c>
      <c r="P41" s="2">
        <v>0.51300000000000001</v>
      </c>
      <c r="Q41" s="2">
        <v>1229.1199999999999</v>
      </c>
      <c r="R41" s="2">
        <v>0.88400000000000001</v>
      </c>
      <c r="S41" s="2">
        <v>6.4000000000000001E-2</v>
      </c>
      <c r="T41" s="2">
        <v>32.36</v>
      </c>
      <c r="U41">
        <f t="shared" si="1"/>
        <v>8.320000000000001E-2</v>
      </c>
      <c r="V41" s="1"/>
      <c r="W41" s="2">
        <v>1950</v>
      </c>
      <c r="X41" s="2">
        <v>0.33</v>
      </c>
      <c r="Y41" s="2">
        <v>29.983000000000001</v>
      </c>
      <c r="Z41" s="2">
        <v>0.50900000000000001</v>
      </c>
      <c r="AA41" s="2">
        <v>1226</v>
      </c>
      <c r="AB41" s="2">
        <v>0.88100000000000001</v>
      </c>
      <c r="AC41" s="2">
        <v>6.6000000000000003E-2</v>
      </c>
      <c r="AD41" s="2">
        <v>31.866</v>
      </c>
      <c r="AE41">
        <f t="shared" si="2"/>
        <v>8.5800000000000001E-2</v>
      </c>
      <c r="AG41" s="1"/>
      <c r="AH41" s="2">
        <v>1950</v>
      </c>
      <c r="AI41" s="2">
        <v>0.34</v>
      </c>
      <c r="AJ41" s="2">
        <v>29.202999999999999</v>
      </c>
      <c r="AK41" s="2">
        <v>0.52900000000000003</v>
      </c>
      <c r="AL41" s="2">
        <v>1300.01</v>
      </c>
      <c r="AM41" s="2">
        <v>0.875</v>
      </c>
      <c r="AN41" s="2">
        <v>0</v>
      </c>
      <c r="AO41" s="2">
        <v>31.215</v>
      </c>
      <c r="AP41">
        <f t="shared" si="3"/>
        <v>0</v>
      </c>
    </row>
    <row r="42" spans="1:42" x14ac:dyDescent="0.25">
      <c r="A42" s="1"/>
      <c r="B42" s="2">
        <v>2000</v>
      </c>
      <c r="C42" s="2">
        <v>0.32200000000000001</v>
      </c>
      <c r="D42" s="2">
        <v>30.943999999999999</v>
      </c>
      <c r="E42" s="2">
        <v>0.53500000000000003</v>
      </c>
      <c r="F42" s="2">
        <v>1300.01</v>
      </c>
      <c r="G42" s="2">
        <v>0.88100000000000001</v>
      </c>
      <c r="H42" s="2">
        <v>0</v>
      </c>
      <c r="I42" s="2">
        <v>34.005000000000003</v>
      </c>
      <c r="J42" s="2"/>
      <c r="K42" s="2">
        <f t="shared" si="0"/>
        <v>0</v>
      </c>
      <c r="L42" s="1"/>
      <c r="M42" s="2">
        <v>2000</v>
      </c>
      <c r="N42" s="2">
        <v>0.32300000000000001</v>
      </c>
      <c r="O42" s="2">
        <v>30.745999999999999</v>
      </c>
      <c r="P42" s="2">
        <v>0.51100000000000001</v>
      </c>
      <c r="Q42" s="2">
        <v>1227.5999999999999</v>
      </c>
      <c r="R42" s="2">
        <v>0.88200000000000001</v>
      </c>
      <c r="S42" s="2">
        <v>6.5000000000000002E-2</v>
      </c>
      <c r="T42" s="2">
        <v>32.994</v>
      </c>
      <c r="U42">
        <f t="shared" si="1"/>
        <v>8.4500000000000006E-2</v>
      </c>
      <c r="V42" s="1"/>
      <c r="W42" s="2">
        <v>2000</v>
      </c>
      <c r="X42" s="2">
        <v>0.32400000000000001</v>
      </c>
      <c r="Y42" s="2">
        <v>30.591000000000001</v>
      </c>
      <c r="Z42" s="2">
        <v>0.50900000000000001</v>
      </c>
      <c r="AA42" s="2">
        <v>1228.7</v>
      </c>
      <c r="AB42" s="2">
        <v>0.879</v>
      </c>
      <c r="AC42" s="2">
        <v>6.4000000000000001E-2</v>
      </c>
      <c r="AD42" s="2">
        <v>32.5</v>
      </c>
      <c r="AE42">
        <f t="shared" si="2"/>
        <v>8.320000000000001E-2</v>
      </c>
      <c r="AG42" s="1"/>
      <c r="AH42" s="2">
        <v>2000</v>
      </c>
      <c r="AI42" s="2">
        <v>0.33300000000000002</v>
      </c>
      <c r="AJ42" s="2">
        <v>29.847000000000001</v>
      </c>
      <c r="AK42" s="2">
        <v>0.52900000000000003</v>
      </c>
      <c r="AL42" s="2">
        <v>1300</v>
      </c>
      <c r="AM42" s="2">
        <v>0</v>
      </c>
      <c r="AN42" s="2">
        <v>0</v>
      </c>
      <c r="AO42" s="2">
        <v>31.849</v>
      </c>
      <c r="AP42">
        <f t="shared" si="3"/>
        <v>0</v>
      </c>
    </row>
    <row r="43" spans="1:42" x14ac:dyDescent="0.25">
      <c r="A43" s="1"/>
      <c r="B43" s="2">
        <v>2050</v>
      </c>
      <c r="C43" s="2">
        <v>0.315</v>
      </c>
      <c r="D43" s="2">
        <v>31.588000000000001</v>
      </c>
      <c r="E43" s="2">
        <v>0.53500000000000003</v>
      </c>
      <c r="F43" s="2">
        <v>1300.01</v>
      </c>
      <c r="G43" s="2">
        <v>0.88</v>
      </c>
      <c r="H43" s="2">
        <v>0</v>
      </c>
      <c r="I43" s="2">
        <v>34.585000000000001</v>
      </c>
      <c r="J43" s="2"/>
      <c r="K43" s="2">
        <f t="shared" si="0"/>
        <v>0</v>
      </c>
      <c r="L43" s="1"/>
      <c r="M43" s="2">
        <v>2050</v>
      </c>
      <c r="N43" s="2">
        <v>0.316</v>
      </c>
      <c r="O43" s="2">
        <v>31.353999999999999</v>
      </c>
      <c r="P43" s="2">
        <v>0.51</v>
      </c>
      <c r="Q43" s="2">
        <v>1226.8499999999999</v>
      </c>
      <c r="R43" s="2">
        <v>0.88</v>
      </c>
      <c r="S43" s="2">
        <v>6.6000000000000003E-2</v>
      </c>
      <c r="T43" s="2">
        <v>33.628</v>
      </c>
      <c r="U43">
        <f t="shared" si="1"/>
        <v>8.5800000000000001E-2</v>
      </c>
      <c r="V43" s="1"/>
      <c r="W43" s="2">
        <v>2050</v>
      </c>
      <c r="X43" s="2">
        <v>0.317</v>
      </c>
      <c r="Y43" s="2">
        <v>31.201000000000001</v>
      </c>
      <c r="Z43" s="2">
        <v>0.51</v>
      </c>
      <c r="AA43" s="2">
        <v>1232.33</v>
      </c>
      <c r="AB43" s="2">
        <v>0.877</v>
      </c>
      <c r="AC43" s="2">
        <v>6.0999999999999999E-2</v>
      </c>
      <c r="AD43" s="2">
        <v>33.134</v>
      </c>
      <c r="AE43">
        <f t="shared" si="2"/>
        <v>7.9299999999999995E-2</v>
      </c>
      <c r="AG43" s="1"/>
      <c r="AH43" s="2">
        <v>2050</v>
      </c>
      <c r="AI43" s="2">
        <v>0.32600000000000001</v>
      </c>
      <c r="AJ43" s="2">
        <v>30.491</v>
      </c>
      <c r="AK43" s="2">
        <v>0.52900000000000003</v>
      </c>
      <c r="AL43" s="2">
        <v>1300</v>
      </c>
      <c r="AM43" s="2">
        <v>0</v>
      </c>
      <c r="AN43" s="2">
        <v>0</v>
      </c>
      <c r="AO43" s="2">
        <v>32.482999999999997</v>
      </c>
      <c r="AP43">
        <f t="shared" si="3"/>
        <v>0</v>
      </c>
    </row>
    <row r="44" spans="1:42" x14ac:dyDescent="0.25">
      <c r="A44" s="1"/>
      <c r="B44" s="2">
        <v>2100</v>
      </c>
      <c r="C44" s="2">
        <v>0.308</v>
      </c>
      <c r="D44" s="2">
        <v>32.231999999999999</v>
      </c>
      <c r="E44" s="2">
        <v>0.53500000000000003</v>
      </c>
      <c r="F44" s="2">
        <v>1299.71</v>
      </c>
      <c r="G44" s="2">
        <v>0.879</v>
      </c>
      <c r="H44" s="2">
        <v>0</v>
      </c>
      <c r="I44" s="2">
        <v>35.164999999999999</v>
      </c>
      <c r="J44" s="2"/>
      <c r="K44" s="2">
        <f t="shared" si="0"/>
        <v>0</v>
      </c>
      <c r="L44" s="1"/>
      <c r="M44" s="2">
        <v>2100</v>
      </c>
      <c r="N44" s="2">
        <v>0.309</v>
      </c>
      <c r="O44" s="2">
        <v>31.962</v>
      </c>
      <c r="P44" s="2">
        <v>0.51</v>
      </c>
      <c r="Q44" s="2">
        <v>1226.9100000000001</v>
      </c>
      <c r="R44" s="2">
        <v>0.878</v>
      </c>
      <c r="S44" s="2">
        <v>6.6000000000000003E-2</v>
      </c>
      <c r="T44" s="2">
        <v>34.262</v>
      </c>
      <c r="U44">
        <f t="shared" si="1"/>
        <v>8.5800000000000001E-2</v>
      </c>
      <c r="V44" s="1"/>
      <c r="W44" s="2">
        <v>2100</v>
      </c>
      <c r="X44" s="2">
        <v>0.311</v>
      </c>
      <c r="Y44" s="2">
        <v>31.812000000000001</v>
      </c>
      <c r="Z44" s="2">
        <v>0.51100000000000001</v>
      </c>
      <c r="AA44" s="2">
        <v>1236.8900000000001</v>
      </c>
      <c r="AB44" s="2">
        <v>0.875</v>
      </c>
      <c r="AC44" s="2">
        <v>5.7000000000000002E-2</v>
      </c>
      <c r="AD44" s="2">
        <v>33.768000000000001</v>
      </c>
      <c r="AE44">
        <f t="shared" si="2"/>
        <v>7.4099999999999999E-2</v>
      </c>
      <c r="AG44" s="1"/>
      <c r="AH44" s="2">
        <v>2100</v>
      </c>
      <c r="AI44" s="2">
        <v>0.31900000000000001</v>
      </c>
      <c r="AJ44" s="2">
        <v>31.135000000000002</v>
      </c>
      <c r="AK44" s="2">
        <v>0.52900000000000003</v>
      </c>
      <c r="AL44" s="2">
        <v>1300</v>
      </c>
      <c r="AM44" s="2">
        <v>0</v>
      </c>
      <c r="AN44" s="2">
        <v>0</v>
      </c>
      <c r="AO44" s="2">
        <v>33.116999999999997</v>
      </c>
      <c r="AP44">
        <f t="shared" si="3"/>
        <v>0</v>
      </c>
    </row>
    <row r="45" spans="1:42" x14ac:dyDescent="0.25">
      <c r="A45" s="1"/>
      <c r="B45" s="2">
        <v>2150</v>
      </c>
      <c r="C45" s="2">
        <v>0.30099999999999999</v>
      </c>
      <c r="D45" s="2">
        <v>32.875999999999998</v>
      </c>
      <c r="E45" s="2">
        <v>0.53500000000000003</v>
      </c>
      <c r="F45" s="2">
        <v>1299.33</v>
      </c>
      <c r="G45" s="2">
        <v>0.878</v>
      </c>
      <c r="H45" s="2">
        <v>0</v>
      </c>
      <c r="I45" s="2">
        <v>35.744999999999997</v>
      </c>
      <c r="J45" s="2"/>
      <c r="K45" s="2">
        <f t="shared" si="0"/>
        <v>0</v>
      </c>
      <c r="L45" s="1"/>
      <c r="M45" s="2">
        <v>2150</v>
      </c>
      <c r="N45" s="2">
        <v>0.30299999999999999</v>
      </c>
      <c r="O45" s="2">
        <v>32.57</v>
      </c>
      <c r="P45" s="2">
        <v>0.50900000000000001</v>
      </c>
      <c r="Q45" s="2">
        <v>1227.79</v>
      </c>
      <c r="R45" s="2">
        <v>0.876</v>
      </c>
      <c r="S45" s="2">
        <v>6.5000000000000002E-2</v>
      </c>
      <c r="T45" s="2">
        <v>34.896000000000001</v>
      </c>
      <c r="U45">
        <f t="shared" si="1"/>
        <v>8.4500000000000006E-2</v>
      </c>
      <c r="V45" s="1"/>
      <c r="W45" s="2">
        <v>2150</v>
      </c>
      <c r="X45" s="2">
        <v>0.30399999999999999</v>
      </c>
      <c r="Y45" s="2">
        <v>32.426000000000002</v>
      </c>
      <c r="Z45" s="2">
        <v>0.51200000000000001</v>
      </c>
      <c r="AA45" s="2">
        <v>1242.3699999999999</v>
      </c>
      <c r="AB45" s="2">
        <v>0.873</v>
      </c>
      <c r="AC45" s="2">
        <v>5.1999999999999998E-2</v>
      </c>
      <c r="AD45" s="2">
        <v>34.402000000000001</v>
      </c>
      <c r="AE45">
        <f t="shared" si="2"/>
        <v>6.7599999999999993E-2</v>
      </c>
      <c r="AG45" s="1"/>
      <c r="AH45" s="2">
        <v>2150</v>
      </c>
      <c r="AI45" s="2">
        <v>0.312</v>
      </c>
      <c r="AJ45" s="2">
        <v>31.779</v>
      </c>
      <c r="AK45" s="2">
        <v>0.52900000000000003</v>
      </c>
      <c r="AL45" s="2">
        <v>1300</v>
      </c>
      <c r="AM45" s="2">
        <v>0</v>
      </c>
      <c r="AN45" s="2">
        <v>0</v>
      </c>
      <c r="AO45" s="2">
        <v>33.750999999999998</v>
      </c>
      <c r="AP45">
        <f t="shared" si="3"/>
        <v>0</v>
      </c>
    </row>
    <row r="46" spans="1:42" x14ac:dyDescent="0.25">
      <c r="A46" s="1"/>
      <c r="B46" s="2">
        <v>2200</v>
      </c>
      <c r="C46" s="2">
        <v>0.29399999999999998</v>
      </c>
      <c r="D46" s="2">
        <v>33.520000000000003</v>
      </c>
      <c r="E46" s="2">
        <v>0.53500000000000003</v>
      </c>
      <c r="F46" s="2">
        <v>1298.8599999999999</v>
      </c>
      <c r="G46" s="2">
        <v>0.877</v>
      </c>
      <c r="H46" s="2">
        <v>0</v>
      </c>
      <c r="I46" s="2">
        <v>36.325000000000003</v>
      </c>
      <c r="J46" s="2">
        <f t="shared" ref="J46:J77" si="4">H46*$E$88*50</f>
        <v>0</v>
      </c>
      <c r="K46" s="2">
        <f t="shared" si="0"/>
        <v>0</v>
      </c>
      <c r="L46" s="1"/>
      <c r="M46" s="2">
        <v>2200</v>
      </c>
      <c r="N46" s="2">
        <v>0.29599999999999999</v>
      </c>
      <c r="O46" s="2">
        <v>33.177999999999997</v>
      </c>
      <c r="P46" s="2">
        <v>0.50900000000000001</v>
      </c>
      <c r="Q46" s="2">
        <v>1229.52</v>
      </c>
      <c r="R46" s="2">
        <v>0.874</v>
      </c>
      <c r="S46" s="2">
        <v>6.4000000000000001E-2</v>
      </c>
      <c r="T46" s="2">
        <v>35.53</v>
      </c>
      <c r="U46">
        <f t="shared" si="1"/>
        <v>8.320000000000001E-2</v>
      </c>
      <c r="V46" s="1"/>
      <c r="W46" s="2">
        <v>2200</v>
      </c>
      <c r="X46" s="2">
        <v>0.29699999999999999</v>
      </c>
      <c r="Y46" s="2">
        <v>33.042999999999999</v>
      </c>
      <c r="Z46" s="2">
        <v>0.51400000000000001</v>
      </c>
      <c r="AA46" s="2">
        <v>1248.6600000000001</v>
      </c>
      <c r="AB46" s="2">
        <v>0.872</v>
      </c>
      <c r="AC46" s="2">
        <v>4.7E-2</v>
      </c>
      <c r="AD46" s="2">
        <v>35.036000000000001</v>
      </c>
      <c r="AE46">
        <f t="shared" si="2"/>
        <v>6.1100000000000002E-2</v>
      </c>
      <c r="AG46" s="1"/>
      <c r="AH46" s="2">
        <v>2200</v>
      </c>
      <c r="AI46" s="2">
        <v>0.30499999999999999</v>
      </c>
      <c r="AJ46" s="2">
        <v>32.423000000000002</v>
      </c>
      <c r="AK46" s="2">
        <v>0.52900000000000003</v>
      </c>
      <c r="AL46" s="2">
        <v>1300</v>
      </c>
      <c r="AM46" s="2">
        <v>0</v>
      </c>
      <c r="AN46" s="2">
        <v>0</v>
      </c>
      <c r="AO46" s="2">
        <v>34.384999999999998</v>
      </c>
      <c r="AP46">
        <f t="shared" si="3"/>
        <v>0</v>
      </c>
    </row>
    <row r="47" spans="1:42" x14ac:dyDescent="0.25">
      <c r="A47" s="1"/>
      <c r="B47" s="2">
        <v>2250</v>
      </c>
      <c r="C47" s="2">
        <v>0.28699999999999998</v>
      </c>
      <c r="D47" s="2">
        <v>34.162999999999997</v>
      </c>
      <c r="E47" s="2">
        <v>0.53500000000000003</v>
      </c>
      <c r="F47" s="2">
        <v>1298.1300000000001</v>
      </c>
      <c r="G47" s="2">
        <v>0.876</v>
      </c>
      <c r="H47" s="2">
        <v>1E-3</v>
      </c>
      <c r="I47" s="2">
        <v>36.905000000000001</v>
      </c>
      <c r="J47" s="2">
        <f t="shared" si="4"/>
        <v>1.4187809414729939E-3</v>
      </c>
      <c r="K47" s="2">
        <f t="shared" si="0"/>
        <v>1.3000000000000002E-3</v>
      </c>
      <c r="L47" s="1"/>
      <c r="M47" s="2">
        <v>2250</v>
      </c>
      <c r="N47" s="2">
        <v>0.28999999999999998</v>
      </c>
      <c r="O47" s="2">
        <v>33.787999999999997</v>
      </c>
      <c r="P47" s="2">
        <v>0.51</v>
      </c>
      <c r="Q47" s="2">
        <v>1232.1500000000001</v>
      </c>
      <c r="R47" s="2">
        <v>0.872</v>
      </c>
      <c r="S47" s="2">
        <v>6.2E-2</v>
      </c>
      <c r="T47" s="2">
        <v>36.164000000000001</v>
      </c>
      <c r="U47">
        <f t="shared" si="1"/>
        <v>8.0600000000000005E-2</v>
      </c>
      <c r="V47" s="1"/>
      <c r="W47" s="2">
        <v>2250</v>
      </c>
      <c r="X47" s="2">
        <v>0.29099999999999998</v>
      </c>
      <c r="Y47" s="2">
        <v>33.662999999999997</v>
      </c>
      <c r="Z47" s="2">
        <v>0.51600000000000001</v>
      </c>
      <c r="AA47" s="2">
        <v>1255.58</v>
      </c>
      <c r="AB47" s="2">
        <v>0.87</v>
      </c>
      <c r="AC47" s="2">
        <v>0.04</v>
      </c>
      <c r="AD47" s="2">
        <v>35.67</v>
      </c>
      <c r="AE47">
        <f t="shared" si="2"/>
        <v>5.2000000000000005E-2</v>
      </c>
      <c r="AG47" s="1"/>
      <c r="AH47" s="2">
        <v>2250</v>
      </c>
      <c r="AI47" s="2">
        <v>0.29799999999999999</v>
      </c>
      <c r="AJ47" s="2">
        <v>33.066000000000003</v>
      </c>
      <c r="AK47" s="2">
        <v>0.52900000000000003</v>
      </c>
      <c r="AL47" s="2">
        <v>1300</v>
      </c>
      <c r="AM47" s="2">
        <v>0</v>
      </c>
      <c r="AN47" s="2">
        <v>0</v>
      </c>
      <c r="AO47" s="2">
        <v>35.018999999999998</v>
      </c>
      <c r="AP47">
        <f t="shared" si="3"/>
        <v>0</v>
      </c>
    </row>
    <row r="48" spans="1:42" x14ac:dyDescent="0.25">
      <c r="A48" s="1"/>
      <c r="B48" s="2">
        <v>2300</v>
      </c>
      <c r="C48" s="2">
        <v>0.28000000000000003</v>
      </c>
      <c r="D48" s="2">
        <v>34.805999999999997</v>
      </c>
      <c r="E48" s="2">
        <v>0.53400000000000003</v>
      </c>
      <c r="F48" s="2">
        <v>1297.04</v>
      </c>
      <c r="G48" s="2">
        <v>0.875</v>
      </c>
      <c r="H48" s="2">
        <v>2E-3</v>
      </c>
      <c r="I48" s="2">
        <v>37.484999999999999</v>
      </c>
      <c r="J48" s="2">
        <f t="shared" si="4"/>
        <v>2.8375618829459878E-3</v>
      </c>
      <c r="K48" s="2">
        <f t="shared" si="0"/>
        <v>2.6000000000000003E-3</v>
      </c>
      <c r="L48" s="1"/>
      <c r="M48" s="2">
        <v>2300</v>
      </c>
      <c r="N48" s="2">
        <v>0.28299999999999997</v>
      </c>
      <c r="O48" s="2">
        <v>34.399000000000001</v>
      </c>
      <c r="P48" s="2">
        <v>0.51</v>
      </c>
      <c r="Q48" s="2">
        <v>1235.75</v>
      </c>
      <c r="R48" s="2">
        <v>0.871</v>
      </c>
      <c r="S48" s="2">
        <v>5.8999999999999997E-2</v>
      </c>
      <c r="T48" s="2">
        <v>36.798000000000002</v>
      </c>
      <c r="U48">
        <f t="shared" si="1"/>
        <v>7.6700000000000004E-2</v>
      </c>
      <c r="V48" s="1"/>
      <c r="W48" s="2">
        <v>2300</v>
      </c>
      <c r="X48" s="2">
        <v>0.28399999999999997</v>
      </c>
      <c r="Y48" s="2">
        <v>34.286999999999999</v>
      </c>
      <c r="Z48" s="2">
        <v>0.51800000000000002</v>
      </c>
      <c r="AA48" s="2">
        <v>1262.8599999999999</v>
      </c>
      <c r="AB48" s="2">
        <v>0.86799999999999999</v>
      </c>
      <c r="AC48" s="2">
        <v>3.4000000000000002E-2</v>
      </c>
      <c r="AD48" s="2">
        <v>36.304000000000002</v>
      </c>
      <c r="AE48">
        <f t="shared" si="2"/>
        <v>4.4200000000000003E-2</v>
      </c>
      <c r="AG48" s="1"/>
      <c r="AH48" s="2">
        <v>2300</v>
      </c>
      <c r="AI48" s="2">
        <v>0.29099999999999998</v>
      </c>
      <c r="AJ48" s="2">
        <v>33.71</v>
      </c>
      <c r="AK48" s="2">
        <v>0.52900000000000003</v>
      </c>
      <c r="AL48" s="2">
        <v>1300</v>
      </c>
      <c r="AM48" s="2">
        <v>0</v>
      </c>
      <c r="AN48" s="2">
        <v>0</v>
      </c>
      <c r="AO48" s="2">
        <v>35.652999999999999</v>
      </c>
      <c r="AP48">
        <f t="shared" si="3"/>
        <v>0</v>
      </c>
    </row>
    <row r="49" spans="1:42" x14ac:dyDescent="0.25">
      <c r="A49" s="1"/>
      <c r="B49" s="2">
        <v>2350</v>
      </c>
      <c r="C49" s="2">
        <v>0.27300000000000002</v>
      </c>
      <c r="D49" s="2">
        <v>35.448</v>
      </c>
      <c r="E49" s="2">
        <v>0.53400000000000003</v>
      </c>
      <c r="F49" s="2">
        <v>1295.44</v>
      </c>
      <c r="G49" s="2">
        <v>0.874</v>
      </c>
      <c r="H49" s="2">
        <v>4.0000000000000001E-3</v>
      </c>
      <c r="I49" s="2">
        <v>38.064999999999998</v>
      </c>
      <c r="J49" s="2">
        <f t="shared" si="4"/>
        <v>5.6751237658919755E-3</v>
      </c>
      <c r="K49" s="2">
        <f t="shared" si="0"/>
        <v>5.2000000000000006E-3</v>
      </c>
      <c r="L49" s="1"/>
      <c r="M49" s="2">
        <v>2350</v>
      </c>
      <c r="N49" s="2">
        <v>0.27600000000000002</v>
      </c>
      <c r="O49" s="2">
        <v>35.012</v>
      </c>
      <c r="P49" s="2">
        <v>0.51200000000000001</v>
      </c>
      <c r="Q49" s="2">
        <v>1240.3499999999999</v>
      </c>
      <c r="R49" s="2">
        <v>0.86899999999999999</v>
      </c>
      <c r="S49" s="2">
        <v>5.3999999999999999E-2</v>
      </c>
      <c r="T49" s="2">
        <v>37.432000000000002</v>
      </c>
      <c r="U49">
        <f t="shared" si="1"/>
        <v>7.0199999999999999E-2</v>
      </c>
      <c r="V49" s="1"/>
      <c r="W49" s="2">
        <v>2350</v>
      </c>
      <c r="X49" s="2">
        <v>0.27700000000000002</v>
      </c>
      <c r="Y49" s="2">
        <v>34.914000000000001</v>
      </c>
      <c r="Z49" s="2">
        <v>0.52</v>
      </c>
      <c r="AA49" s="2">
        <v>1270.1500000000001</v>
      </c>
      <c r="AB49" s="2">
        <v>0.86699999999999999</v>
      </c>
      <c r="AC49" s="2">
        <v>2.7E-2</v>
      </c>
      <c r="AD49" s="2">
        <v>36.938000000000002</v>
      </c>
      <c r="AE49">
        <f t="shared" si="2"/>
        <v>3.5099999999999999E-2</v>
      </c>
      <c r="AG49" s="1"/>
      <c r="AH49" s="2">
        <v>2350</v>
      </c>
      <c r="AI49" s="2">
        <v>0.28499999999999998</v>
      </c>
      <c r="AJ49" s="2">
        <v>34.353999999999999</v>
      </c>
      <c r="AK49" s="2">
        <v>0.52900000000000003</v>
      </c>
      <c r="AL49" s="2">
        <v>1300</v>
      </c>
      <c r="AM49" s="2">
        <v>0</v>
      </c>
      <c r="AN49" s="2">
        <v>0</v>
      </c>
      <c r="AO49" s="2">
        <v>36.286999999999999</v>
      </c>
      <c r="AP49">
        <f t="shared" si="3"/>
        <v>0</v>
      </c>
    </row>
    <row r="50" spans="1:42" x14ac:dyDescent="0.25">
      <c r="A50" s="1"/>
      <c r="B50" s="2">
        <v>2400</v>
      </c>
      <c r="C50" s="2">
        <v>0.26600000000000001</v>
      </c>
      <c r="D50" s="2">
        <v>36.088999999999999</v>
      </c>
      <c r="E50" s="2">
        <v>0.53300000000000003</v>
      </c>
      <c r="F50" s="2">
        <v>1293.3699999999999</v>
      </c>
      <c r="G50" s="2">
        <v>0.873</v>
      </c>
      <c r="H50" s="2">
        <v>6.0000000000000001E-3</v>
      </c>
      <c r="I50" s="2">
        <v>38.646000000000001</v>
      </c>
      <c r="J50" s="2">
        <f t="shared" si="4"/>
        <v>8.5126856488379615E-3</v>
      </c>
      <c r="K50" s="2">
        <f t="shared" si="0"/>
        <v>7.8000000000000005E-3</v>
      </c>
      <c r="L50" s="1"/>
      <c r="M50" s="2">
        <v>2400</v>
      </c>
      <c r="N50" s="2">
        <v>0.27</v>
      </c>
      <c r="O50" s="2">
        <v>35.628</v>
      </c>
      <c r="P50" s="2">
        <v>0.51300000000000001</v>
      </c>
      <c r="Q50" s="2">
        <v>1245.95</v>
      </c>
      <c r="R50" s="2">
        <v>0.86699999999999999</v>
      </c>
      <c r="S50" s="2">
        <v>4.9000000000000002E-2</v>
      </c>
      <c r="T50" s="2">
        <v>38.066000000000003</v>
      </c>
      <c r="U50">
        <f t="shared" si="1"/>
        <v>6.3700000000000007E-2</v>
      </c>
      <c r="V50" s="1"/>
      <c r="W50" s="2">
        <v>2400</v>
      </c>
      <c r="X50" s="2">
        <v>0.27</v>
      </c>
      <c r="Y50" s="2">
        <v>35.545000000000002</v>
      </c>
      <c r="Z50" s="2">
        <v>0.52200000000000002</v>
      </c>
      <c r="AA50" s="2">
        <v>1277.0899999999999</v>
      </c>
      <c r="AB50" s="2">
        <v>0.86599999999999999</v>
      </c>
      <c r="AC50" s="2">
        <v>2.1000000000000001E-2</v>
      </c>
      <c r="AD50" s="2">
        <v>37.572000000000003</v>
      </c>
      <c r="AE50">
        <f t="shared" si="2"/>
        <v>2.7300000000000001E-2</v>
      </c>
      <c r="AG50" s="1"/>
      <c r="AH50" s="2">
        <v>2400</v>
      </c>
      <c r="AI50" s="2">
        <v>0.27800000000000002</v>
      </c>
      <c r="AJ50" s="2">
        <v>34.997999999999998</v>
      </c>
      <c r="AK50" s="2">
        <v>0.52900000000000003</v>
      </c>
      <c r="AL50" s="2">
        <v>1300</v>
      </c>
      <c r="AM50" s="2">
        <v>0</v>
      </c>
      <c r="AN50" s="2">
        <v>0</v>
      </c>
      <c r="AO50" s="2">
        <v>36.920999999999999</v>
      </c>
      <c r="AP50">
        <f t="shared" si="3"/>
        <v>0</v>
      </c>
    </row>
    <row r="51" spans="1:42" x14ac:dyDescent="0.25">
      <c r="A51" s="1"/>
      <c r="B51" s="2">
        <v>2450</v>
      </c>
      <c r="C51" s="2">
        <v>0.25900000000000001</v>
      </c>
      <c r="D51" s="2">
        <v>36.728999999999999</v>
      </c>
      <c r="E51" s="2">
        <v>0.53200000000000003</v>
      </c>
      <c r="F51" s="2">
        <v>1290.69</v>
      </c>
      <c r="G51" s="2">
        <v>0.872</v>
      </c>
      <c r="H51" s="2">
        <v>8.9999999999999993E-3</v>
      </c>
      <c r="I51" s="2">
        <v>39.225999999999999</v>
      </c>
      <c r="J51" s="2">
        <f t="shared" si="4"/>
        <v>1.2769028473256944E-2</v>
      </c>
      <c r="K51" s="2">
        <f t="shared" si="0"/>
        <v>1.17E-2</v>
      </c>
      <c r="L51" s="1"/>
      <c r="M51" s="2">
        <v>2450</v>
      </c>
      <c r="N51" s="2">
        <v>0.26300000000000001</v>
      </c>
      <c r="O51" s="2">
        <v>36.247</v>
      </c>
      <c r="P51" s="2">
        <v>0.51500000000000001</v>
      </c>
      <c r="Q51" s="2">
        <v>1252.43</v>
      </c>
      <c r="R51" s="2">
        <v>0.86599999999999999</v>
      </c>
      <c r="S51" s="2">
        <v>4.3999999999999997E-2</v>
      </c>
      <c r="T51" s="2">
        <v>38.700000000000003</v>
      </c>
      <c r="U51">
        <f t="shared" si="1"/>
        <v>5.7200000000000001E-2</v>
      </c>
      <c r="V51" s="1"/>
      <c r="W51" s="2">
        <v>2450</v>
      </c>
      <c r="X51" s="2">
        <v>0.26400000000000001</v>
      </c>
      <c r="Y51" s="2">
        <v>36.179000000000002</v>
      </c>
      <c r="Z51" s="2">
        <v>0.52400000000000002</v>
      </c>
      <c r="AA51" s="2">
        <v>1283.33</v>
      </c>
      <c r="AB51" s="2">
        <v>0.86499999999999999</v>
      </c>
      <c r="AC51" s="2">
        <v>1.4999999999999999E-2</v>
      </c>
      <c r="AD51" s="2">
        <v>38.206000000000003</v>
      </c>
      <c r="AE51">
        <f t="shared" si="2"/>
        <v>1.95E-2</v>
      </c>
      <c r="AG51" s="1"/>
      <c r="AH51" s="2">
        <v>2450</v>
      </c>
      <c r="AI51" s="2">
        <v>0.27100000000000002</v>
      </c>
      <c r="AJ51" s="2">
        <v>35.642000000000003</v>
      </c>
      <c r="AK51" s="2">
        <v>0.52900000000000003</v>
      </c>
      <c r="AL51" s="2">
        <v>1300</v>
      </c>
      <c r="AM51" s="2">
        <v>0</v>
      </c>
      <c r="AN51" s="2">
        <v>0</v>
      </c>
      <c r="AO51" s="2">
        <v>37.555</v>
      </c>
      <c r="AP51">
        <f t="shared" si="3"/>
        <v>0</v>
      </c>
    </row>
    <row r="52" spans="1:42" x14ac:dyDescent="0.25">
      <c r="A52" s="1"/>
      <c r="B52" s="2">
        <v>2500</v>
      </c>
      <c r="C52" s="2">
        <v>0.252</v>
      </c>
      <c r="D52" s="2">
        <v>37.368000000000002</v>
      </c>
      <c r="E52" s="2">
        <v>0.53100000000000003</v>
      </c>
      <c r="F52" s="2">
        <v>1287.31</v>
      </c>
      <c r="G52" s="2">
        <v>0.871</v>
      </c>
      <c r="H52" s="2">
        <v>1.2E-2</v>
      </c>
      <c r="I52" s="2">
        <v>39.805999999999997</v>
      </c>
      <c r="J52" s="2">
        <f t="shared" si="4"/>
        <v>1.7025371297675923E-2</v>
      </c>
      <c r="K52" s="2">
        <f t="shared" si="0"/>
        <v>1.5600000000000001E-2</v>
      </c>
      <c r="L52" s="1"/>
      <c r="M52" s="2">
        <v>2500</v>
      </c>
      <c r="N52" s="2">
        <v>0.25600000000000001</v>
      </c>
      <c r="O52" s="2">
        <v>36.869</v>
      </c>
      <c r="P52" s="2">
        <v>0.51700000000000002</v>
      </c>
      <c r="Q52" s="2">
        <v>1259.58</v>
      </c>
      <c r="R52" s="2">
        <v>0.86399999999999999</v>
      </c>
      <c r="S52" s="2">
        <v>3.6999999999999998E-2</v>
      </c>
      <c r="T52" s="2">
        <v>39.334000000000003</v>
      </c>
      <c r="U52">
        <f t="shared" si="1"/>
        <v>4.8099999999999997E-2</v>
      </c>
      <c r="V52" s="1"/>
      <c r="W52" s="2">
        <v>2500</v>
      </c>
      <c r="X52" s="2">
        <v>0.25700000000000001</v>
      </c>
      <c r="Y52" s="2">
        <v>36.816000000000003</v>
      </c>
      <c r="Z52" s="2">
        <v>0.52500000000000002</v>
      </c>
      <c r="AA52" s="2">
        <v>1288.6099999999999</v>
      </c>
      <c r="AB52" s="2">
        <v>0.86299999999999999</v>
      </c>
      <c r="AC52" s="2">
        <v>0.01</v>
      </c>
      <c r="AD52" s="2">
        <v>38.840000000000003</v>
      </c>
      <c r="AE52">
        <f t="shared" si="2"/>
        <v>1.3000000000000001E-2</v>
      </c>
      <c r="AG52" s="1"/>
      <c r="AH52" s="2">
        <v>2500</v>
      </c>
      <c r="AI52" s="2">
        <v>0.26400000000000001</v>
      </c>
      <c r="AJ52" s="2">
        <v>36.286000000000001</v>
      </c>
      <c r="AK52" s="2">
        <v>0.52900000000000003</v>
      </c>
      <c r="AL52" s="2">
        <v>1300</v>
      </c>
      <c r="AM52" s="2">
        <v>0</v>
      </c>
      <c r="AN52" s="2">
        <v>0</v>
      </c>
      <c r="AO52" s="2">
        <v>38.189</v>
      </c>
      <c r="AP52">
        <f t="shared" si="3"/>
        <v>0</v>
      </c>
    </row>
    <row r="53" spans="1:42" x14ac:dyDescent="0.25">
      <c r="A53" s="1"/>
      <c r="B53" s="2">
        <v>2550</v>
      </c>
      <c r="C53" s="2">
        <v>0.245</v>
      </c>
      <c r="D53" s="2">
        <v>38.005000000000003</v>
      </c>
      <c r="E53" s="2">
        <v>0.53</v>
      </c>
      <c r="F53" s="2">
        <v>1283.17</v>
      </c>
      <c r="G53" s="2">
        <v>0.87</v>
      </c>
      <c r="H53" s="2">
        <v>1.6E-2</v>
      </c>
      <c r="I53" s="2">
        <v>40.386000000000003</v>
      </c>
      <c r="J53" s="2">
        <f t="shared" si="4"/>
        <v>2.2700495063567902E-2</v>
      </c>
      <c r="K53" s="2">
        <f t="shared" si="0"/>
        <v>2.0800000000000003E-2</v>
      </c>
      <c r="L53" s="1"/>
      <c r="M53" s="2">
        <v>2550</v>
      </c>
      <c r="N53" s="2">
        <v>0.25</v>
      </c>
      <c r="O53" s="2">
        <v>37.494999999999997</v>
      </c>
      <c r="P53" s="2">
        <v>0.51900000000000002</v>
      </c>
      <c r="Q53" s="2">
        <v>1267.07</v>
      </c>
      <c r="R53" s="2">
        <v>0.86299999999999999</v>
      </c>
      <c r="S53" s="2">
        <v>0.03</v>
      </c>
      <c r="T53" s="2">
        <v>39.968000000000004</v>
      </c>
      <c r="U53">
        <f t="shared" si="1"/>
        <v>3.9E-2</v>
      </c>
      <c r="V53" s="1"/>
      <c r="W53" s="2">
        <v>2550</v>
      </c>
      <c r="X53" s="2">
        <v>0.25</v>
      </c>
      <c r="Y53" s="2">
        <v>37.456000000000003</v>
      </c>
      <c r="Z53" s="2">
        <v>0.52700000000000002</v>
      </c>
      <c r="AA53" s="2">
        <v>1292.79</v>
      </c>
      <c r="AB53" s="2">
        <v>0.86199999999999999</v>
      </c>
      <c r="AC53" s="2">
        <v>7.0000000000000001E-3</v>
      </c>
      <c r="AD53" s="2">
        <v>39.473999999999997</v>
      </c>
      <c r="AE53">
        <f t="shared" si="2"/>
        <v>9.1000000000000004E-3</v>
      </c>
      <c r="AG53" s="1"/>
      <c r="AH53" s="2">
        <v>2550</v>
      </c>
      <c r="AI53" s="2">
        <v>0.25700000000000001</v>
      </c>
      <c r="AJ53" s="2">
        <v>36.93</v>
      </c>
      <c r="AK53" s="2">
        <v>0.52900000000000003</v>
      </c>
      <c r="AL53" s="2">
        <v>1300</v>
      </c>
      <c r="AM53" s="2">
        <v>0</v>
      </c>
      <c r="AN53" s="2">
        <v>0</v>
      </c>
      <c r="AO53" s="2">
        <v>38.823</v>
      </c>
      <c r="AP53">
        <f t="shared" si="3"/>
        <v>0</v>
      </c>
    </row>
    <row r="54" spans="1:42" x14ac:dyDescent="0.25">
      <c r="A54" s="1"/>
      <c r="B54" s="2">
        <v>2600</v>
      </c>
      <c r="C54" s="2">
        <v>0.23799999999999999</v>
      </c>
      <c r="D54" s="2">
        <v>38.639000000000003</v>
      </c>
      <c r="E54" s="2">
        <v>0.52800000000000002</v>
      </c>
      <c r="F54" s="2">
        <v>1278.3</v>
      </c>
      <c r="G54" s="2">
        <v>0.86799999999999999</v>
      </c>
      <c r="H54" s="2">
        <v>0.02</v>
      </c>
      <c r="I54" s="2">
        <v>40.966000000000001</v>
      </c>
      <c r="J54" s="2">
        <f t="shared" si="4"/>
        <v>2.8375618829459874E-2</v>
      </c>
      <c r="K54" s="2">
        <f t="shared" si="0"/>
        <v>2.6000000000000002E-2</v>
      </c>
      <c r="L54" s="1"/>
      <c r="M54" s="2">
        <v>2600</v>
      </c>
      <c r="N54" s="2">
        <v>0.24299999999999999</v>
      </c>
      <c r="O54" s="2">
        <v>38.124000000000002</v>
      </c>
      <c r="P54" s="2">
        <v>0.52100000000000002</v>
      </c>
      <c r="Q54" s="2">
        <v>1274.45</v>
      </c>
      <c r="R54" s="2">
        <v>0.86199999999999999</v>
      </c>
      <c r="S54" s="2">
        <v>2.4E-2</v>
      </c>
      <c r="T54" s="2">
        <v>40.601999999999997</v>
      </c>
      <c r="U54">
        <f t="shared" si="1"/>
        <v>3.1200000000000002E-2</v>
      </c>
      <c r="V54" s="1"/>
      <c r="W54" s="2">
        <v>2600</v>
      </c>
      <c r="X54" s="2">
        <v>0.24299999999999999</v>
      </c>
      <c r="Y54" s="2">
        <v>38.097000000000001</v>
      </c>
      <c r="Z54" s="2">
        <v>0.52800000000000002</v>
      </c>
      <c r="AA54" s="2">
        <v>1295.8900000000001</v>
      </c>
      <c r="AB54" s="2">
        <v>0.86099999999999999</v>
      </c>
      <c r="AC54" s="2">
        <v>4.0000000000000001E-3</v>
      </c>
      <c r="AD54" s="2">
        <v>40.107999999999997</v>
      </c>
      <c r="AE54">
        <f t="shared" si="2"/>
        <v>5.2000000000000006E-3</v>
      </c>
      <c r="AG54" s="1"/>
      <c r="AH54" s="2">
        <v>2600</v>
      </c>
      <c r="AI54" s="2">
        <v>0.25</v>
      </c>
      <c r="AJ54" s="2">
        <v>37.573999999999998</v>
      </c>
      <c r="AK54" s="2">
        <v>0.52900000000000003</v>
      </c>
      <c r="AL54" s="2">
        <v>1300</v>
      </c>
      <c r="AM54" s="2">
        <v>0</v>
      </c>
      <c r="AN54" s="2">
        <v>0</v>
      </c>
      <c r="AO54" s="2">
        <v>39.457000000000001</v>
      </c>
      <c r="AP54">
        <f t="shared" si="3"/>
        <v>0</v>
      </c>
    </row>
    <row r="55" spans="1:42" x14ac:dyDescent="0.25">
      <c r="A55" s="1"/>
      <c r="B55" s="2">
        <v>2650</v>
      </c>
      <c r="C55" s="2">
        <v>0.23100000000000001</v>
      </c>
      <c r="D55" s="2">
        <v>39.271000000000001</v>
      </c>
      <c r="E55" s="2">
        <v>0.52600000000000002</v>
      </c>
      <c r="F55" s="2">
        <v>1272.79</v>
      </c>
      <c r="G55" s="2">
        <v>0.86699999999999999</v>
      </c>
      <c r="H55" s="2">
        <v>2.5000000000000001E-2</v>
      </c>
      <c r="I55" s="2">
        <v>41.545999999999999</v>
      </c>
      <c r="J55" s="2">
        <f t="shared" si="4"/>
        <v>3.5469523536824844E-2</v>
      </c>
      <c r="K55" s="2">
        <f t="shared" si="0"/>
        <v>3.2500000000000001E-2</v>
      </c>
      <c r="L55" s="1"/>
      <c r="M55" s="2">
        <v>2650</v>
      </c>
      <c r="N55" s="2">
        <v>0.23599999999999999</v>
      </c>
      <c r="O55" s="2">
        <v>38.756999999999998</v>
      </c>
      <c r="P55" s="2">
        <v>0.52300000000000002</v>
      </c>
      <c r="Q55" s="2">
        <v>1281.3</v>
      </c>
      <c r="R55" s="2">
        <v>0.86</v>
      </c>
      <c r="S55" s="2">
        <v>1.7000000000000001E-2</v>
      </c>
      <c r="T55" s="2">
        <v>41.235999999999997</v>
      </c>
      <c r="U55">
        <f t="shared" si="1"/>
        <v>2.2100000000000002E-2</v>
      </c>
      <c r="V55" s="1"/>
      <c r="W55" s="2">
        <v>2650</v>
      </c>
      <c r="X55" s="2">
        <v>0.23599999999999999</v>
      </c>
      <c r="Y55" s="2">
        <v>38.738999999999997</v>
      </c>
      <c r="Z55" s="2">
        <v>0.52800000000000002</v>
      </c>
      <c r="AA55" s="2">
        <v>1297.8699999999999</v>
      </c>
      <c r="AB55" s="2">
        <v>0.86</v>
      </c>
      <c r="AC55" s="2">
        <v>2E-3</v>
      </c>
      <c r="AD55" s="2">
        <v>40.741999999999997</v>
      </c>
      <c r="AE55">
        <f t="shared" si="2"/>
        <v>2.6000000000000003E-3</v>
      </c>
      <c r="AG55" s="1"/>
      <c r="AH55" s="2">
        <v>2650</v>
      </c>
      <c r="AI55" s="2">
        <v>0.24299999999999999</v>
      </c>
      <c r="AJ55" s="2">
        <v>38.218000000000004</v>
      </c>
      <c r="AK55" s="2">
        <v>0.52900000000000003</v>
      </c>
      <c r="AL55" s="2">
        <v>1300</v>
      </c>
      <c r="AM55" s="2">
        <v>0</v>
      </c>
      <c r="AN55" s="2">
        <v>0</v>
      </c>
      <c r="AO55" s="2">
        <v>40.091000000000001</v>
      </c>
      <c r="AP55">
        <f t="shared" si="3"/>
        <v>0</v>
      </c>
    </row>
    <row r="56" spans="1:42" x14ac:dyDescent="0.25">
      <c r="A56" s="1"/>
      <c r="B56" s="2">
        <v>2700</v>
      </c>
      <c r="C56" s="2">
        <v>0.224</v>
      </c>
      <c r="D56" s="2">
        <v>39.9</v>
      </c>
      <c r="E56" s="2">
        <v>0.52400000000000002</v>
      </c>
      <c r="F56" s="2">
        <v>1266.8699999999999</v>
      </c>
      <c r="G56" s="2">
        <v>0.86599999999999999</v>
      </c>
      <c r="H56" s="2">
        <v>3.1E-2</v>
      </c>
      <c r="I56" s="2">
        <v>42.125999999999998</v>
      </c>
      <c r="J56" s="2">
        <f t="shared" si="4"/>
        <v>4.3982209185662799E-2</v>
      </c>
      <c r="K56" s="2">
        <f t="shared" si="0"/>
        <v>4.0300000000000002E-2</v>
      </c>
      <c r="L56" s="1"/>
      <c r="M56" s="2">
        <v>2700</v>
      </c>
      <c r="N56" s="2">
        <v>0.22900000000000001</v>
      </c>
      <c r="O56" s="2">
        <v>39.393000000000001</v>
      </c>
      <c r="P56" s="2">
        <v>0.52500000000000002</v>
      </c>
      <c r="Q56" s="2">
        <v>1287.22</v>
      </c>
      <c r="R56" s="2">
        <v>0.85899999999999999</v>
      </c>
      <c r="S56" s="2">
        <v>1.2E-2</v>
      </c>
      <c r="T56" s="2">
        <v>41.87</v>
      </c>
      <c r="U56">
        <f t="shared" si="1"/>
        <v>1.5600000000000001E-2</v>
      </c>
      <c r="V56" s="1"/>
      <c r="W56" s="2">
        <v>2700</v>
      </c>
      <c r="X56" s="2">
        <v>0.22900000000000001</v>
      </c>
      <c r="Y56" s="2">
        <v>39.381999999999998</v>
      </c>
      <c r="Z56" s="2">
        <v>0.52900000000000003</v>
      </c>
      <c r="AA56" s="2">
        <v>1299.04</v>
      </c>
      <c r="AB56" s="2">
        <v>0.85899999999999999</v>
      </c>
      <c r="AC56" s="2">
        <v>1E-3</v>
      </c>
      <c r="AD56" s="2">
        <v>41.375999999999998</v>
      </c>
      <c r="AE56">
        <f t="shared" si="2"/>
        <v>1.3000000000000002E-3</v>
      </c>
      <c r="AG56" s="1"/>
      <c r="AH56" s="2">
        <v>2700</v>
      </c>
      <c r="AI56" s="2">
        <v>0.23599999999999999</v>
      </c>
      <c r="AJ56" s="2">
        <v>38.862000000000002</v>
      </c>
      <c r="AK56" s="2">
        <v>0.52900000000000003</v>
      </c>
      <c r="AL56" s="2">
        <v>1300</v>
      </c>
      <c r="AM56" s="2">
        <v>0</v>
      </c>
      <c r="AN56" s="2">
        <v>0</v>
      </c>
      <c r="AO56" s="2">
        <v>40.725000000000001</v>
      </c>
      <c r="AP56">
        <f t="shared" si="3"/>
        <v>0</v>
      </c>
    </row>
    <row r="57" spans="1:42" x14ac:dyDescent="0.25">
      <c r="A57" s="1"/>
      <c r="B57" s="2">
        <v>2750</v>
      </c>
      <c r="C57" s="2">
        <v>0.218</v>
      </c>
      <c r="D57" s="2">
        <v>40.526000000000003</v>
      </c>
      <c r="E57" s="2">
        <v>0.52200000000000002</v>
      </c>
      <c r="F57" s="2">
        <v>1260.8</v>
      </c>
      <c r="G57" s="2">
        <v>0.86399999999999999</v>
      </c>
      <c r="H57" s="2">
        <v>3.5999999999999997E-2</v>
      </c>
      <c r="I57" s="2">
        <v>42.706000000000003</v>
      </c>
      <c r="J57" s="2">
        <f t="shared" si="4"/>
        <v>5.1076113893027776E-2</v>
      </c>
      <c r="K57" s="2">
        <f t="shared" si="0"/>
        <v>4.6800000000000001E-2</v>
      </c>
      <c r="L57" s="1"/>
      <c r="M57" s="2">
        <v>2750</v>
      </c>
      <c r="N57" s="2">
        <v>0.222</v>
      </c>
      <c r="O57" s="2">
        <v>40.031999999999996</v>
      </c>
      <c r="P57" s="2">
        <v>0.52600000000000002</v>
      </c>
      <c r="Q57" s="2">
        <v>1291.95</v>
      </c>
      <c r="R57" s="2">
        <v>0.85799999999999998</v>
      </c>
      <c r="S57" s="2">
        <v>7.0000000000000001E-3</v>
      </c>
      <c r="T57" s="2">
        <v>42.503999999999998</v>
      </c>
      <c r="U57">
        <f t="shared" si="1"/>
        <v>9.1000000000000004E-3</v>
      </c>
      <c r="V57" s="1"/>
      <c r="W57" s="2">
        <v>2750</v>
      </c>
      <c r="X57" s="2">
        <v>0.223</v>
      </c>
      <c r="Y57" s="2">
        <v>40.026000000000003</v>
      </c>
      <c r="Z57" s="2">
        <v>0.52900000000000003</v>
      </c>
      <c r="AA57" s="2">
        <v>1299.6199999999999</v>
      </c>
      <c r="AB57" s="2">
        <v>0.85799999999999998</v>
      </c>
      <c r="AC57" s="2">
        <v>0</v>
      </c>
      <c r="AD57" s="2">
        <v>42.01</v>
      </c>
      <c r="AE57">
        <f t="shared" si="2"/>
        <v>0</v>
      </c>
      <c r="AG57" s="1"/>
      <c r="AH57" s="2">
        <v>2750</v>
      </c>
      <c r="AI57" s="2">
        <v>0.23</v>
      </c>
      <c r="AJ57" s="2">
        <v>39.506</v>
      </c>
      <c r="AK57" s="2">
        <v>0.52900000000000003</v>
      </c>
      <c r="AL57" s="2">
        <v>1300</v>
      </c>
      <c r="AM57" s="2">
        <v>0</v>
      </c>
      <c r="AN57" s="2">
        <v>0</v>
      </c>
      <c r="AO57" s="2">
        <v>41.359000000000002</v>
      </c>
      <c r="AP57">
        <f t="shared" si="3"/>
        <v>0</v>
      </c>
    </row>
    <row r="58" spans="1:42" x14ac:dyDescent="0.25">
      <c r="A58" s="1"/>
      <c r="B58" s="2">
        <v>2800</v>
      </c>
      <c r="C58" s="2">
        <v>0.21099999999999999</v>
      </c>
      <c r="D58" s="2">
        <v>41.149000000000001</v>
      </c>
      <c r="E58" s="2">
        <v>0.52</v>
      </c>
      <c r="F58" s="2">
        <v>1254.95</v>
      </c>
      <c r="G58" s="2">
        <v>0.86299999999999999</v>
      </c>
      <c r="H58" s="2">
        <v>4.2000000000000003E-2</v>
      </c>
      <c r="I58" s="2">
        <v>43.286999999999999</v>
      </c>
      <c r="J58" s="2">
        <f t="shared" si="4"/>
        <v>5.9588799541865738E-2</v>
      </c>
      <c r="K58" s="2">
        <f t="shared" si="0"/>
        <v>5.4600000000000003E-2</v>
      </c>
      <c r="L58" s="1"/>
      <c r="M58" s="2">
        <v>2800</v>
      </c>
      <c r="N58" s="2">
        <v>0.216</v>
      </c>
      <c r="O58" s="2">
        <v>40.673000000000002</v>
      </c>
      <c r="P58" s="2">
        <v>0.52700000000000002</v>
      </c>
      <c r="Q58" s="2">
        <v>1295.45</v>
      </c>
      <c r="R58" s="2">
        <v>0.85699999999999998</v>
      </c>
      <c r="S58" s="2">
        <v>4.0000000000000001E-3</v>
      </c>
      <c r="T58" s="2">
        <v>43.137999999999998</v>
      </c>
      <c r="U58">
        <f t="shared" si="1"/>
        <v>5.2000000000000006E-3</v>
      </c>
      <c r="V58" s="1"/>
      <c r="W58" s="2">
        <v>2800</v>
      </c>
      <c r="X58" s="2">
        <v>0.216</v>
      </c>
      <c r="Y58" s="2">
        <v>40.67</v>
      </c>
      <c r="Z58" s="2">
        <v>0.52900000000000003</v>
      </c>
      <c r="AA58" s="2">
        <v>1300.02</v>
      </c>
      <c r="AB58" s="2">
        <v>0.85699999999999998</v>
      </c>
      <c r="AC58" s="2">
        <v>0</v>
      </c>
      <c r="AD58" s="2">
        <v>42.645000000000003</v>
      </c>
      <c r="AE58">
        <f t="shared" si="2"/>
        <v>0</v>
      </c>
      <c r="AG58" s="1"/>
      <c r="AH58" s="2">
        <v>2800</v>
      </c>
      <c r="AI58" s="2">
        <v>0.223</v>
      </c>
      <c r="AJ58" s="2">
        <v>40.15</v>
      </c>
      <c r="AK58" s="2">
        <v>0.52900000000000003</v>
      </c>
      <c r="AL58" s="2">
        <v>1300</v>
      </c>
      <c r="AM58" s="2">
        <v>0</v>
      </c>
      <c r="AN58" s="2">
        <v>0</v>
      </c>
      <c r="AO58" s="2">
        <v>41.993000000000002</v>
      </c>
      <c r="AP58">
        <f t="shared" si="3"/>
        <v>0</v>
      </c>
    </row>
    <row r="59" spans="1:42" x14ac:dyDescent="0.25">
      <c r="A59" s="1"/>
      <c r="B59" s="2">
        <v>2850</v>
      </c>
      <c r="C59" s="2">
        <v>0.20399999999999999</v>
      </c>
      <c r="D59" s="2">
        <v>41.77</v>
      </c>
      <c r="E59" s="2">
        <v>0.51800000000000002</v>
      </c>
      <c r="F59" s="2">
        <v>1249.6600000000001</v>
      </c>
      <c r="G59" s="2">
        <v>0.86099999999999999</v>
      </c>
      <c r="H59" s="2">
        <v>4.7E-2</v>
      </c>
      <c r="I59" s="2">
        <v>43.866999999999997</v>
      </c>
      <c r="J59" s="2">
        <f t="shared" si="4"/>
        <v>6.6682704249230701E-2</v>
      </c>
      <c r="K59" s="2">
        <f t="shared" si="0"/>
        <v>6.1100000000000002E-2</v>
      </c>
      <c r="L59" s="1"/>
      <c r="M59" s="2">
        <v>2850</v>
      </c>
      <c r="N59" s="2">
        <v>0.20899999999999999</v>
      </c>
      <c r="O59" s="2">
        <v>41.314999999999998</v>
      </c>
      <c r="P59" s="2">
        <v>0.52800000000000002</v>
      </c>
      <c r="Q59" s="2">
        <v>1297.69</v>
      </c>
      <c r="R59" s="2">
        <v>0.85599999999999998</v>
      </c>
      <c r="S59" s="2">
        <v>2E-3</v>
      </c>
      <c r="T59" s="2">
        <v>43.771999999999998</v>
      </c>
      <c r="U59">
        <f t="shared" si="1"/>
        <v>2.6000000000000003E-3</v>
      </c>
      <c r="V59" s="1"/>
      <c r="W59" s="2">
        <v>2850</v>
      </c>
      <c r="X59" s="2">
        <v>0.20899999999999999</v>
      </c>
      <c r="Y59" s="2">
        <v>41.314</v>
      </c>
      <c r="Z59" s="2">
        <v>0.52900000000000003</v>
      </c>
      <c r="AA59" s="2">
        <v>1300</v>
      </c>
      <c r="AB59" s="2">
        <v>0</v>
      </c>
      <c r="AC59" s="2">
        <v>0</v>
      </c>
      <c r="AD59" s="2">
        <v>43.279000000000003</v>
      </c>
      <c r="AE59">
        <f t="shared" si="2"/>
        <v>0</v>
      </c>
      <c r="AG59" s="1"/>
      <c r="AH59" s="2">
        <v>2850</v>
      </c>
      <c r="AI59" s="2">
        <v>0.216</v>
      </c>
      <c r="AJ59" s="2">
        <v>40.792999999999999</v>
      </c>
      <c r="AK59" s="2">
        <v>0.52900000000000003</v>
      </c>
      <c r="AL59" s="2">
        <v>1300</v>
      </c>
      <c r="AM59" s="2">
        <v>0</v>
      </c>
      <c r="AN59" s="2">
        <v>0</v>
      </c>
      <c r="AO59" s="2">
        <v>42.627000000000002</v>
      </c>
      <c r="AP59">
        <f t="shared" si="3"/>
        <v>0</v>
      </c>
    </row>
    <row r="60" spans="1:42" x14ac:dyDescent="0.25">
      <c r="A60" s="1"/>
      <c r="B60" s="2">
        <v>2900</v>
      </c>
      <c r="C60" s="2">
        <v>0.19700000000000001</v>
      </c>
      <c r="D60" s="2">
        <v>42.387999999999998</v>
      </c>
      <c r="E60" s="2">
        <v>0.51600000000000001</v>
      </c>
      <c r="F60" s="2">
        <v>1245.19</v>
      </c>
      <c r="G60" s="2">
        <v>0.86</v>
      </c>
      <c r="H60" s="2">
        <v>5.0999999999999997E-2</v>
      </c>
      <c r="I60" s="2">
        <v>44.447000000000003</v>
      </c>
      <c r="J60" s="2">
        <f t="shared" si="4"/>
        <v>7.235782801512268E-2</v>
      </c>
      <c r="K60" s="2">
        <f t="shared" si="0"/>
        <v>6.6299999999999998E-2</v>
      </c>
      <c r="L60" s="1"/>
      <c r="M60" s="2">
        <v>2900</v>
      </c>
      <c r="N60" s="2">
        <v>0.20200000000000001</v>
      </c>
      <c r="O60" s="2">
        <v>41.957999999999998</v>
      </c>
      <c r="P60" s="2">
        <v>0.52900000000000003</v>
      </c>
      <c r="Q60" s="2">
        <v>1299</v>
      </c>
      <c r="R60" s="2">
        <v>0.85499999999999998</v>
      </c>
      <c r="S60" s="2">
        <v>1E-3</v>
      </c>
      <c r="T60" s="2">
        <v>44.405999999999999</v>
      </c>
      <c r="U60">
        <f t="shared" si="1"/>
        <v>1.3000000000000002E-3</v>
      </c>
      <c r="V60" s="1"/>
      <c r="W60" s="2">
        <v>2900</v>
      </c>
      <c r="X60" s="2">
        <v>0.20200000000000001</v>
      </c>
      <c r="Y60" s="2">
        <v>41.957999999999998</v>
      </c>
      <c r="Z60" s="2">
        <v>0.52900000000000003</v>
      </c>
      <c r="AA60" s="2">
        <v>1300</v>
      </c>
      <c r="AB60" s="2">
        <v>0</v>
      </c>
      <c r="AC60" s="2">
        <v>0</v>
      </c>
      <c r="AD60" s="2">
        <v>43.912999999999997</v>
      </c>
      <c r="AE60">
        <f t="shared" si="2"/>
        <v>0</v>
      </c>
      <c r="AG60" s="1"/>
      <c r="AH60" s="2">
        <v>2900</v>
      </c>
      <c r="AI60" s="2">
        <v>0.20899999999999999</v>
      </c>
      <c r="AJ60" s="2">
        <v>41.436999999999998</v>
      </c>
      <c r="AK60" s="2">
        <v>0.52900000000000003</v>
      </c>
      <c r="AL60" s="2">
        <v>1300</v>
      </c>
      <c r="AM60" s="2">
        <v>0</v>
      </c>
      <c r="AN60" s="2">
        <v>0</v>
      </c>
      <c r="AO60" s="2">
        <v>43.261000000000003</v>
      </c>
      <c r="AP60">
        <f t="shared" si="3"/>
        <v>0</v>
      </c>
    </row>
    <row r="61" spans="1:42" x14ac:dyDescent="0.25">
      <c r="A61" s="1"/>
      <c r="B61" s="2">
        <v>2950</v>
      </c>
      <c r="C61" s="2">
        <v>0.191</v>
      </c>
      <c r="D61" s="2">
        <v>43.003999999999998</v>
      </c>
      <c r="E61" s="2">
        <v>0.51400000000000001</v>
      </c>
      <c r="F61" s="2">
        <v>1241.67</v>
      </c>
      <c r="G61" s="2">
        <v>0.85799999999999998</v>
      </c>
      <c r="H61" s="2">
        <v>5.3999999999999999E-2</v>
      </c>
      <c r="I61" s="2">
        <v>45.027000000000001</v>
      </c>
      <c r="J61" s="2">
        <f t="shared" si="4"/>
        <v>7.6614170839541654E-2</v>
      </c>
      <c r="K61" s="2">
        <f t="shared" si="0"/>
        <v>7.0199999999999999E-2</v>
      </c>
      <c r="L61" s="1"/>
      <c r="M61" s="2">
        <v>2950</v>
      </c>
      <c r="N61" s="2">
        <v>0.19500000000000001</v>
      </c>
      <c r="O61" s="2">
        <v>42.601999999999997</v>
      </c>
      <c r="P61" s="2">
        <v>0.52900000000000003</v>
      </c>
      <c r="Q61" s="2">
        <v>1299.6300000000001</v>
      </c>
      <c r="R61" s="2">
        <v>0.85299999999999998</v>
      </c>
      <c r="S61" s="2">
        <v>0</v>
      </c>
      <c r="T61" s="2">
        <v>45.027000000000001</v>
      </c>
      <c r="U61">
        <f t="shared" si="1"/>
        <v>0</v>
      </c>
      <c r="V61" s="1"/>
      <c r="W61" s="2">
        <v>2950</v>
      </c>
      <c r="X61" s="2">
        <v>0.19500000000000001</v>
      </c>
      <c r="Y61" s="2">
        <v>42.601999999999997</v>
      </c>
      <c r="Z61" s="2">
        <v>0.52900000000000003</v>
      </c>
      <c r="AA61" s="2">
        <v>1300</v>
      </c>
      <c r="AB61" s="2">
        <v>0</v>
      </c>
      <c r="AC61" s="2">
        <v>0</v>
      </c>
      <c r="AD61" s="2">
        <v>44.546999999999997</v>
      </c>
      <c r="AE61">
        <f t="shared" si="2"/>
        <v>0</v>
      </c>
      <c r="AG61" s="1"/>
      <c r="AH61" s="2">
        <v>2950</v>
      </c>
      <c r="AI61" s="2">
        <v>0.20200000000000001</v>
      </c>
      <c r="AJ61" s="2">
        <v>42.081000000000003</v>
      </c>
      <c r="AK61" s="2">
        <v>0.52900000000000003</v>
      </c>
      <c r="AL61" s="2">
        <v>1300</v>
      </c>
      <c r="AM61" s="2">
        <v>0</v>
      </c>
      <c r="AN61" s="2">
        <v>0</v>
      </c>
      <c r="AO61" s="2">
        <v>43.895000000000003</v>
      </c>
      <c r="AP61">
        <f t="shared" si="3"/>
        <v>0</v>
      </c>
    </row>
    <row r="62" spans="1:42" x14ac:dyDescent="0.25">
      <c r="A62" s="1"/>
      <c r="B62" s="2">
        <v>3000</v>
      </c>
      <c r="C62" s="2">
        <v>0.184</v>
      </c>
      <c r="D62" s="2">
        <v>43.618000000000002</v>
      </c>
      <c r="E62" s="2">
        <v>0.51300000000000001</v>
      </c>
      <c r="F62" s="2">
        <v>1239.07</v>
      </c>
      <c r="G62" s="2">
        <v>0.85699999999999998</v>
      </c>
      <c r="H62" s="2">
        <v>5.7000000000000002E-2</v>
      </c>
      <c r="I62" s="2">
        <v>45.606999999999999</v>
      </c>
      <c r="J62" s="2">
        <f t="shared" si="4"/>
        <v>8.0870513663960641E-2</v>
      </c>
      <c r="K62" s="2">
        <f t="shared" si="0"/>
        <v>7.4099999999999999E-2</v>
      </c>
      <c r="L62" s="1"/>
      <c r="M62" s="2">
        <v>3000</v>
      </c>
      <c r="N62" s="2">
        <v>0.188</v>
      </c>
      <c r="O62" s="2">
        <v>43.244999999999997</v>
      </c>
      <c r="P62" s="2">
        <v>0.52900000000000003</v>
      </c>
      <c r="Q62" s="2">
        <v>1300.01</v>
      </c>
      <c r="R62" s="2">
        <v>0.85199999999999998</v>
      </c>
      <c r="S62" s="2">
        <v>0</v>
      </c>
      <c r="T62" s="2">
        <v>45.606999999999999</v>
      </c>
      <c r="U62">
        <f t="shared" si="1"/>
        <v>0</v>
      </c>
      <c r="V62" s="1"/>
      <c r="W62" s="2">
        <v>3000</v>
      </c>
      <c r="X62" s="2">
        <v>0.188</v>
      </c>
      <c r="Y62" s="2">
        <v>43.244999999999997</v>
      </c>
      <c r="Z62" s="2">
        <v>0.52900000000000003</v>
      </c>
      <c r="AA62" s="2">
        <v>1300</v>
      </c>
      <c r="AB62" s="2">
        <v>0</v>
      </c>
      <c r="AC62" s="2">
        <v>0</v>
      </c>
      <c r="AD62" s="2">
        <v>45.180999999999997</v>
      </c>
      <c r="AE62">
        <f t="shared" si="2"/>
        <v>0</v>
      </c>
      <c r="AG62" s="1"/>
      <c r="AH62" s="2">
        <v>3000</v>
      </c>
      <c r="AI62" s="2">
        <v>0.19500000000000001</v>
      </c>
      <c r="AJ62" s="2">
        <v>42.725000000000001</v>
      </c>
      <c r="AK62" s="2">
        <v>0.52900000000000003</v>
      </c>
      <c r="AL62" s="2">
        <v>1300</v>
      </c>
      <c r="AM62" s="2">
        <v>0</v>
      </c>
      <c r="AN62" s="2">
        <v>0</v>
      </c>
      <c r="AO62" s="2">
        <v>44.529000000000003</v>
      </c>
      <c r="AP62">
        <f t="shared" si="3"/>
        <v>0</v>
      </c>
    </row>
    <row r="63" spans="1:42" x14ac:dyDescent="0.25">
      <c r="A63" s="1"/>
      <c r="B63" s="2">
        <v>3050</v>
      </c>
      <c r="C63" s="2">
        <v>0.17699999999999999</v>
      </c>
      <c r="D63" s="2">
        <v>44.231000000000002</v>
      </c>
      <c r="E63" s="2">
        <v>0.51200000000000001</v>
      </c>
      <c r="F63" s="2">
        <v>1237.26</v>
      </c>
      <c r="G63" s="2">
        <v>0.85499999999999998</v>
      </c>
      <c r="H63" s="2">
        <v>5.8999999999999997E-2</v>
      </c>
      <c r="I63" s="2">
        <v>46.186999999999998</v>
      </c>
      <c r="J63" s="2">
        <f t="shared" si="4"/>
        <v>8.3708075546906624E-2</v>
      </c>
      <c r="K63" s="2">
        <f t="shared" si="0"/>
        <v>7.6700000000000004E-2</v>
      </c>
      <c r="L63" s="1"/>
      <c r="M63" s="2">
        <v>3050</v>
      </c>
      <c r="N63" s="2">
        <v>0.18099999999999999</v>
      </c>
      <c r="O63" s="2">
        <v>43.889000000000003</v>
      </c>
      <c r="P63" s="2">
        <v>0.52900000000000003</v>
      </c>
      <c r="Q63" s="2">
        <v>1300</v>
      </c>
      <c r="R63" s="2">
        <v>0</v>
      </c>
      <c r="S63" s="2">
        <v>0</v>
      </c>
      <c r="T63" s="2">
        <v>46.188000000000002</v>
      </c>
      <c r="U63">
        <f t="shared" si="1"/>
        <v>0</v>
      </c>
      <c r="V63" s="1"/>
      <c r="W63" s="2">
        <v>3050</v>
      </c>
      <c r="X63" s="2">
        <v>0.18099999999999999</v>
      </c>
      <c r="Y63" s="2">
        <v>43.889000000000003</v>
      </c>
      <c r="Z63" s="2">
        <v>0.52900000000000003</v>
      </c>
      <c r="AA63" s="2">
        <v>1300</v>
      </c>
      <c r="AB63" s="2">
        <v>0</v>
      </c>
      <c r="AC63" s="2">
        <v>0</v>
      </c>
      <c r="AD63" s="2">
        <v>45.814999999999998</v>
      </c>
      <c r="AE63">
        <f t="shared" si="2"/>
        <v>0</v>
      </c>
      <c r="AG63" s="1"/>
      <c r="AH63" s="2">
        <v>3050</v>
      </c>
      <c r="AI63" s="2">
        <v>0.188</v>
      </c>
      <c r="AJ63" s="2">
        <v>43.369</v>
      </c>
      <c r="AK63" s="2">
        <v>0.52900000000000003</v>
      </c>
      <c r="AL63" s="2">
        <v>1300</v>
      </c>
      <c r="AM63" s="2">
        <v>0</v>
      </c>
      <c r="AN63" s="2">
        <v>0</v>
      </c>
      <c r="AO63" s="2">
        <v>45.162999999999997</v>
      </c>
      <c r="AP63">
        <f t="shared" si="3"/>
        <v>0</v>
      </c>
    </row>
    <row r="64" spans="1:42" x14ac:dyDescent="0.25">
      <c r="A64" s="1"/>
      <c r="B64" s="2">
        <v>3100</v>
      </c>
      <c r="C64" s="2">
        <v>0.17100000000000001</v>
      </c>
      <c r="D64" s="2">
        <v>44.844000000000001</v>
      </c>
      <c r="E64" s="2">
        <v>0.51200000000000001</v>
      </c>
      <c r="F64" s="2">
        <v>1236.1300000000001</v>
      </c>
      <c r="G64" s="2">
        <v>0.85299999999999998</v>
      </c>
      <c r="H64" s="2">
        <v>0.06</v>
      </c>
      <c r="I64" s="2">
        <v>46.767000000000003</v>
      </c>
      <c r="J64" s="2">
        <f t="shared" si="4"/>
        <v>8.5126856488379615E-2</v>
      </c>
      <c r="K64" s="2">
        <f t="shared" si="0"/>
        <v>7.8E-2</v>
      </c>
      <c r="L64" s="1"/>
      <c r="M64" s="2">
        <v>3100</v>
      </c>
      <c r="N64" s="2">
        <v>0.17399999999999999</v>
      </c>
      <c r="O64" s="2">
        <v>44.533000000000001</v>
      </c>
      <c r="P64" s="2">
        <v>0.52900000000000003</v>
      </c>
      <c r="Q64" s="2">
        <v>1300</v>
      </c>
      <c r="R64" s="2">
        <v>0</v>
      </c>
      <c r="S64" s="2">
        <v>0</v>
      </c>
      <c r="T64" s="2">
        <v>46.768000000000001</v>
      </c>
      <c r="U64">
        <f t="shared" si="1"/>
        <v>0</v>
      </c>
      <c r="V64" s="1"/>
      <c r="W64" s="2">
        <v>3100</v>
      </c>
      <c r="X64" s="2">
        <v>0.17399999999999999</v>
      </c>
      <c r="Y64" s="2">
        <v>44.533000000000001</v>
      </c>
      <c r="Z64" s="2">
        <v>0.52900000000000003</v>
      </c>
      <c r="AA64" s="2">
        <v>1300</v>
      </c>
      <c r="AB64" s="2">
        <v>0</v>
      </c>
      <c r="AC64" s="2">
        <v>0</v>
      </c>
      <c r="AD64" s="2">
        <v>46.448999999999998</v>
      </c>
      <c r="AE64">
        <f t="shared" si="2"/>
        <v>0</v>
      </c>
      <c r="AG64" s="1"/>
      <c r="AH64" s="2">
        <v>3100</v>
      </c>
      <c r="AI64" s="2">
        <v>0.18099999999999999</v>
      </c>
      <c r="AJ64" s="2">
        <v>44.012999999999998</v>
      </c>
      <c r="AK64" s="2">
        <v>0.52900000000000003</v>
      </c>
      <c r="AL64" s="2">
        <v>1300</v>
      </c>
      <c r="AM64" s="2">
        <v>0</v>
      </c>
      <c r="AN64" s="2">
        <v>0</v>
      </c>
      <c r="AO64" s="2">
        <v>45.796999999999997</v>
      </c>
      <c r="AP64">
        <f t="shared" si="3"/>
        <v>0</v>
      </c>
    </row>
    <row r="65" spans="1:42" x14ac:dyDescent="0.25">
      <c r="A65" s="1"/>
      <c r="B65" s="2">
        <v>3150</v>
      </c>
      <c r="C65" s="2">
        <v>0.16400000000000001</v>
      </c>
      <c r="D65" s="2">
        <v>45.456000000000003</v>
      </c>
      <c r="E65" s="2">
        <v>0.51100000000000001</v>
      </c>
      <c r="F65" s="2">
        <v>1235.5899999999999</v>
      </c>
      <c r="G65" s="2">
        <v>0.85199999999999998</v>
      </c>
      <c r="H65" s="2">
        <v>0.06</v>
      </c>
      <c r="I65" s="2">
        <v>47.347000000000001</v>
      </c>
      <c r="J65" s="2">
        <f t="shared" si="4"/>
        <v>8.5126856488379615E-2</v>
      </c>
      <c r="K65" s="2">
        <f t="shared" si="0"/>
        <v>7.8E-2</v>
      </c>
      <c r="L65" s="1"/>
      <c r="M65" s="2">
        <v>3150</v>
      </c>
      <c r="N65" s="2">
        <v>0.16700000000000001</v>
      </c>
      <c r="O65" s="2">
        <v>45.177</v>
      </c>
      <c r="P65" s="2">
        <v>0.52900000000000003</v>
      </c>
      <c r="Q65" s="2">
        <v>1300</v>
      </c>
      <c r="R65" s="2">
        <v>0</v>
      </c>
      <c r="S65" s="2">
        <v>0</v>
      </c>
      <c r="T65" s="2">
        <v>47.347999999999999</v>
      </c>
      <c r="U65">
        <f t="shared" si="1"/>
        <v>0</v>
      </c>
      <c r="V65" s="1"/>
      <c r="W65" s="2">
        <v>3150</v>
      </c>
      <c r="X65" s="2">
        <v>0.16700000000000001</v>
      </c>
      <c r="Y65" s="2">
        <v>45.177</v>
      </c>
      <c r="Z65" s="2">
        <v>0.52900000000000003</v>
      </c>
      <c r="AA65" s="2">
        <v>1300</v>
      </c>
      <c r="AB65" s="2">
        <v>0</v>
      </c>
      <c r="AC65" s="2">
        <v>0</v>
      </c>
      <c r="AD65" s="2">
        <v>47.082999999999998</v>
      </c>
      <c r="AE65">
        <f t="shared" si="2"/>
        <v>0</v>
      </c>
      <c r="AG65" s="1"/>
      <c r="AH65" s="2">
        <v>3150</v>
      </c>
      <c r="AI65" s="2">
        <v>0.17399999999999999</v>
      </c>
      <c r="AJ65" s="2">
        <v>44.656999999999996</v>
      </c>
      <c r="AK65" s="2">
        <v>0.52900000000000003</v>
      </c>
      <c r="AL65" s="2">
        <v>1300</v>
      </c>
      <c r="AM65" s="2">
        <v>0</v>
      </c>
      <c r="AN65" s="2">
        <v>0</v>
      </c>
      <c r="AO65" s="2">
        <v>46.430999999999997</v>
      </c>
      <c r="AP65">
        <f t="shared" si="3"/>
        <v>0</v>
      </c>
    </row>
    <row r="66" spans="1:42" x14ac:dyDescent="0.25">
      <c r="A66" s="1"/>
      <c r="B66" s="2">
        <v>3200</v>
      </c>
      <c r="C66" s="2">
        <v>0.157</v>
      </c>
      <c r="D66" s="2">
        <v>46.067999999999998</v>
      </c>
      <c r="E66" s="2">
        <v>0.51100000000000001</v>
      </c>
      <c r="F66" s="2">
        <v>1235.6400000000001</v>
      </c>
      <c r="G66" s="2">
        <v>0.85</v>
      </c>
      <c r="H66" s="2">
        <v>0.06</v>
      </c>
      <c r="I66" s="2">
        <v>47.927</v>
      </c>
      <c r="J66" s="2">
        <f t="shared" si="4"/>
        <v>8.5126856488379615E-2</v>
      </c>
      <c r="K66" s="2">
        <f t="shared" si="0"/>
        <v>7.8E-2</v>
      </c>
      <c r="L66" s="1"/>
      <c r="M66" s="2">
        <v>3200</v>
      </c>
      <c r="N66" s="2">
        <v>0.161</v>
      </c>
      <c r="O66" s="2">
        <v>45.820999999999998</v>
      </c>
      <c r="P66" s="2">
        <v>0.52900000000000003</v>
      </c>
      <c r="Q66" s="2">
        <v>1300</v>
      </c>
      <c r="R66" s="2">
        <v>0</v>
      </c>
      <c r="S66" s="2">
        <v>0</v>
      </c>
      <c r="T66" s="2">
        <v>47.927999999999997</v>
      </c>
      <c r="U66">
        <f t="shared" si="1"/>
        <v>0</v>
      </c>
      <c r="V66" s="1"/>
      <c r="W66" s="2">
        <v>3200</v>
      </c>
      <c r="X66" s="2">
        <v>0.161</v>
      </c>
      <c r="Y66" s="2">
        <v>45.820999999999998</v>
      </c>
      <c r="Z66" s="2">
        <v>0.52900000000000003</v>
      </c>
      <c r="AA66" s="2">
        <v>1300</v>
      </c>
      <c r="AB66" s="2">
        <v>0</v>
      </c>
      <c r="AC66" s="2">
        <v>0</v>
      </c>
      <c r="AD66" s="2">
        <v>47.716999999999999</v>
      </c>
      <c r="AE66">
        <f t="shared" si="2"/>
        <v>0</v>
      </c>
      <c r="AG66" s="1"/>
      <c r="AH66" s="2">
        <v>3200</v>
      </c>
      <c r="AI66" s="2">
        <v>0.16800000000000001</v>
      </c>
      <c r="AJ66" s="2">
        <v>45.301000000000002</v>
      </c>
      <c r="AK66" s="2">
        <v>0.52900000000000003</v>
      </c>
      <c r="AL66" s="2">
        <v>1300</v>
      </c>
      <c r="AM66" s="2">
        <v>0</v>
      </c>
      <c r="AN66" s="2">
        <v>0</v>
      </c>
      <c r="AO66" s="2">
        <v>47.064999999999998</v>
      </c>
      <c r="AP66">
        <f t="shared" si="3"/>
        <v>0</v>
      </c>
    </row>
    <row r="67" spans="1:42" x14ac:dyDescent="0.25">
      <c r="A67" s="1"/>
      <c r="B67" s="2">
        <v>3250</v>
      </c>
      <c r="C67" s="2">
        <v>0.151</v>
      </c>
      <c r="D67" s="2">
        <v>46.68</v>
      </c>
      <c r="E67" s="2">
        <v>0.51100000000000001</v>
      </c>
      <c r="F67" s="2">
        <v>1236.27</v>
      </c>
      <c r="G67" s="2">
        <v>0.84799999999999998</v>
      </c>
      <c r="H67" s="2">
        <v>0.06</v>
      </c>
      <c r="I67" s="2">
        <v>48.508000000000003</v>
      </c>
      <c r="J67" s="2">
        <f t="shared" si="4"/>
        <v>8.5126856488379615E-2</v>
      </c>
      <c r="K67" s="2">
        <f t="shared" ref="K67:K82" si="5">H67*1.3</f>
        <v>7.8E-2</v>
      </c>
      <c r="L67" s="1"/>
      <c r="M67" s="2">
        <v>3250</v>
      </c>
      <c r="N67" s="2">
        <v>0.154</v>
      </c>
      <c r="O67" s="2">
        <v>46.465000000000003</v>
      </c>
      <c r="P67" s="2">
        <v>0.52900000000000003</v>
      </c>
      <c r="Q67" s="2">
        <v>1300</v>
      </c>
      <c r="R67" s="2">
        <v>0</v>
      </c>
      <c r="S67" s="2">
        <v>0</v>
      </c>
      <c r="T67" s="2">
        <v>48.508000000000003</v>
      </c>
      <c r="U67">
        <f t="shared" ref="U67:U82" si="6">S67*1.3</f>
        <v>0</v>
      </c>
      <c r="V67" s="1"/>
      <c r="W67" s="2">
        <v>3250</v>
      </c>
      <c r="X67" s="2">
        <v>0.154</v>
      </c>
      <c r="Y67" s="2">
        <v>46.465000000000003</v>
      </c>
      <c r="Z67" s="2">
        <v>0.52900000000000003</v>
      </c>
      <c r="AA67" s="2">
        <v>1300</v>
      </c>
      <c r="AB67" s="2">
        <v>0</v>
      </c>
      <c r="AC67" s="2">
        <v>0</v>
      </c>
      <c r="AD67" s="2">
        <v>48.350999999999999</v>
      </c>
      <c r="AE67">
        <f t="shared" ref="AE67:AE82" si="7">AC67*1.3</f>
        <v>0</v>
      </c>
      <c r="AG67" s="1"/>
      <c r="AH67" s="2">
        <v>3250</v>
      </c>
      <c r="AI67" s="2">
        <v>0.161</v>
      </c>
      <c r="AJ67" s="2">
        <v>45.945</v>
      </c>
      <c r="AK67" s="2">
        <v>0.52900000000000003</v>
      </c>
      <c r="AL67" s="2">
        <v>1300</v>
      </c>
      <c r="AM67" s="2">
        <v>0</v>
      </c>
      <c r="AN67" s="2">
        <v>0</v>
      </c>
      <c r="AO67" s="2">
        <v>47.698999999999998</v>
      </c>
      <c r="AP67">
        <f t="shared" ref="AP67:AP82" si="8">AN67*1.3</f>
        <v>0</v>
      </c>
    </row>
    <row r="68" spans="1:42" x14ac:dyDescent="0.25">
      <c r="A68" s="1"/>
      <c r="B68" s="2">
        <v>3300</v>
      </c>
      <c r="C68" s="2">
        <v>0.14399999999999999</v>
      </c>
      <c r="D68" s="2">
        <v>47.292999999999999</v>
      </c>
      <c r="E68" s="2">
        <v>0.51100000000000001</v>
      </c>
      <c r="F68" s="2">
        <v>1237.44</v>
      </c>
      <c r="G68" s="2">
        <v>0.84699999999999998</v>
      </c>
      <c r="H68" s="2">
        <v>5.8999999999999997E-2</v>
      </c>
      <c r="I68" s="2">
        <v>49.088000000000001</v>
      </c>
      <c r="J68" s="2">
        <f t="shared" si="4"/>
        <v>8.3708075546906624E-2</v>
      </c>
      <c r="K68" s="2">
        <f t="shared" si="5"/>
        <v>7.6700000000000004E-2</v>
      </c>
      <c r="L68" s="1"/>
      <c r="M68" s="2">
        <v>3300</v>
      </c>
      <c r="N68" s="2">
        <v>0.14699999999999999</v>
      </c>
      <c r="O68" s="2">
        <v>47.109000000000002</v>
      </c>
      <c r="P68" s="2">
        <v>0.52900000000000003</v>
      </c>
      <c r="Q68" s="2">
        <v>1300</v>
      </c>
      <c r="R68" s="2">
        <v>0</v>
      </c>
      <c r="S68" s="2">
        <v>0</v>
      </c>
      <c r="T68" s="2">
        <v>49.088000000000001</v>
      </c>
      <c r="U68">
        <f t="shared" si="6"/>
        <v>0</v>
      </c>
      <c r="V68" s="1"/>
      <c r="W68" s="2">
        <v>3300</v>
      </c>
      <c r="X68" s="2">
        <v>0.14699999999999999</v>
      </c>
      <c r="Y68" s="2">
        <v>47.109000000000002</v>
      </c>
      <c r="Z68" s="2">
        <v>0.52900000000000003</v>
      </c>
      <c r="AA68" s="2">
        <v>1300</v>
      </c>
      <c r="AB68" s="2">
        <v>0</v>
      </c>
      <c r="AC68" s="2">
        <v>0</v>
      </c>
      <c r="AD68" s="2">
        <v>48.984999999999999</v>
      </c>
      <c r="AE68">
        <f t="shared" si="7"/>
        <v>0</v>
      </c>
      <c r="AG68" s="1"/>
      <c r="AH68" s="2">
        <v>3300</v>
      </c>
      <c r="AI68" s="2">
        <v>0.154</v>
      </c>
      <c r="AJ68" s="2">
        <v>46.588999999999999</v>
      </c>
      <c r="AK68" s="2">
        <v>0.52900000000000003</v>
      </c>
      <c r="AL68" s="2">
        <v>1300</v>
      </c>
      <c r="AM68" s="2">
        <v>0</v>
      </c>
      <c r="AN68" s="2">
        <v>0</v>
      </c>
      <c r="AO68" s="2">
        <v>48.332999999999998</v>
      </c>
      <c r="AP68">
        <f t="shared" si="8"/>
        <v>0</v>
      </c>
    </row>
    <row r="69" spans="1:42" x14ac:dyDescent="0.25">
      <c r="A69" s="1"/>
      <c r="B69" s="2">
        <v>3350</v>
      </c>
      <c r="C69" s="2">
        <v>0.13500000000000001</v>
      </c>
      <c r="D69" s="2">
        <v>47.908999999999999</v>
      </c>
      <c r="E69" s="2">
        <v>0.56399999999999995</v>
      </c>
      <c r="F69" s="2">
        <v>1238.75</v>
      </c>
      <c r="G69" s="2">
        <v>0.93</v>
      </c>
      <c r="H69" s="2">
        <v>5.8000000000000003E-2</v>
      </c>
      <c r="I69" s="2">
        <v>49.667999999999999</v>
      </c>
      <c r="J69" s="2">
        <f t="shared" si="4"/>
        <v>8.2289294605433647E-2</v>
      </c>
      <c r="K69" s="2">
        <f t="shared" si="5"/>
        <v>7.5400000000000009E-2</v>
      </c>
      <c r="L69" s="1"/>
      <c r="M69" s="2">
        <v>3350</v>
      </c>
      <c r="N69" s="2">
        <v>0.13700000000000001</v>
      </c>
      <c r="O69" s="2">
        <v>47.756</v>
      </c>
      <c r="P69" s="2">
        <v>0.58399999999999996</v>
      </c>
      <c r="Q69" s="2">
        <v>1300</v>
      </c>
      <c r="R69" s="2">
        <v>0</v>
      </c>
      <c r="S69" s="2">
        <v>0</v>
      </c>
      <c r="T69" s="2">
        <v>49.667999999999999</v>
      </c>
      <c r="U69">
        <f t="shared" si="6"/>
        <v>0</v>
      </c>
      <c r="V69" s="1"/>
      <c r="W69" s="2">
        <v>3350</v>
      </c>
      <c r="X69" s="2">
        <v>0.13700000000000001</v>
      </c>
      <c r="Y69" s="2">
        <v>47.756</v>
      </c>
      <c r="Z69" s="2">
        <v>0.58399999999999996</v>
      </c>
      <c r="AA69" s="2">
        <v>1300</v>
      </c>
      <c r="AB69" s="2">
        <v>0</v>
      </c>
      <c r="AC69" s="2">
        <v>0</v>
      </c>
      <c r="AD69" s="2">
        <v>49.619</v>
      </c>
      <c r="AE69">
        <f t="shared" si="7"/>
        <v>0</v>
      </c>
      <c r="AG69" s="1"/>
      <c r="AH69" s="2">
        <v>3350</v>
      </c>
      <c r="AI69" s="2">
        <v>0.14399999999999999</v>
      </c>
      <c r="AJ69" s="2">
        <v>47.234999999999999</v>
      </c>
      <c r="AK69" s="2">
        <v>0.58399999999999996</v>
      </c>
      <c r="AL69" s="2">
        <v>1300</v>
      </c>
      <c r="AM69" s="2">
        <v>0</v>
      </c>
      <c r="AN69" s="2">
        <v>0</v>
      </c>
      <c r="AO69" s="2">
        <v>48.966999999999999</v>
      </c>
      <c r="AP69">
        <f t="shared" si="8"/>
        <v>0</v>
      </c>
    </row>
    <row r="70" spans="1:42" x14ac:dyDescent="0.25">
      <c r="A70" s="1"/>
      <c r="B70" s="2">
        <v>3400</v>
      </c>
      <c r="C70" s="2">
        <v>0.126</v>
      </c>
      <c r="D70" s="2">
        <v>48.524999999999999</v>
      </c>
      <c r="E70" s="2">
        <v>0.56499999999999995</v>
      </c>
      <c r="F70" s="2">
        <v>1240.73</v>
      </c>
      <c r="G70" s="2">
        <v>0.92800000000000005</v>
      </c>
      <c r="H70" s="2">
        <v>5.6000000000000001E-2</v>
      </c>
      <c r="I70" s="2">
        <v>50.247999999999998</v>
      </c>
      <c r="J70" s="2">
        <f t="shared" si="4"/>
        <v>7.945173272248765E-2</v>
      </c>
      <c r="K70" s="2">
        <f t="shared" si="5"/>
        <v>7.2800000000000004E-2</v>
      </c>
      <c r="L70" s="1"/>
      <c r="M70" s="2">
        <v>3400</v>
      </c>
      <c r="N70" s="2">
        <v>0.128</v>
      </c>
      <c r="O70" s="2">
        <v>48.402000000000001</v>
      </c>
      <c r="P70" s="2">
        <v>0.58399999999999996</v>
      </c>
      <c r="Q70" s="2">
        <v>1300</v>
      </c>
      <c r="R70" s="2">
        <v>0</v>
      </c>
      <c r="S70" s="2">
        <v>0</v>
      </c>
      <c r="T70" s="2">
        <v>50.247999999999998</v>
      </c>
      <c r="U70">
        <f t="shared" si="6"/>
        <v>0</v>
      </c>
      <c r="V70" s="1"/>
      <c r="W70" s="2">
        <v>3400</v>
      </c>
      <c r="X70" s="2">
        <v>0.128</v>
      </c>
      <c r="Y70" s="2">
        <v>48.402000000000001</v>
      </c>
      <c r="Z70" s="2">
        <v>0.58399999999999996</v>
      </c>
      <c r="AA70" s="2">
        <v>1300</v>
      </c>
      <c r="AB70" s="2">
        <v>0</v>
      </c>
      <c r="AC70" s="2">
        <v>0</v>
      </c>
      <c r="AD70" s="2">
        <v>50.247999999999998</v>
      </c>
      <c r="AE70">
        <f t="shared" si="7"/>
        <v>0</v>
      </c>
      <c r="AG70" s="1"/>
      <c r="AH70" s="2">
        <v>3400</v>
      </c>
      <c r="AI70" s="2">
        <v>0.13400000000000001</v>
      </c>
      <c r="AJ70" s="2">
        <v>47.881999999999998</v>
      </c>
      <c r="AK70" s="2">
        <v>0.58399999999999996</v>
      </c>
      <c r="AL70" s="2">
        <v>1300</v>
      </c>
      <c r="AM70" s="2">
        <v>0</v>
      </c>
      <c r="AN70" s="2">
        <v>0</v>
      </c>
      <c r="AO70" s="2">
        <v>49.600999999999999</v>
      </c>
      <c r="AP70">
        <f t="shared" si="8"/>
        <v>0</v>
      </c>
    </row>
    <row r="71" spans="1:42" x14ac:dyDescent="0.25">
      <c r="A71" s="1"/>
      <c r="B71" s="2">
        <v>3450</v>
      </c>
      <c r="C71" s="2">
        <v>0.11600000000000001</v>
      </c>
      <c r="D71" s="2">
        <v>49.143000000000001</v>
      </c>
      <c r="E71" s="2">
        <v>0.56499999999999995</v>
      </c>
      <c r="F71" s="2">
        <v>1243.8800000000001</v>
      </c>
      <c r="G71" s="2">
        <v>0.92600000000000005</v>
      </c>
      <c r="H71" s="2">
        <v>5.2999999999999999E-2</v>
      </c>
      <c r="I71" s="2">
        <v>50.828000000000003</v>
      </c>
      <c r="J71" s="2">
        <f t="shared" si="4"/>
        <v>7.5195389898068662E-2</v>
      </c>
      <c r="K71" s="2">
        <f t="shared" si="5"/>
        <v>6.8900000000000003E-2</v>
      </c>
      <c r="L71" s="1"/>
      <c r="M71" s="2">
        <v>3450</v>
      </c>
      <c r="N71" s="2">
        <v>0.11799999999999999</v>
      </c>
      <c r="O71" s="2">
        <v>49.048999999999999</v>
      </c>
      <c r="P71" s="2">
        <v>0.58399999999999996</v>
      </c>
      <c r="Q71" s="2">
        <v>1300</v>
      </c>
      <c r="R71" s="2">
        <v>0</v>
      </c>
      <c r="S71" s="2">
        <v>0</v>
      </c>
      <c r="T71" s="2">
        <v>50.828000000000003</v>
      </c>
      <c r="U71">
        <f t="shared" si="6"/>
        <v>0</v>
      </c>
      <c r="V71" s="1"/>
      <c r="W71" s="2">
        <v>3450</v>
      </c>
      <c r="X71" s="2">
        <v>0.11799999999999999</v>
      </c>
      <c r="Y71" s="2">
        <v>49.048999999999999</v>
      </c>
      <c r="Z71" s="2">
        <v>0.58399999999999996</v>
      </c>
      <c r="AA71" s="2">
        <v>1300</v>
      </c>
      <c r="AB71" s="2">
        <v>0</v>
      </c>
      <c r="AC71" s="2">
        <v>0</v>
      </c>
      <c r="AD71" s="2">
        <v>50.828000000000003</v>
      </c>
      <c r="AE71">
        <f t="shared" si="7"/>
        <v>0</v>
      </c>
      <c r="AG71" s="1"/>
      <c r="AH71" s="2">
        <v>3450</v>
      </c>
      <c r="AI71" s="2">
        <v>0.125</v>
      </c>
      <c r="AJ71" s="2">
        <v>48.529000000000003</v>
      </c>
      <c r="AK71" s="2">
        <v>0.58399999999999996</v>
      </c>
      <c r="AL71" s="2">
        <v>1300</v>
      </c>
      <c r="AM71" s="2">
        <v>0</v>
      </c>
      <c r="AN71" s="2">
        <v>0</v>
      </c>
      <c r="AO71" s="2">
        <v>50.234999999999999</v>
      </c>
      <c r="AP71">
        <f t="shared" si="8"/>
        <v>0</v>
      </c>
    </row>
    <row r="72" spans="1:42" x14ac:dyDescent="0.25">
      <c r="A72" s="1"/>
      <c r="B72" s="2">
        <v>3500</v>
      </c>
      <c r="C72" s="2">
        <v>0.107</v>
      </c>
      <c r="D72" s="2">
        <v>49.764000000000003</v>
      </c>
      <c r="E72" s="2">
        <v>0.56699999999999995</v>
      </c>
      <c r="F72" s="2">
        <v>1249.31</v>
      </c>
      <c r="G72" s="2">
        <v>0.92500000000000004</v>
      </c>
      <c r="H72" s="2">
        <v>4.8000000000000001E-2</v>
      </c>
      <c r="I72" s="2">
        <v>51.408000000000001</v>
      </c>
      <c r="J72" s="2">
        <f t="shared" si="4"/>
        <v>6.8101485190703692E-2</v>
      </c>
      <c r="K72" s="2">
        <f t="shared" si="5"/>
        <v>6.2400000000000004E-2</v>
      </c>
      <c r="L72" s="1"/>
      <c r="M72" s="2">
        <v>3500</v>
      </c>
      <c r="N72" s="2">
        <v>0.108</v>
      </c>
      <c r="O72" s="2">
        <v>49.695999999999998</v>
      </c>
      <c r="P72" s="2">
        <v>0.58399999999999996</v>
      </c>
      <c r="Q72" s="2">
        <v>1300</v>
      </c>
      <c r="R72" s="2">
        <v>0</v>
      </c>
      <c r="S72" s="2">
        <v>0</v>
      </c>
      <c r="T72" s="2">
        <v>51.408999999999999</v>
      </c>
      <c r="U72">
        <f t="shared" si="6"/>
        <v>0</v>
      </c>
      <c r="V72" s="1"/>
      <c r="W72" s="2">
        <v>3500</v>
      </c>
      <c r="X72" s="2">
        <v>0.108</v>
      </c>
      <c r="Y72" s="2">
        <v>49.695999999999998</v>
      </c>
      <c r="Z72" s="2">
        <v>0.58399999999999996</v>
      </c>
      <c r="AA72" s="2">
        <v>1300</v>
      </c>
      <c r="AB72" s="2">
        <v>0</v>
      </c>
      <c r="AC72" s="2">
        <v>0</v>
      </c>
      <c r="AD72" s="2">
        <v>51.408000000000001</v>
      </c>
      <c r="AE72">
        <f t="shared" si="7"/>
        <v>0</v>
      </c>
      <c r="AG72" s="1"/>
      <c r="AH72" s="2">
        <v>3500</v>
      </c>
      <c r="AI72" s="2">
        <v>0.115</v>
      </c>
      <c r="AJ72" s="2">
        <v>49.174999999999997</v>
      </c>
      <c r="AK72" s="2">
        <v>0.58399999999999996</v>
      </c>
      <c r="AL72" s="2">
        <v>1300</v>
      </c>
      <c r="AM72" s="2">
        <v>0</v>
      </c>
      <c r="AN72" s="2">
        <v>0</v>
      </c>
      <c r="AO72" s="2">
        <v>50.869</v>
      </c>
      <c r="AP72">
        <f t="shared" si="8"/>
        <v>0</v>
      </c>
    </row>
    <row r="73" spans="1:42" x14ac:dyDescent="0.25">
      <c r="A73" s="1"/>
      <c r="B73" s="2">
        <v>3550</v>
      </c>
      <c r="C73" s="2">
        <v>9.8000000000000004E-2</v>
      </c>
      <c r="D73" s="2">
        <v>50.387</v>
      </c>
      <c r="E73" s="2">
        <v>0.56999999999999995</v>
      </c>
      <c r="F73" s="2">
        <v>1257.73</v>
      </c>
      <c r="G73" s="2">
        <v>0.92300000000000004</v>
      </c>
      <c r="H73" s="2">
        <v>0.04</v>
      </c>
      <c r="I73" s="2">
        <v>51.988</v>
      </c>
      <c r="J73" s="2">
        <f t="shared" si="4"/>
        <v>5.6751237658919748E-2</v>
      </c>
      <c r="K73" s="2">
        <f t="shared" si="5"/>
        <v>5.2000000000000005E-2</v>
      </c>
      <c r="L73" s="1"/>
      <c r="M73" s="2">
        <v>3550</v>
      </c>
      <c r="N73" s="2">
        <v>9.8000000000000004E-2</v>
      </c>
      <c r="O73" s="2">
        <v>50.341999999999999</v>
      </c>
      <c r="P73" s="2">
        <v>0.58399999999999996</v>
      </c>
      <c r="Q73" s="2">
        <v>1300</v>
      </c>
      <c r="R73" s="2">
        <v>0</v>
      </c>
      <c r="S73" s="2">
        <v>0</v>
      </c>
      <c r="T73" s="2">
        <v>51.988999999999997</v>
      </c>
      <c r="U73">
        <f t="shared" si="6"/>
        <v>0</v>
      </c>
      <c r="V73" s="1"/>
      <c r="W73" s="2">
        <v>3550</v>
      </c>
      <c r="X73" s="2">
        <v>9.8000000000000004E-2</v>
      </c>
      <c r="Y73" s="2">
        <v>50.341999999999999</v>
      </c>
      <c r="Z73" s="2">
        <v>0.58399999999999996</v>
      </c>
      <c r="AA73" s="2">
        <v>1300</v>
      </c>
      <c r="AB73" s="2">
        <v>0</v>
      </c>
      <c r="AC73" s="2">
        <v>0</v>
      </c>
      <c r="AD73" s="2">
        <v>51.988999999999997</v>
      </c>
      <c r="AE73">
        <f t="shared" si="7"/>
        <v>0</v>
      </c>
      <c r="AG73" s="1"/>
      <c r="AH73" s="2">
        <v>3550</v>
      </c>
      <c r="AI73" s="2">
        <v>0.105</v>
      </c>
      <c r="AJ73" s="2">
        <v>49.85</v>
      </c>
      <c r="AK73" s="2">
        <v>0.58399999999999996</v>
      </c>
      <c r="AL73" s="2">
        <v>1410</v>
      </c>
      <c r="AM73" s="2">
        <v>0</v>
      </c>
      <c r="AN73" s="2">
        <v>0</v>
      </c>
      <c r="AO73" s="2">
        <v>51.503</v>
      </c>
      <c r="AP73">
        <f t="shared" si="8"/>
        <v>0</v>
      </c>
    </row>
    <row r="74" spans="1:42" x14ac:dyDescent="0.25">
      <c r="A74" s="1"/>
      <c r="B74" s="2">
        <v>3600</v>
      </c>
      <c r="C74" s="2">
        <v>8.7999999999999995E-2</v>
      </c>
      <c r="D74" s="2">
        <v>51.015000000000001</v>
      </c>
      <c r="E74" s="2">
        <v>0.57299999999999995</v>
      </c>
      <c r="F74" s="2">
        <v>1268.42</v>
      </c>
      <c r="G74" s="2">
        <v>0.92100000000000004</v>
      </c>
      <c r="H74" s="2">
        <v>0.03</v>
      </c>
      <c r="I74" s="2">
        <v>52.567999999999998</v>
      </c>
      <c r="J74" s="2">
        <f t="shared" si="4"/>
        <v>4.2563428244189808E-2</v>
      </c>
      <c r="K74" s="2">
        <f t="shared" si="5"/>
        <v>3.9E-2</v>
      </c>
      <c r="L74" s="1"/>
      <c r="M74" s="2">
        <v>3600</v>
      </c>
      <c r="N74" s="2">
        <v>8.8999999999999996E-2</v>
      </c>
      <c r="O74" s="2">
        <v>50.988999999999997</v>
      </c>
      <c r="P74" s="2">
        <v>0.58399999999999996</v>
      </c>
      <c r="Q74" s="2">
        <v>1300</v>
      </c>
      <c r="R74" s="2">
        <v>0</v>
      </c>
      <c r="S74" s="2">
        <v>0</v>
      </c>
      <c r="T74" s="2">
        <v>52.569000000000003</v>
      </c>
      <c r="U74">
        <f t="shared" si="6"/>
        <v>0</v>
      </c>
      <c r="V74" s="1"/>
      <c r="W74" s="2">
        <v>3600</v>
      </c>
      <c r="X74" s="2">
        <v>8.8999999999999996E-2</v>
      </c>
      <c r="Y74" s="2">
        <v>50.988999999999997</v>
      </c>
      <c r="Z74" s="2">
        <v>0.58399999999999996</v>
      </c>
      <c r="AA74" s="2">
        <v>1300</v>
      </c>
      <c r="AB74" s="2">
        <v>0</v>
      </c>
      <c r="AC74" s="2">
        <v>0</v>
      </c>
      <c r="AD74" s="2">
        <v>52.569000000000003</v>
      </c>
      <c r="AE74">
        <f t="shared" si="7"/>
        <v>0</v>
      </c>
      <c r="AG74" s="1"/>
      <c r="AH74" s="2">
        <v>3600</v>
      </c>
      <c r="AI74" s="2">
        <v>9.5000000000000001E-2</v>
      </c>
      <c r="AJ74" s="2">
        <v>50.552</v>
      </c>
      <c r="AK74" s="2">
        <v>0.58399999999999996</v>
      </c>
      <c r="AL74" s="2">
        <v>1410</v>
      </c>
      <c r="AM74" s="2">
        <v>0</v>
      </c>
      <c r="AN74" s="2">
        <v>0</v>
      </c>
      <c r="AO74" s="2">
        <v>52.137</v>
      </c>
      <c r="AP74">
        <f t="shared" si="8"/>
        <v>0</v>
      </c>
    </row>
    <row r="75" spans="1:42" x14ac:dyDescent="0.25">
      <c r="A75" s="1"/>
      <c r="B75" s="2">
        <v>3650</v>
      </c>
      <c r="C75" s="2">
        <v>7.9000000000000001E-2</v>
      </c>
      <c r="D75" s="2">
        <v>51.649000000000001</v>
      </c>
      <c r="E75" s="2">
        <v>0.57699999999999996</v>
      </c>
      <c r="F75" s="2">
        <v>1279.3900000000001</v>
      </c>
      <c r="G75" s="2">
        <v>0.91900000000000004</v>
      </c>
      <c r="H75" s="2">
        <v>0.02</v>
      </c>
      <c r="I75" s="2">
        <v>53.149000000000001</v>
      </c>
      <c r="J75" s="2">
        <f t="shared" si="4"/>
        <v>2.8375618829459874E-2</v>
      </c>
      <c r="K75" s="2">
        <f t="shared" si="5"/>
        <v>2.6000000000000002E-2</v>
      </c>
      <c r="L75" s="1"/>
      <c r="M75" s="2">
        <v>3650</v>
      </c>
      <c r="N75" s="2">
        <v>7.9000000000000001E-2</v>
      </c>
      <c r="O75" s="2">
        <v>51.636000000000003</v>
      </c>
      <c r="P75" s="2">
        <v>0.58399999999999996</v>
      </c>
      <c r="Q75" s="2">
        <v>1300</v>
      </c>
      <c r="R75" s="2">
        <v>0</v>
      </c>
      <c r="S75" s="2">
        <v>0</v>
      </c>
      <c r="T75" s="2">
        <v>53.149000000000001</v>
      </c>
      <c r="U75">
        <f t="shared" si="6"/>
        <v>0</v>
      </c>
      <c r="V75" s="1"/>
      <c r="W75" s="2">
        <v>3650</v>
      </c>
      <c r="X75" s="2">
        <v>7.9000000000000001E-2</v>
      </c>
      <c r="Y75" s="2">
        <v>51.636000000000003</v>
      </c>
      <c r="Z75" s="2">
        <v>0.58399999999999996</v>
      </c>
      <c r="AA75" s="2">
        <v>1300</v>
      </c>
      <c r="AB75" s="2">
        <v>0</v>
      </c>
      <c r="AC75" s="2">
        <v>0</v>
      </c>
      <c r="AD75" s="2">
        <v>53.149000000000001</v>
      </c>
      <c r="AE75">
        <f t="shared" si="7"/>
        <v>0</v>
      </c>
      <c r="AG75" s="1"/>
      <c r="AH75" s="2">
        <v>3650</v>
      </c>
      <c r="AI75" s="2">
        <v>8.4000000000000005E-2</v>
      </c>
      <c r="AJ75" s="2">
        <v>51.253</v>
      </c>
      <c r="AK75" s="2">
        <v>0.58399999999999996</v>
      </c>
      <c r="AL75" s="2">
        <v>1410</v>
      </c>
      <c r="AM75" s="2">
        <v>0</v>
      </c>
      <c r="AN75" s="2">
        <v>0</v>
      </c>
      <c r="AO75" s="2">
        <v>52.771000000000001</v>
      </c>
      <c r="AP75">
        <f t="shared" si="8"/>
        <v>0</v>
      </c>
    </row>
    <row r="76" spans="1:42" x14ac:dyDescent="0.25">
      <c r="A76" s="1"/>
      <c r="B76" s="2">
        <v>3700</v>
      </c>
      <c r="C76" s="2">
        <v>6.9000000000000006E-2</v>
      </c>
      <c r="D76" s="2">
        <v>52.287999999999997</v>
      </c>
      <c r="E76" s="2">
        <v>0.57999999999999996</v>
      </c>
      <c r="F76" s="2">
        <v>1288.76</v>
      </c>
      <c r="G76" s="2">
        <v>0.91700000000000004</v>
      </c>
      <c r="H76" s="2">
        <v>1.0999999999999999E-2</v>
      </c>
      <c r="I76" s="2">
        <v>53.728999999999999</v>
      </c>
      <c r="J76" s="2">
        <f t="shared" si="4"/>
        <v>1.560659035620293E-2</v>
      </c>
      <c r="K76" s="2">
        <f t="shared" si="5"/>
        <v>1.43E-2</v>
      </c>
      <c r="L76" s="1"/>
      <c r="M76" s="2">
        <v>3700</v>
      </c>
      <c r="N76" s="2">
        <v>6.9000000000000006E-2</v>
      </c>
      <c r="O76" s="2">
        <v>52.281999999999996</v>
      </c>
      <c r="P76" s="2">
        <v>0.58399999999999996</v>
      </c>
      <c r="Q76" s="2">
        <v>1300</v>
      </c>
      <c r="R76" s="2">
        <v>0</v>
      </c>
      <c r="S76" s="2">
        <v>0</v>
      </c>
      <c r="T76" s="2">
        <v>53.728999999999999</v>
      </c>
      <c r="U76">
        <f t="shared" si="6"/>
        <v>0</v>
      </c>
      <c r="V76" s="1"/>
      <c r="W76" s="2">
        <v>3700</v>
      </c>
      <c r="X76" s="2">
        <v>6.9000000000000006E-2</v>
      </c>
      <c r="Y76" s="2">
        <v>52.281999999999996</v>
      </c>
      <c r="Z76" s="2">
        <v>0.58399999999999996</v>
      </c>
      <c r="AA76" s="2">
        <v>1300</v>
      </c>
      <c r="AB76" s="2">
        <v>0</v>
      </c>
      <c r="AC76" s="2">
        <v>0</v>
      </c>
      <c r="AD76" s="2">
        <v>53.728999999999999</v>
      </c>
      <c r="AE76">
        <f t="shared" si="7"/>
        <v>0</v>
      </c>
      <c r="AG76" s="1"/>
      <c r="AH76" s="2">
        <v>3700</v>
      </c>
      <c r="AI76" s="2">
        <v>7.3999999999999996E-2</v>
      </c>
      <c r="AJ76" s="2">
        <v>51.954000000000001</v>
      </c>
      <c r="AK76" s="2">
        <v>0.58399999999999996</v>
      </c>
      <c r="AL76" s="2">
        <v>1410</v>
      </c>
      <c r="AM76" s="2">
        <v>0</v>
      </c>
      <c r="AN76" s="2">
        <v>0</v>
      </c>
      <c r="AO76" s="2">
        <v>53.405000000000001</v>
      </c>
      <c r="AP76">
        <f t="shared" si="8"/>
        <v>0</v>
      </c>
    </row>
    <row r="77" spans="1:42" x14ac:dyDescent="0.25">
      <c r="A77" s="1"/>
      <c r="B77" s="2">
        <v>3750</v>
      </c>
      <c r="C77" s="2">
        <v>0.06</v>
      </c>
      <c r="D77" s="2">
        <v>52.930999999999997</v>
      </c>
      <c r="E77" s="2">
        <v>0.58199999999999996</v>
      </c>
      <c r="F77" s="2">
        <v>1295.43</v>
      </c>
      <c r="G77" s="2">
        <v>0.91500000000000004</v>
      </c>
      <c r="H77" s="2">
        <v>4.0000000000000001E-3</v>
      </c>
      <c r="I77" s="2">
        <v>54.308999999999997</v>
      </c>
      <c r="J77" s="2">
        <f t="shared" si="4"/>
        <v>5.6751237658919755E-3</v>
      </c>
      <c r="K77" s="2">
        <f t="shared" si="5"/>
        <v>5.2000000000000006E-3</v>
      </c>
      <c r="L77" s="1"/>
      <c r="M77" s="2">
        <v>3750</v>
      </c>
      <c r="N77" s="2">
        <v>0.06</v>
      </c>
      <c r="O77" s="2">
        <v>52.929000000000002</v>
      </c>
      <c r="P77" s="2">
        <v>0.58399999999999996</v>
      </c>
      <c r="Q77" s="2">
        <v>1300</v>
      </c>
      <c r="R77" s="2">
        <v>0</v>
      </c>
      <c r="S77" s="2">
        <v>0</v>
      </c>
      <c r="T77" s="2">
        <v>54.308999999999997</v>
      </c>
      <c r="U77">
        <f t="shared" si="6"/>
        <v>0</v>
      </c>
      <c r="V77" s="1"/>
      <c r="W77" s="2">
        <v>3750</v>
      </c>
      <c r="X77" s="2">
        <v>0.06</v>
      </c>
      <c r="Y77" s="2">
        <v>52.929000000000002</v>
      </c>
      <c r="Z77" s="2">
        <v>0.58399999999999996</v>
      </c>
      <c r="AA77" s="2">
        <v>1300</v>
      </c>
      <c r="AB77" s="2">
        <v>0</v>
      </c>
      <c r="AC77" s="2">
        <v>0</v>
      </c>
      <c r="AD77" s="2">
        <v>54.308999999999997</v>
      </c>
      <c r="AE77">
        <f t="shared" si="7"/>
        <v>0</v>
      </c>
      <c r="AG77" s="1"/>
      <c r="AH77" s="2">
        <v>3750</v>
      </c>
      <c r="AI77" s="2">
        <v>6.4000000000000001E-2</v>
      </c>
      <c r="AJ77" s="2">
        <v>52.655000000000001</v>
      </c>
      <c r="AK77" s="2">
        <v>0.58399999999999996</v>
      </c>
      <c r="AL77" s="2">
        <v>1410</v>
      </c>
      <c r="AM77" s="2">
        <v>0</v>
      </c>
      <c r="AN77" s="2">
        <v>0</v>
      </c>
      <c r="AO77" s="2">
        <v>54.039000000000001</v>
      </c>
      <c r="AP77">
        <f t="shared" si="8"/>
        <v>0</v>
      </c>
    </row>
    <row r="78" spans="1:42" x14ac:dyDescent="0.25">
      <c r="A78" s="1"/>
      <c r="B78" s="2">
        <v>3800</v>
      </c>
      <c r="C78" s="2">
        <v>4.2999999999999997E-2</v>
      </c>
      <c r="D78" s="2">
        <v>53.582000000000001</v>
      </c>
      <c r="E78" s="2">
        <v>0.70299999999999996</v>
      </c>
      <c r="F78" s="2">
        <v>1298.47</v>
      </c>
      <c r="G78" s="2">
        <v>1.0860000000000001</v>
      </c>
      <c r="H78" s="2">
        <v>2E-3</v>
      </c>
      <c r="I78" s="2">
        <v>54.889000000000003</v>
      </c>
      <c r="J78" s="2">
        <f>H78*$E$89*50</f>
        <v>2.3975849734033899E-3</v>
      </c>
      <c r="K78" s="2">
        <f t="shared" si="5"/>
        <v>2.6000000000000003E-3</v>
      </c>
      <c r="L78" s="1"/>
      <c r="M78" s="2">
        <v>3800</v>
      </c>
      <c r="N78" s="2">
        <v>4.2999999999999997E-2</v>
      </c>
      <c r="O78" s="2">
        <v>53.582000000000001</v>
      </c>
      <c r="P78" s="2">
        <v>0.70399999999999996</v>
      </c>
      <c r="Q78" s="2">
        <v>1300</v>
      </c>
      <c r="R78" s="2">
        <v>0</v>
      </c>
      <c r="S78" s="2">
        <v>0</v>
      </c>
      <c r="T78" s="2">
        <v>54.889000000000003</v>
      </c>
      <c r="U78">
        <f t="shared" si="6"/>
        <v>0</v>
      </c>
      <c r="V78" s="1"/>
      <c r="W78" s="2">
        <v>3800</v>
      </c>
      <c r="X78" s="2">
        <v>4.2999999999999997E-2</v>
      </c>
      <c r="Y78" s="2">
        <v>53.582000000000001</v>
      </c>
      <c r="Z78" s="2">
        <v>0.70399999999999996</v>
      </c>
      <c r="AA78" s="2">
        <v>1300</v>
      </c>
      <c r="AB78" s="2">
        <v>0</v>
      </c>
      <c r="AC78" s="2">
        <v>0</v>
      </c>
      <c r="AD78" s="2">
        <v>54.889000000000003</v>
      </c>
      <c r="AE78">
        <f t="shared" si="7"/>
        <v>0</v>
      </c>
      <c r="AG78" s="1"/>
      <c r="AH78" s="2">
        <v>3800</v>
      </c>
      <c r="AI78" s="2">
        <v>4.5999999999999999E-2</v>
      </c>
      <c r="AJ78" s="2">
        <v>53.363999999999997</v>
      </c>
      <c r="AK78" s="2">
        <v>0.70399999999999996</v>
      </c>
      <c r="AL78" s="2">
        <v>1410</v>
      </c>
      <c r="AM78" s="2">
        <v>0</v>
      </c>
      <c r="AN78" s="2">
        <v>0</v>
      </c>
      <c r="AO78" s="2">
        <v>54.673000000000002</v>
      </c>
      <c r="AP78">
        <f t="shared" si="8"/>
        <v>0</v>
      </c>
    </row>
    <row r="79" spans="1:42" x14ac:dyDescent="0.25">
      <c r="A79" s="1"/>
      <c r="B79" s="2">
        <v>3850</v>
      </c>
      <c r="C79" s="2">
        <v>3.2000000000000001E-2</v>
      </c>
      <c r="D79" s="2">
        <v>54.23</v>
      </c>
      <c r="E79" s="2">
        <v>0.626</v>
      </c>
      <c r="F79" s="2">
        <v>1299.79</v>
      </c>
      <c r="G79" s="2">
        <v>0.96399999999999997</v>
      </c>
      <c r="H79" s="2">
        <v>6.9999999999999999E-4</v>
      </c>
      <c r="I79" s="2">
        <v>55.469000000000001</v>
      </c>
      <c r="J79" s="2">
        <f>H79*$E$89*50</f>
        <v>8.3915474069118639E-4</v>
      </c>
      <c r="K79" s="2">
        <f t="shared" si="5"/>
        <v>9.1E-4</v>
      </c>
      <c r="L79" s="1"/>
      <c r="M79" s="2">
        <v>3850</v>
      </c>
      <c r="N79" s="2">
        <v>3.2000000000000001E-2</v>
      </c>
      <c r="O79" s="2">
        <v>54.23</v>
      </c>
      <c r="P79" s="2">
        <v>0.626</v>
      </c>
      <c r="Q79" s="2">
        <v>1300</v>
      </c>
      <c r="R79" s="2">
        <v>0</v>
      </c>
      <c r="S79" s="2">
        <v>0</v>
      </c>
      <c r="T79" s="2">
        <v>55.469000000000001</v>
      </c>
      <c r="U79">
        <f t="shared" si="6"/>
        <v>0</v>
      </c>
      <c r="V79" s="1"/>
      <c r="W79" s="2">
        <v>3850</v>
      </c>
      <c r="X79" s="2">
        <v>3.2000000000000001E-2</v>
      </c>
      <c r="Y79" s="2">
        <v>54.23</v>
      </c>
      <c r="Z79" s="2">
        <v>0.626</v>
      </c>
      <c r="AA79" s="2">
        <v>1300</v>
      </c>
      <c r="AB79" s="2">
        <v>0</v>
      </c>
      <c r="AC79" s="2">
        <v>0</v>
      </c>
      <c r="AD79" s="2">
        <v>55.469000000000001</v>
      </c>
      <c r="AE79">
        <f t="shared" si="7"/>
        <v>0</v>
      </c>
      <c r="AG79" s="1"/>
      <c r="AH79" s="2">
        <v>3850</v>
      </c>
      <c r="AI79" s="2">
        <v>3.5000000000000003E-2</v>
      </c>
      <c r="AJ79" s="2">
        <v>54.066000000000003</v>
      </c>
      <c r="AK79" s="2">
        <v>0.626</v>
      </c>
      <c r="AL79" s="2">
        <v>1410</v>
      </c>
      <c r="AM79" s="2">
        <v>0</v>
      </c>
      <c r="AN79" s="2">
        <v>0</v>
      </c>
      <c r="AO79" s="2">
        <v>55.307000000000002</v>
      </c>
      <c r="AP79">
        <f t="shared" si="8"/>
        <v>0</v>
      </c>
    </row>
    <row r="80" spans="1:42" x14ac:dyDescent="0.25">
      <c r="A80" s="1"/>
      <c r="B80" s="2">
        <v>3900</v>
      </c>
      <c r="C80" s="2">
        <v>2.1999999999999999E-2</v>
      </c>
      <c r="D80" s="2">
        <v>54.878</v>
      </c>
      <c r="E80" s="2">
        <v>0.626</v>
      </c>
      <c r="F80" s="2">
        <v>1300</v>
      </c>
      <c r="G80" s="2">
        <v>0</v>
      </c>
      <c r="H80" s="2">
        <v>5.0000000000000001E-4</v>
      </c>
      <c r="I80" s="2">
        <v>56.048999999999999</v>
      </c>
      <c r="J80" s="2">
        <f>H80*$E$89*50</f>
        <v>5.9939624335084748E-4</v>
      </c>
      <c r="K80" s="2">
        <f t="shared" si="5"/>
        <v>6.5000000000000008E-4</v>
      </c>
      <c r="L80" s="1"/>
      <c r="M80" s="2">
        <v>3900</v>
      </c>
      <c r="N80" s="2">
        <v>2.1999999999999999E-2</v>
      </c>
      <c r="O80" s="2">
        <v>54.878</v>
      </c>
      <c r="P80" s="2">
        <v>0.626</v>
      </c>
      <c r="Q80" s="2">
        <v>1300</v>
      </c>
      <c r="R80" s="2">
        <v>0</v>
      </c>
      <c r="S80" s="2">
        <v>0</v>
      </c>
      <c r="T80" s="2">
        <v>56.05</v>
      </c>
      <c r="U80">
        <f t="shared" si="6"/>
        <v>0</v>
      </c>
      <c r="V80" s="1"/>
      <c r="W80" s="2">
        <v>3900</v>
      </c>
      <c r="X80" s="2">
        <v>2.1999999999999999E-2</v>
      </c>
      <c r="Y80" s="2">
        <v>54.878</v>
      </c>
      <c r="Z80" s="2">
        <v>0.626</v>
      </c>
      <c r="AA80" s="2">
        <v>1300</v>
      </c>
      <c r="AB80" s="2">
        <v>0</v>
      </c>
      <c r="AC80" s="2">
        <v>0</v>
      </c>
      <c r="AD80" s="2">
        <v>56.048999999999999</v>
      </c>
      <c r="AE80">
        <f t="shared" si="7"/>
        <v>0</v>
      </c>
      <c r="AG80" s="1"/>
      <c r="AH80" s="2">
        <v>3900</v>
      </c>
      <c r="AI80" s="2">
        <v>2.3E-2</v>
      </c>
      <c r="AJ80" s="2">
        <v>54.768999999999998</v>
      </c>
      <c r="AK80" s="2">
        <v>0.626</v>
      </c>
      <c r="AL80" s="2">
        <v>1410</v>
      </c>
      <c r="AM80" s="2">
        <v>0</v>
      </c>
      <c r="AN80" s="2">
        <v>0</v>
      </c>
      <c r="AO80" s="2">
        <v>55.941000000000003</v>
      </c>
      <c r="AP80">
        <f t="shared" si="8"/>
        <v>0</v>
      </c>
    </row>
    <row r="81" spans="1:42" x14ac:dyDescent="0.25">
      <c r="A81" s="1"/>
      <c r="B81" s="2">
        <v>3950</v>
      </c>
      <c r="C81" s="2">
        <v>1.0999999999999999E-2</v>
      </c>
      <c r="D81" s="2">
        <v>55.526000000000003</v>
      </c>
      <c r="E81" s="2">
        <v>0.626</v>
      </c>
      <c r="F81" s="2">
        <v>1300</v>
      </c>
      <c r="G81" s="2">
        <v>0</v>
      </c>
      <c r="H81" s="2">
        <v>1E-4</v>
      </c>
      <c r="I81" s="2">
        <v>56.628999999999998</v>
      </c>
      <c r="J81" s="2">
        <f>H81*$E$89*50</f>
        <v>1.1987924867016951E-4</v>
      </c>
      <c r="K81" s="2">
        <f t="shared" si="5"/>
        <v>1.3000000000000002E-4</v>
      </c>
      <c r="L81" s="1"/>
      <c r="M81" s="2">
        <v>3950</v>
      </c>
      <c r="N81" s="2">
        <v>1.0999999999999999E-2</v>
      </c>
      <c r="O81" s="2">
        <v>55.526000000000003</v>
      </c>
      <c r="P81" s="2">
        <v>0.626</v>
      </c>
      <c r="Q81" s="2">
        <v>1300</v>
      </c>
      <c r="R81" s="2">
        <v>0</v>
      </c>
      <c r="S81" s="2">
        <v>0</v>
      </c>
      <c r="T81" s="2">
        <v>56.63</v>
      </c>
      <c r="U81">
        <f t="shared" si="6"/>
        <v>0</v>
      </c>
      <c r="V81" s="1"/>
      <c r="W81" s="2">
        <v>3950</v>
      </c>
      <c r="X81" s="2">
        <v>1.0999999999999999E-2</v>
      </c>
      <c r="Y81" s="2">
        <v>55.526000000000003</v>
      </c>
      <c r="Z81" s="2">
        <v>0.626</v>
      </c>
      <c r="AA81" s="2">
        <v>1300</v>
      </c>
      <c r="AB81" s="2">
        <v>0</v>
      </c>
      <c r="AC81" s="2">
        <v>0</v>
      </c>
      <c r="AD81" s="2">
        <v>56.63</v>
      </c>
      <c r="AE81">
        <f t="shared" si="7"/>
        <v>0</v>
      </c>
      <c r="AG81" s="1"/>
      <c r="AH81" s="2">
        <v>3950</v>
      </c>
      <c r="AI81" s="2">
        <v>1.0999999999999999E-2</v>
      </c>
      <c r="AJ81" s="2">
        <v>55.470999999999997</v>
      </c>
      <c r="AK81" s="2">
        <v>0.626</v>
      </c>
      <c r="AL81" s="2">
        <v>1410</v>
      </c>
      <c r="AM81" s="2">
        <v>0</v>
      </c>
      <c r="AN81" s="2">
        <v>0</v>
      </c>
      <c r="AO81" s="2">
        <v>56.575000000000003</v>
      </c>
      <c r="AP81">
        <f t="shared" si="8"/>
        <v>0</v>
      </c>
    </row>
    <row r="82" spans="1:42" x14ac:dyDescent="0.25">
      <c r="A82" s="1"/>
      <c r="B82" s="2">
        <v>4000</v>
      </c>
      <c r="C82" s="2">
        <v>0</v>
      </c>
      <c r="D82" s="2">
        <v>56.173000000000002</v>
      </c>
      <c r="E82" s="2">
        <v>0.626</v>
      </c>
      <c r="F82" s="2">
        <v>1300</v>
      </c>
      <c r="G82" s="2">
        <v>0</v>
      </c>
      <c r="H82" s="2">
        <v>0</v>
      </c>
      <c r="I82" s="2">
        <v>56.173000000000002</v>
      </c>
      <c r="J82" s="2">
        <f>H82*$E$89*50</f>
        <v>0</v>
      </c>
      <c r="K82" s="2">
        <f t="shared" si="5"/>
        <v>0</v>
      </c>
      <c r="L82" s="1"/>
      <c r="M82" s="2">
        <v>4000</v>
      </c>
      <c r="N82" s="2">
        <v>0</v>
      </c>
      <c r="O82" s="2">
        <v>56.173000000000002</v>
      </c>
      <c r="P82" s="2">
        <v>0.626</v>
      </c>
      <c r="Q82" s="2">
        <v>1300</v>
      </c>
      <c r="R82" s="2">
        <v>0</v>
      </c>
      <c r="S82" s="2">
        <v>0</v>
      </c>
      <c r="T82" s="2">
        <v>56.173000000000002</v>
      </c>
      <c r="U82">
        <f t="shared" si="6"/>
        <v>0</v>
      </c>
      <c r="V82" s="1"/>
      <c r="W82" s="2">
        <v>4000</v>
      </c>
      <c r="X82" s="2">
        <v>0</v>
      </c>
      <c r="Y82" s="2">
        <v>56.173000000000002</v>
      </c>
      <c r="Z82" s="2">
        <v>0.626</v>
      </c>
      <c r="AA82" s="2">
        <v>1300</v>
      </c>
      <c r="AB82" s="2">
        <v>0</v>
      </c>
      <c r="AC82" s="2">
        <v>0</v>
      </c>
      <c r="AD82" s="2">
        <v>56.173000000000002</v>
      </c>
      <c r="AE82">
        <f t="shared" si="7"/>
        <v>0</v>
      </c>
      <c r="AG82" s="1"/>
      <c r="AH82" s="2">
        <v>4000</v>
      </c>
      <c r="AI82" s="2">
        <v>0</v>
      </c>
      <c r="AJ82" s="2">
        <v>56.173000000000002</v>
      </c>
      <c r="AK82" s="2">
        <v>0.626</v>
      </c>
      <c r="AL82" s="2">
        <v>1410</v>
      </c>
      <c r="AM82" s="2">
        <v>0</v>
      </c>
      <c r="AN82" s="2">
        <v>0</v>
      </c>
      <c r="AO82" s="2">
        <v>56.173000000000002</v>
      </c>
      <c r="AP82">
        <f t="shared" si="8"/>
        <v>0</v>
      </c>
    </row>
    <row r="88" spans="1:42" x14ac:dyDescent="0.25">
      <c r="D88" s="1" t="s">
        <v>11</v>
      </c>
      <c r="E88" s="1">
        <f>PI()/4*(0.2286^2-0.127^2)</f>
        <v>2.8375618829459874E-2</v>
      </c>
    </row>
    <row r="89" spans="1:42" x14ac:dyDescent="0.25">
      <c r="D89" s="1" t="s">
        <v>12</v>
      </c>
      <c r="E89" s="1">
        <f>PI()/4*(0.216^2-0.127^2)</f>
        <v>2.39758497340339E-2</v>
      </c>
      <c r="G89">
        <f>0.015/E88</f>
        <v>0.5286228325151745</v>
      </c>
      <c r="J89">
        <f>SUM(J46:J82)</f>
        <v>1.5518460223531516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9"/>
  <sheetViews>
    <sheetView topLeftCell="R1" zoomScale="85" zoomScaleNormal="85" workbookViewId="0">
      <pane ySplit="2" topLeftCell="A11" activePane="bottomLeft" state="frozen"/>
      <selection pane="bottomLeft" activeCell="AK53" sqref="AK53"/>
    </sheetView>
  </sheetViews>
  <sheetFormatPr defaultRowHeight="14.4" x14ac:dyDescent="0.25"/>
  <cols>
    <col min="6" max="6" width="12.77734375" bestFit="1" customWidth="1"/>
  </cols>
  <sheetData>
    <row r="1" spans="1:33" x14ac:dyDescent="0.25">
      <c r="B1" t="s">
        <v>17</v>
      </c>
      <c r="C1" t="s">
        <v>27</v>
      </c>
      <c r="X1" t="s">
        <v>17</v>
      </c>
    </row>
    <row r="2" spans="1:33" x14ac:dyDescent="0.25">
      <c r="A2" t="s">
        <v>42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M2" s="20" t="s">
        <v>32</v>
      </c>
      <c r="N2" s="20"/>
      <c r="O2" s="20" t="s">
        <v>33</v>
      </c>
      <c r="P2" s="20"/>
      <c r="Q2" s="20" t="s">
        <v>34</v>
      </c>
      <c r="R2" s="20"/>
      <c r="S2" s="7"/>
      <c r="T2" s="20" t="s">
        <v>37</v>
      </c>
      <c r="U2" s="20"/>
      <c r="X2" s="4" t="s">
        <v>18</v>
      </c>
      <c r="Y2" s="20" t="s">
        <v>32</v>
      </c>
      <c r="Z2" s="20"/>
      <c r="AA2" s="20" t="s">
        <v>33</v>
      </c>
      <c r="AB2" s="20"/>
      <c r="AC2" s="20" t="s">
        <v>34</v>
      </c>
      <c r="AD2" s="20"/>
      <c r="AE2" s="7"/>
      <c r="AF2" s="20" t="s">
        <v>37</v>
      </c>
      <c r="AG2" s="20"/>
    </row>
    <row r="3" spans="1:33" x14ac:dyDescent="0.25">
      <c r="A3" s="1">
        <v>3.5829277236482035E-2</v>
      </c>
      <c r="B3" s="2">
        <v>0</v>
      </c>
      <c r="C3" s="2">
        <v>8.3949999999999996</v>
      </c>
      <c r="D3" s="2">
        <v>0</v>
      </c>
      <c r="E3" s="2">
        <v>0.60899999999999999</v>
      </c>
      <c r="F3" s="2">
        <v>758.99</v>
      </c>
      <c r="G3" s="2">
        <v>97.975999999999999</v>
      </c>
      <c r="H3" s="2">
        <v>0.48499999999999999</v>
      </c>
      <c r="I3" s="2">
        <v>2.6700000000000001E-3</v>
      </c>
      <c r="J3" s="2">
        <v>0.68050999999999995</v>
      </c>
      <c r="M3" s="7"/>
      <c r="N3" s="7">
        <v>0</v>
      </c>
      <c r="O3" s="7">
        <v>0</v>
      </c>
      <c r="P3" s="7"/>
      <c r="Q3" s="7">
        <v>0</v>
      </c>
      <c r="R3" s="7"/>
      <c r="S3" s="7">
        <v>2.6700000000000001E-3</v>
      </c>
      <c r="T3" s="7">
        <f>S3*0.95</f>
        <v>2.5365000000000001E-3</v>
      </c>
      <c r="U3" s="7"/>
      <c r="X3" s="11">
        <v>0</v>
      </c>
      <c r="Y3" s="7"/>
      <c r="Z3" s="7">
        <v>0</v>
      </c>
      <c r="AA3" s="7">
        <v>0</v>
      </c>
      <c r="AB3" s="7"/>
      <c r="AC3" s="7">
        <v>0</v>
      </c>
      <c r="AD3" s="7"/>
      <c r="AE3" s="7">
        <v>0.32</v>
      </c>
      <c r="AF3" s="7">
        <f>AE3*0.95</f>
        <v>0.30399999999999999</v>
      </c>
      <c r="AG3" s="7"/>
    </row>
    <row r="4" spans="1:33" x14ac:dyDescent="0.25">
      <c r="A4" s="1">
        <v>3.5754165060923118E-2</v>
      </c>
      <c r="B4" s="2">
        <v>50</v>
      </c>
      <c r="C4" s="2">
        <v>8.0440000000000005</v>
      </c>
      <c r="D4" s="2">
        <v>0.745</v>
      </c>
      <c r="E4" s="2">
        <v>0.57599999999999996</v>
      </c>
      <c r="F4" s="2">
        <v>807.67</v>
      </c>
      <c r="G4" s="2">
        <v>36.67</v>
      </c>
      <c r="H4" s="2">
        <v>0.46100000000000002</v>
      </c>
      <c r="I4" s="2">
        <v>3.0899999999999999E-3</v>
      </c>
      <c r="J4" s="2">
        <v>5.0864000000000003</v>
      </c>
      <c r="M4" s="7"/>
      <c r="N4" s="7">
        <v>0</v>
      </c>
      <c r="O4" s="7">
        <v>0</v>
      </c>
      <c r="P4" s="7"/>
      <c r="Q4" s="7">
        <v>0</v>
      </c>
      <c r="R4" s="7"/>
      <c r="S4" s="7">
        <v>3.0899999999999999E-3</v>
      </c>
      <c r="T4" s="7">
        <f t="shared" ref="T4:T22" si="0">S4*0.95</f>
        <v>2.9354999999999997E-3</v>
      </c>
      <c r="U4" s="7"/>
      <c r="X4" s="11">
        <v>50</v>
      </c>
      <c r="Y4" s="7"/>
      <c r="Z4" s="7">
        <v>0</v>
      </c>
      <c r="AA4" s="7">
        <v>0</v>
      </c>
      <c r="AB4" s="7"/>
      <c r="AC4" s="7">
        <v>0</v>
      </c>
      <c r="AD4" s="7"/>
      <c r="AE4" s="7">
        <v>0.28999999999999998</v>
      </c>
      <c r="AF4" s="7">
        <f t="shared" ref="AF4:AF22" si="1">AE4*0.95</f>
        <v>0.27549999999999997</v>
      </c>
      <c r="AG4" s="7"/>
    </row>
    <row r="5" spans="1:33" x14ac:dyDescent="0.25">
      <c r="A5" s="1">
        <v>3.5676649083843291E-2</v>
      </c>
      <c r="B5" s="2">
        <v>100</v>
      </c>
      <c r="C5" s="2">
        <v>7.9139999999999997</v>
      </c>
      <c r="D5" s="2">
        <v>1.2809999999999999</v>
      </c>
      <c r="E5" s="2">
        <v>0.55300000000000005</v>
      </c>
      <c r="F5" s="2">
        <v>851.47</v>
      </c>
      <c r="G5" s="2">
        <v>25.678000000000001</v>
      </c>
      <c r="H5" s="2">
        <v>0.44400000000000001</v>
      </c>
      <c r="I5" s="2">
        <v>3.5100000000000001E-3</v>
      </c>
      <c r="J5" s="2">
        <v>9.6242999999999999</v>
      </c>
      <c r="M5" s="7"/>
      <c r="N5" s="7">
        <v>0</v>
      </c>
      <c r="O5" s="7">
        <v>0</v>
      </c>
      <c r="P5" s="7"/>
      <c r="Q5" s="7">
        <v>0</v>
      </c>
      <c r="R5" s="7"/>
      <c r="S5" s="7">
        <v>3.5100000000000001E-3</v>
      </c>
      <c r="T5" s="7">
        <f t="shared" si="0"/>
        <v>3.3344999999999998E-3</v>
      </c>
      <c r="U5" s="7"/>
      <c r="X5" s="11">
        <v>100</v>
      </c>
      <c r="Y5" s="7"/>
      <c r="Z5" s="7">
        <v>0</v>
      </c>
      <c r="AA5" s="7">
        <v>0</v>
      </c>
      <c r="AB5" s="7"/>
      <c r="AC5" s="7">
        <v>0</v>
      </c>
      <c r="AD5" s="7"/>
      <c r="AE5" s="7">
        <v>0.26400000000000001</v>
      </c>
      <c r="AF5" s="7">
        <f t="shared" si="1"/>
        <v>0.25080000000000002</v>
      </c>
      <c r="AG5" s="7"/>
    </row>
    <row r="6" spans="1:33" x14ac:dyDescent="0.25">
      <c r="A6" s="1">
        <v>3.5596598664958387E-2</v>
      </c>
      <c r="B6" s="2">
        <v>150</v>
      </c>
      <c r="C6" s="2">
        <v>7.8360000000000003</v>
      </c>
      <c r="D6" s="2">
        <v>1.8029999999999999</v>
      </c>
      <c r="E6" s="2">
        <v>0.53100000000000003</v>
      </c>
      <c r="F6" s="2">
        <v>895.22</v>
      </c>
      <c r="G6" s="2">
        <v>20.071999999999999</v>
      </c>
      <c r="H6" s="2">
        <v>0.42799999999999999</v>
      </c>
      <c r="I6" s="2">
        <v>3.9300000000000003E-3</v>
      </c>
      <c r="J6" s="2">
        <v>14.301</v>
      </c>
      <c r="M6" s="7"/>
      <c r="N6" s="7">
        <v>0</v>
      </c>
      <c r="O6" s="7">
        <v>0</v>
      </c>
      <c r="P6" s="7"/>
      <c r="Q6" s="7">
        <v>0</v>
      </c>
      <c r="R6" s="7"/>
      <c r="S6" s="7">
        <v>3.9300000000000003E-3</v>
      </c>
      <c r="T6" s="7">
        <f t="shared" si="0"/>
        <v>3.7335000000000003E-3</v>
      </c>
      <c r="U6" s="7"/>
      <c r="X6" s="11">
        <v>150</v>
      </c>
      <c r="Y6" s="7"/>
      <c r="Z6" s="7">
        <v>0</v>
      </c>
      <c r="AA6" s="7">
        <v>0</v>
      </c>
      <c r="AB6" s="7"/>
      <c r="AC6" s="7">
        <v>0</v>
      </c>
      <c r="AD6" s="7"/>
      <c r="AE6" s="7">
        <v>0.245</v>
      </c>
      <c r="AF6" s="7">
        <f t="shared" si="1"/>
        <v>0.23274999999999998</v>
      </c>
      <c r="AG6" s="7"/>
    </row>
    <row r="7" spans="1:33" x14ac:dyDescent="0.25">
      <c r="A7" s="1">
        <v>3.5513457328876959E-2</v>
      </c>
      <c r="B7" s="2">
        <v>200</v>
      </c>
      <c r="C7" s="2">
        <v>7.7809999999999997</v>
      </c>
      <c r="D7" s="2">
        <v>2.31</v>
      </c>
      <c r="E7" s="2">
        <v>0.51</v>
      </c>
      <c r="F7" s="2">
        <v>929.01</v>
      </c>
      <c r="G7" s="2">
        <v>16.670000000000002</v>
      </c>
      <c r="H7" s="2">
        <v>0.41399999999999998</v>
      </c>
      <c r="I7" s="2">
        <v>4.3499999999999997E-3</v>
      </c>
      <c r="J7" s="2">
        <v>19.148</v>
      </c>
      <c r="M7" s="7"/>
      <c r="N7" s="7">
        <v>0</v>
      </c>
      <c r="O7" s="7">
        <v>0</v>
      </c>
      <c r="P7" s="7"/>
      <c r="Q7" s="7">
        <v>0</v>
      </c>
      <c r="R7" s="7"/>
      <c r="S7" s="7">
        <v>4.3499999999999997E-3</v>
      </c>
      <c r="T7" s="7">
        <f t="shared" si="0"/>
        <v>4.1324999999999999E-3</v>
      </c>
      <c r="U7" s="7"/>
      <c r="X7" s="11">
        <v>200</v>
      </c>
      <c r="Y7" s="7"/>
      <c r="Z7" s="7">
        <v>0</v>
      </c>
      <c r="AA7" s="7">
        <v>0</v>
      </c>
      <c r="AB7" s="7"/>
      <c r="AC7" s="7">
        <v>0</v>
      </c>
      <c r="AD7" s="7"/>
      <c r="AE7" s="7">
        <v>0.23</v>
      </c>
      <c r="AF7" s="7">
        <f t="shared" si="1"/>
        <v>0.2185</v>
      </c>
      <c r="AG7" s="7"/>
    </row>
    <row r="8" spans="1:33" x14ac:dyDescent="0.25">
      <c r="A8" s="1">
        <v>3.5427262094151486E-2</v>
      </c>
      <c r="B8" s="2">
        <v>250</v>
      </c>
      <c r="C8" s="2">
        <v>7.74</v>
      </c>
      <c r="D8" s="2">
        <v>2.8130000000000002</v>
      </c>
      <c r="E8" s="2">
        <v>0.49099999999999999</v>
      </c>
      <c r="F8" s="2">
        <v>946.54</v>
      </c>
      <c r="G8" s="2">
        <v>14.333</v>
      </c>
      <c r="H8" s="2">
        <v>0.40100000000000002</v>
      </c>
      <c r="I8" s="2">
        <v>4.7699999999999999E-3</v>
      </c>
      <c r="J8" s="2">
        <v>24.161999999999999</v>
      </c>
      <c r="M8" s="7"/>
      <c r="N8" s="7">
        <v>0</v>
      </c>
      <c r="O8" s="7">
        <v>0</v>
      </c>
      <c r="P8" s="7"/>
      <c r="Q8" s="7">
        <v>0</v>
      </c>
      <c r="R8" s="7"/>
      <c r="S8" s="7">
        <v>4.7699999999999999E-3</v>
      </c>
      <c r="T8" s="7">
        <f t="shared" si="0"/>
        <v>4.5314999999999999E-3</v>
      </c>
      <c r="U8" s="7"/>
      <c r="X8" s="11">
        <v>250</v>
      </c>
      <c r="Y8" s="7"/>
      <c r="Z8" s="7">
        <v>0</v>
      </c>
      <c r="AA8" s="7">
        <v>0</v>
      </c>
      <c r="AB8" s="7"/>
      <c r="AC8" s="7">
        <v>0</v>
      </c>
      <c r="AD8" s="7"/>
      <c r="AE8" s="7">
        <v>0.21099999999999999</v>
      </c>
      <c r="AF8" s="7">
        <f t="shared" si="1"/>
        <v>0.20044999999999999</v>
      </c>
      <c r="AG8" s="7"/>
    </row>
    <row r="9" spans="1:33" x14ac:dyDescent="0.25">
      <c r="A9" s="1">
        <v>3.5338044471036369E-2</v>
      </c>
      <c r="B9" s="2">
        <v>300</v>
      </c>
      <c r="C9" s="2">
        <v>7.7069999999999999</v>
      </c>
      <c r="D9" s="2">
        <v>3.31</v>
      </c>
      <c r="E9" s="2">
        <v>0.47199999999999998</v>
      </c>
      <c r="F9" s="2">
        <v>955.65</v>
      </c>
      <c r="G9" s="2">
        <v>12.641</v>
      </c>
      <c r="H9" s="2">
        <v>0.38800000000000001</v>
      </c>
      <c r="I9" s="2">
        <v>5.1900000000000002E-3</v>
      </c>
      <c r="J9" s="2">
        <v>29.34</v>
      </c>
      <c r="M9" s="7"/>
      <c r="N9" s="7">
        <v>0</v>
      </c>
      <c r="O9" s="7">
        <v>0</v>
      </c>
      <c r="P9" s="7"/>
      <c r="Q9" s="7">
        <v>0</v>
      </c>
      <c r="R9" s="7"/>
      <c r="S9" s="7">
        <v>5.1900000000000002E-3</v>
      </c>
      <c r="T9" s="7">
        <f t="shared" si="0"/>
        <v>4.9305E-3</v>
      </c>
      <c r="U9" s="7"/>
      <c r="X9" s="11">
        <v>300</v>
      </c>
      <c r="Y9" s="7"/>
      <c r="Z9" s="7">
        <v>0</v>
      </c>
      <c r="AA9" s="7">
        <v>0</v>
      </c>
      <c r="AB9" s="7"/>
      <c r="AC9" s="7">
        <v>0</v>
      </c>
      <c r="AD9" s="7"/>
      <c r="AE9" s="7">
        <v>0.193</v>
      </c>
      <c r="AF9" s="7">
        <f t="shared" si="1"/>
        <v>0.18334999999999999</v>
      </c>
      <c r="AG9" s="7"/>
    </row>
    <row r="10" spans="1:33" x14ac:dyDescent="0.25">
      <c r="A10" s="1">
        <v>3.5245230408408643E-2</v>
      </c>
      <c r="B10" s="2">
        <v>350</v>
      </c>
      <c r="C10" s="2">
        <v>7.681</v>
      </c>
      <c r="D10" s="2">
        <v>3.8050000000000002</v>
      </c>
      <c r="E10" s="2">
        <v>0.45400000000000001</v>
      </c>
      <c r="F10" s="2">
        <v>962.19</v>
      </c>
      <c r="G10" s="2">
        <v>11.355</v>
      </c>
      <c r="H10" s="2">
        <v>0.376</v>
      </c>
      <c r="I10" s="2">
        <v>5.6100000000000004E-3</v>
      </c>
      <c r="J10" s="2">
        <v>34.722999999999999</v>
      </c>
      <c r="M10" s="7"/>
      <c r="N10" s="7">
        <v>0</v>
      </c>
      <c r="O10" s="7">
        <v>0</v>
      </c>
      <c r="P10" s="7"/>
      <c r="Q10" s="7">
        <v>0</v>
      </c>
      <c r="R10" s="7"/>
      <c r="S10" s="7">
        <v>5.6100000000000004E-3</v>
      </c>
      <c r="T10" s="7">
        <f t="shared" si="0"/>
        <v>5.3295E-3</v>
      </c>
      <c r="U10" s="7"/>
      <c r="X10" s="11">
        <v>350</v>
      </c>
      <c r="Y10" s="7"/>
      <c r="Z10" s="7">
        <v>0</v>
      </c>
      <c r="AA10" s="7">
        <v>0</v>
      </c>
      <c r="AB10" s="7"/>
      <c r="AC10" s="7">
        <v>0</v>
      </c>
      <c r="AD10" s="7"/>
      <c r="AE10" s="7">
        <v>0.18099999999999999</v>
      </c>
      <c r="AF10" s="7">
        <f t="shared" si="1"/>
        <v>0.17194999999999999</v>
      </c>
      <c r="AG10" s="7"/>
    </row>
    <row r="11" spans="1:33" x14ac:dyDescent="0.25">
      <c r="A11" s="1">
        <v>3.5149539608658735E-2</v>
      </c>
      <c r="B11" s="2">
        <v>400</v>
      </c>
      <c r="C11" s="2">
        <v>7.6580000000000004</v>
      </c>
      <c r="D11" s="2">
        <v>4.298</v>
      </c>
      <c r="E11" s="2">
        <v>0.436</v>
      </c>
      <c r="F11" s="2">
        <v>970.56</v>
      </c>
      <c r="G11" s="2">
        <v>10.342000000000001</v>
      </c>
      <c r="H11" s="2">
        <v>0.36399999999999999</v>
      </c>
      <c r="I11" s="2">
        <v>6.0299999999999998E-3</v>
      </c>
      <c r="J11" s="2">
        <v>40.25</v>
      </c>
      <c r="M11" s="7"/>
      <c r="N11" s="7">
        <v>0</v>
      </c>
      <c r="O11" s="7">
        <v>0</v>
      </c>
      <c r="P11" s="7"/>
      <c r="Q11" s="7">
        <v>0</v>
      </c>
      <c r="R11" s="7"/>
      <c r="S11" s="7">
        <v>6.0299999999999998E-3</v>
      </c>
      <c r="T11" s="7">
        <f t="shared" si="0"/>
        <v>5.7284999999999992E-3</v>
      </c>
      <c r="U11" s="7"/>
      <c r="X11" s="11">
        <v>400</v>
      </c>
      <c r="Y11" s="7"/>
      <c r="Z11" s="7">
        <v>0</v>
      </c>
      <c r="AA11" s="7">
        <v>0</v>
      </c>
      <c r="AB11" s="7"/>
      <c r="AC11" s="7">
        <v>0</v>
      </c>
      <c r="AD11" s="7"/>
      <c r="AE11" s="7">
        <v>0.16300000000000001</v>
      </c>
      <c r="AF11" s="7">
        <f t="shared" si="1"/>
        <v>0.15484999999999999</v>
      </c>
      <c r="AG11" s="7"/>
    </row>
    <row r="12" spans="1:33" x14ac:dyDescent="0.25">
      <c r="A12" s="1">
        <v>3.5050429588560784E-2</v>
      </c>
      <c r="B12" s="2">
        <v>450</v>
      </c>
      <c r="C12" s="2">
        <v>7.6390000000000002</v>
      </c>
      <c r="D12" s="2">
        <v>4.7919999999999998</v>
      </c>
      <c r="E12" s="2">
        <v>0.42</v>
      </c>
      <c r="F12" s="2">
        <v>977.17</v>
      </c>
      <c r="G12" s="2">
        <v>9.5210000000000008</v>
      </c>
      <c r="H12" s="2">
        <v>0.35299999999999998</v>
      </c>
      <c r="I12" s="2">
        <v>6.45E-3</v>
      </c>
      <c r="J12" s="2">
        <v>45.951000000000001</v>
      </c>
      <c r="M12" s="7"/>
      <c r="N12" s="7">
        <v>0</v>
      </c>
      <c r="O12" s="7">
        <v>0</v>
      </c>
      <c r="P12" s="7"/>
      <c r="Q12" s="7">
        <v>0</v>
      </c>
      <c r="R12" s="7"/>
      <c r="S12" s="7">
        <v>6.45E-3</v>
      </c>
      <c r="T12" s="7">
        <f t="shared" si="0"/>
        <v>6.1275000000000001E-3</v>
      </c>
      <c r="U12" s="7"/>
      <c r="X12" s="11">
        <v>450</v>
      </c>
      <c r="Y12" s="7"/>
      <c r="Z12" s="7">
        <v>0</v>
      </c>
      <c r="AA12" s="7">
        <v>0</v>
      </c>
      <c r="AB12" s="7"/>
      <c r="AC12" s="7">
        <v>0</v>
      </c>
      <c r="AD12" s="7"/>
      <c r="AE12" s="7">
        <v>0.14799999999999999</v>
      </c>
      <c r="AF12" s="7">
        <f t="shared" si="1"/>
        <v>0.14059999999999997</v>
      </c>
      <c r="AG12" s="7"/>
    </row>
    <row r="13" spans="1:33" x14ac:dyDescent="0.25">
      <c r="A13" s="1">
        <v>3.4947438646429019E-2</v>
      </c>
      <c r="B13" s="2">
        <v>500</v>
      </c>
      <c r="C13" s="2">
        <v>7.6219999999999999</v>
      </c>
      <c r="D13" s="2">
        <v>5.2850000000000001</v>
      </c>
      <c r="E13" s="2">
        <v>0.40400000000000003</v>
      </c>
      <c r="F13" s="2">
        <v>981.23</v>
      </c>
      <c r="G13" s="2">
        <v>8.8439999999999994</v>
      </c>
      <c r="H13" s="2">
        <v>0.34300000000000003</v>
      </c>
      <c r="I13" s="2">
        <v>6.8700000000000002E-3</v>
      </c>
      <c r="J13" s="2">
        <v>51.869</v>
      </c>
      <c r="M13" s="7"/>
      <c r="N13" s="7">
        <v>0</v>
      </c>
      <c r="O13" s="7">
        <v>0</v>
      </c>
      <c r="P13" s="7"/>
      <c r="Q13" s="7">
        <v>0</v>
      </c>
      <c r="R13" s="7"/>
      <c r="S13" s="7">
        <v>6.8700000000000002E-3</v>
      </c>
      <c r="T13" s="7">
        <f t="shared" si="0"/>
        <v>6.5265000000000002E-3</v>
      </c>
      <c r="U13" s="7"/>
      <c r="X13" s="11">
        <v>500</v>
      </c>
      <c r="Y13" s="7"/>
      <c r="Z13" s="7">
        <v>0</v>
      </c>
      <c r="AA13" s="7">
        <v>0</v>
      </c>
      <c r="AB13" s="7"/>
      <c r="AC13" s="7">
        <v>0</v>
      </c>
      <c r="AD13" s="7"/>
      <c r="AE13" s="7">
        <v>0.13700000000000001</v>
      </c>
      <c r="AF13" s="7">
        <f t="shared" si="1"/>
        <v>0.13015000000000002</v>
      </c>
      <c r="AG13" s="7"/>
    </row>
    <row r="14" spans="1:33" x14ac:dyDescent="0.25">
      <c r="A14" s="1">
        <v>3.4842283467512579E-2</v>
      </c>
      <c r="B14" s="2">
        <v>550</v>
      </c>
      <c r="C14" s="2">
        <v>7.6070000000000002</v>
      </c>
      <c r="D14" s="2">
        <v>5.7789999999999999</v>
      </c>
      <c r="E14" s="2">
        <v>0.39</v>
      </c>
      <c r="F14" s="2">
        <v>986.95</v>
      </c>
      <c r="G14" s="2">
        <v>8.2759999999999998</v>
      </c>
      <c r="H14" s="2">
        <v>0.33300000000000002</v>
      </c>
      <c r="I14" s="2">
        <v>7.2899999999999996E-3</v>
      </c>
      <c r="J14" s="2">
        <v>57.895000000000003</v>
      </c>
      <c r="M14" s="7"/>
      <c r="N14" s="7">
        <v>0</v>
      </c>
      <c r="O14" s="7">
        <v>0</v>
      </c>
      <c r="P14" s="7"/>
      <c r="Q14" s="7">
        <v>0</v>
      </c>
      <c r="R14" s="7"/>
      <c r="S14" s="7">
        <v>7.2899999999999996E-3</v>
      </c>
      <c r="T14" s="7">
        <f t="shared" si="0"/>
        <v>6.9254999999999994E-3</v>
      </c>
      <c r="U14" s="7"/>
      <c r="X14" s="11">
        <v>550</v>
      </c>
      <c r="Y14" s="7"/>
      <c r="Z14" s="7">
        <v>0</v>
      </c>
      <c r="AA14" s="7">
        <v>0</v>
      </c>
      <c r="AB14" s="7"/>
      <c r="AC14" s="7">
        <v>0</v>
      </c>
      <c r="AD14" s="7"/>
      <c r="AE14" s="7">
        <v>0.121</v>
      </c>
      <c r="AF14" s="7">
        <f t="shared" si="1"/>
        <v>0.11495</v>
      </c>
      <c r="AG14" s="7"/>
    </row>
    <row r="15" spans="1:33" x14ac:dyDescent="0.25">
      <c r="A15" s="1">
        <v>3.4734210828741924E-2</v>
      </c>
      <c r="B15" s="2">
        <v>600</v>
      </c>
      <c r="C15" s="2">
        <v>7.5940000000000003</v>
      </c>
      <c r="D15" s="2">
        <v>6.2750000000000004</v>
      </c>
      <c r="E15" s="2">
        <v>0.376</v>
      </c>
      <c r="F15" s="2">
        <v>993.24</v>
      </c>
      <c r="G15" s="2">
        <v>7.7910000000000004</v>
      </c>
      <c r="H15" s="2">
        <v>0.32400000000000001</v>
      </c>
      <c r="I15" s="2">
        <v>7.7099999999999998E-3</v>
      </c>
      <c r="J15" s="2">
        <v>64.070999999999998</v>
      </c>
      <c r="M15" s="7"/>
      <c r="N15" s="7">
        <v>0</v>
      </c>
      <c r="O15" s="7">
        <v>0</v>
      </c>
      <c r="P15" s="7"/>
      <c r="Q15" s="7">
        <v>0</v>
      </c>
      <c r="R15" s="7"/>
      <c r="S15" s="7">
        <v>7.7099999999999998E-3</v>
      </c>
      <c r="T15" s="7">
        <f t="shared" si="0"/>
        <v>7.3244999999999994E-3</v>
      </c>
      <c r="U15" s="7"/>
      <c r="X15" s="11">
        <v>600</v>
      </c>
      <c r="Y15" s="7"/>
      <c r="Z15" s="7">
        <v>0</v>
      </c>
      <c r="AA15" s="7">
        <v>0</v>
      </c>
      <c r="AB15" s="7"/>
      <c r="AC15" s="7">
        <v>0</v>
      </c>
      <c r="AD15" s="7"/>
      <c r="AE15" s="7">
        <v>0.106</v>
      </c>
      <c r="AF15" s="7">
        <f t="shared" si="1"/>
        <v>0.1007</v>
      </c>
      <c r="AG15" s="7"/>
    </row>
    <row r="16" spans="1:33" x14ac:dyDescent="0.25">
      <c r="A16" s="1">
        <v>3.4623073615048343E-2</v>
      </c>
      <c r="B16" s="2">
        <v>650</v>
      </c>
      <c r="C16" s="2">
        <v>7.5819999999999999</v>
      </c>
      <c r="D16" s="2">
        <v>6.7720000000000002</v>
      </c>
      <c r="E16" s="2">
        <v>0.36299999999999999</v>
      </c>
      <c r="F16" s="2">
        <v>998.92</v>
      </c>
      <c r="G16" s="2">
        <v>7.3739999999999997</v>
      </c>
      <c r="H16" s="2">
        <v>0.315</v>
      </c>
      <c r="I16" s="2">
        <v>8.1300000000000001E-3</v>
      </c>
      <c r="J16" s="2">
        <v>70.403999999999996</v>
      </c>
      <c r="M16" s="7"/>
      <c r="N16" s="7">
        <v>0</v>
      </c>
      <c r="O16" s="7">
        <v>0</v>
      </c>
      <c r="P16" s="7"/>
      <c r="Q16" s="7">
        <v>0</v>
      </c>
      <c r="R16" s="7"/>
      <c r="S16" s="7">
        <v>8.1300000000000001E-3</v>
      </c>
      <c r="T16" s="7">
        <f t="shared" si="0"/>
        <v>7.7234999999999995E-3</v>
      </c>
      <c r="U16" s="7"/>
      <c r="X16" s="11">
        <v>650</v>
      </c>
      <c r="Y16" s="7"/>
      <c r="Z16" s="7">
        <v>0</v>
      </c>
      <c r="AA16" s="7">
        <v>0</v>
      </c>
      <c r="AB16" s="7"/>
      <c r="AC16" s="7">
        <v>0</v>
      </c>
      <c r="AD16" s="7"/>
      <c r="AE16" s="7">
        <v>0.09</v>
      </c>
      <c r="AF16" s="7">
        <f t="shared" si="1"/>
        <v>8.5499999999999993E-2</v>
      </c>
      <c r="AG16" s="7"/>
    </row>
    <row r="17" spans="1:33" x14ac:dyDescent="0.25">
      <c r="A17" s="1">
        <v>3.4512353368919106E-2</v>
      </c>
      <c r="B17" s="2">
        <v>700</v>
      </c>
      <c r="C17" s="2">
        <v>7.5709999999999997</v>
      </c>
      <c r="D17" s="2">
        <v>7.2709999999999999</v>
      </c>
      <c r="E17" s="2">
        <v>0.35099999999999998</v>
      </c>
      <c r="F17" s="2">
        <v>1001.86</v>
      </c>
      <c r="G17" s="2">
        <v>7.0110000000000001</v>
      </c>
      <c r="H17" s="2">
        <v>0.307</v>
      </c>
      <c r="I17" s="2">
        <v>8.5199999999999998E-3</v>
      </c>
      <c r="J17" s="2">
        <v>76.694999999999993</v>
      </c>
      <c r="M17" s="7"/>
      <c r="N17" s="7">
        <v>0</v>
      </c>
      <c r="O17" s="7">
        <v>0</v>
      </c>
      <c r="P17" s="7"/>
      <c r="Q17" s="7">
        <v>0</v>
      </c>
      <c r="R17" s="7"/>
      <c r="S17" s="7">
        <v>8.5199999999999998E-3</v>
      </c>
      <c r="T17" s="7">
        <f t="shared" si="0"/>
        <v>8.0939999999999988E-3</v>
      </c>
      <c r="U17" s="7"/>
      <c r="X17" s="11">
        <v>700</v>
      </c>
      <c r="Y17" s="7"/>
      <c r="Z17" s="7">
        <v>0</v>
      </c>
      <c r="AA17" s="7">
        <v>0</v>
      </c>
      <c r="AB17" s="7"/>
      <c r="AC17" s="7">
        <v>0</v>
      </c>
      <c r="AD17" s="7"/>
      <c r="AE17" s="7">
        <v>7.9000000000000001E-2</v>
      </c>
      <c r="AF17" s="7">
        <f t="shared" si="1"/>
        <v>7.5049999999999992E-2</v>
      </c>
      <c r="AG17" s="7"/>
    </row>
    <row r="18" spans="1:33" x14ac:dyDescent="0.25">
      <c r="A18" s="1">
        <v>3.4400905482482688E-2</v>
      </c>
      <c r="B18" s="2">
        <v>750</v>
      </c>
      <c r="C18" s="2">
        <v>7.5609999999999999</v>
      </c>
      <c r="D18" s="2">
        <v>7.7679999999999998</v>
      </c>
      <c r="E18" s="2">
        <v>0.33900000000000002</v>
      </c>
      <c r="F18" s="2">
        <v>995.41</v>
      </c>
      <c r="G18" s="2">
        <v>6.6950000000000003</v>
      </c>
      <c r="H18" s="2">
        <v>0.29899999999999999</v>
      </c>
      <c r="I18" s="2">
        <v>8.9099999999999995E-3</v>
      </c>
      <c r="J18" s="2">
        <v>83.009</v>
      </c>
      <c r="M18" s="7"/>
      <c r="N18" s="7">
        <v>0</v>
      </c>
      <c r="O18" s="7">
        <v>0</v>
      </c>
      <c r="P18" s="7"/>
      <c r="Q18" s="7">
        <v>0</v>
      </c>
      <c r="R18" s="7"/>
      <c r="S18" s="7">
        <v>8.9099999999999995E-3</v>
      </c>
      <c r="T18" s="7">
        <f t="shared" si="0"/>
        <v>8.4644999999999998E-3</v>
      </c>
      <c r="U18" s="7"/>
      <c r="X18" s="11">
        <v>750</v>
      </c>
      <c r="Y18" s="7"/>
      <c r="Z18" s="7">
        <v>0</v>
      </c>
      <c r="AA18" s="7">
        <v>0</v>
      </c>
      <c r="AB18" s="7"/>
      <c r="AC18" s="7">
        <v>0</v>
      </c>
      <c r="AD18" s="7"/>
      <c r="AE18" s="7">
        <v>6.8000000000000005E-2</v>
      </c>
      <c r="AF18" s="7">
        <f t="shared" si="1"/>
        <v>6.4600000000000005E-2</v>
      </c>
      <c r="AG18" s="7"/>
    </row>
    <row r="19" spans="1:33" x14ac:dyDescent="0.25">
      <c r="A19" s="1">
        <v>3.4291791227785175E-2</v>
      </c>
      <c r="B19" s="2">
        <v>800</v>
      </c>
      <c r="C19" s="2">
        <v>7.5519999999999996</v>
      </c>
      <c r="D19" s="2">
        <v>8.2569999999999997</v>
      </c>
      <c r="E19" s="2">
        <v>0.32800000000000001</v>
      </c>
      <c r="F19" s="2">
        <v>967.51</v>
      </c>
      <c r="G19" s="2">
        <v>6.4189999999999996</v>
      </c>
      <c r="H19" s="2">
        <v>0.29099999999999998</v>
      </c>
      <c r="I19" s="2">
        <v>9.2899999999999996E-3</v>
      </c>
      <c r="J19" s="2">
        <v>89.173000000000002</v>
      </c>
      <c r="M19" s="7"/>
      <c r="N19" s="7">
        <v>0</v>
      </c>
      <c r="O19" s="7">
        <v>0</v>
      </c>
      <c r="P19" s="7"/>
      <c r="Q19" s="7">
        <v>0</v>
      </c>
      <c r="R19" s="7"/>
      <c r="S19" s="7">
        <v>9.2899999999999996E-3</v>
      </c>
      <c r="T19" s="7">
        <f t="shared" si="0"/>
        <v>8.8255E-3</v>
      </c>
      <c r="U19" s="7"/>
      <c r="X19" s="11">
        <v>800</v>
      </c>
      <c r="Y19" s="7"/>
      <c r="Z19" s="7">
        <v>0</v>
      </c>
      <c r="AA19" s="7">
        <v>0</v>
      </c>
      <c r="AB19" s="7"/>
      <c r="AC19" s="7">
        <v>0</v>
      </c>
      <c r="AD19" s="7"/>
      <c r="AE19" s="7">
        <v>5.5E-2</v>
      </c>
      <c r="AF19" s="7">
        <f t="shared" si="1"/>
        <v>5.2249999999999998E-2</v>
      </c>
      <c r="AG19" s="7"/>
    </row>
    <row r="20" spans="1:33" x14ac:dyDescent="0.25">
      <c r="A20" s="1">
        <v>3.4187733315028383E-2</v>
      </c>
      <c r="B20" s="2">
        <v>850</v>
      </c>
      <c r="C20" s="2">
        <v>7.5430000000000001</v>
      </c>
      <c r="D20" s="2">
        <v>8.7319999999999993</v>
      </c>
      <c r="E20" s="2">
        <v>0.316</v>
      </c>
      <c r="F20" s="2">
        <v>953.2</v>
      </c>
      <c r="G20" s="2">
        <v>6.18</v>
      </c>
      <c r="H20" s="2">
        <v>0.28499999999999998</v>
      </c>
      <c r="I20" s="2">
        <v>9.6699999999999998E-3</v>
      </c>
      <c r="J20" s="2">
        <v>95.034999999999997</v>
      </c>
      <c r="M20" s="7"/>
      <c r="N20" s="7">
        <v>0</v>
      </c>
      <c r="O20" s="7">
        <v>0</v>
      </c>
      <c r="P20" s="7"/>
      <c r="Q20" s="7">
        <v>0</v>
      </c>
      <c r="R20" s="7"/>
      <c r="S20" s="7">
        <v>9.6699999999999998E-3</v>
      </c>
      <c r="T20" s="7">
        <f t="shared" si="0"/>
        <v>9.1865000000000002E-3</v>
      </c>
      <c r="U20" s="7"/>
      <c r="X20" s="11">
        <v>850</v>
      </c>
      <c r="Y20" s="7"/>
      <c r="Z20" s="7">
        <v>0</v>
      </c>
      <c r="AA20" s="7">
        <v>0</v>
      </c>
      <c r="AB20" s="7"/>
      <c r="AC20" s="7">
        <v>0</v>
      </c>
      <c r="AD20" s="7"/>
      <c r="AE20" s="7">
        <v>4.3999999999999997E-2</v>
      </c>
      <c r="AF20" s="7">
        <f t="shared" si="1"/>
        <v>4.1799999999999997E-2</v>
      </c>
      <c r="AG20" s="7"/>
    </row>
    <row r="21" spans="1:33" x14ac:dyDescent="0.25">
      <c r="A21" s="1">
        <v>3.4098485305961233E-2</v>
      </c>
      <c r="B21" s="2">
        <v>900</v>
      </c>
      <c r="C21" s="2">
        <v>7.5350000000000001</v>
      </c>
      <c r="D21" s="2">
        <v>9.2070000000000007</v>
      </c>
      <c r="E21" s="2">
        <v>0.30499999999999999</v>
      </c>
      <c r="F21" s="2">
        <v>961.96</v>
      </c>
      <c r="G21" s="2">
        <v>5.968</v>
      </c>
      <c r="H21" s="2">
        <v>0.27900000000000003</v>
      </c>
      <c r="I21" s="2">
        <v>1.005E-2</v>
      </c>
      <c r="J21" s="2">
        <v>100.05</v>
      </c>
      <c r="M21" s="7"/>
      <c r="N21" s="7">
        <v>0</v>
      </c>
      <c r="O21" s="7">
        <v>0</v>
      </c>
      <c r="P21" s="7"/>
      <c r="Q21" s="7">
        <v>0</v>
      </c>
      <c r="R21" s="7"/>
      <c r="S21" s="7">
        <v>1.005E-2</v>
      </c>
      <c r="T21" s="7">
        <f t="shared" si="0"/>
        <v>9.5474999999999987E-3</v>
      </c>
      <c r="U21" s="7"/>
      <c r="X21" s="11">
        <v>900</v>
      </c>
      <c r="Y21" s="7"/>
      <c r="Z21" s="7">
        <v>0</v>
      </c>
      <c r="AA21" s="7">
        <v>0</v>
      </c>
      <c r="AB21" s="7"/>
      <c r="AC21" s="7">
        <v>0</v>
      </c>
      <c r="AD21" s="7"/>
      <c r="AE21" s="7">
        <v>3.3000000000000002E-2</v>
      </c>
      <c r="AF21" s="7">
        <f t="shared" si="1"/>
        <v>3.1350000000000003E-2</v>
      </c>
      <c r="AG21" s="7"/>
    </row>
    <row r="22" spans="1:33" x14ac:dyDescent="0.25">
      <c r="A22" s="1">
        <v>3.4024651542250921E-2</v>
      </c>
      <c r="B22" s="2">
        <v>950</v>
      </c>
      <c r="C22" s="2">
        <v>7.5279999999999996</v>
      </c>
      <c r="D22" s="2">
        <v>9.6850000000000005</v>
      </c>
      <c r="E22" s="2">
        <v>0.29199999999999998</v>
      </c>
      <c r="F22" s="2">
        <v>970.28</v>
      </c>
      <c r="G22" s="2">
        <v>5.7759999999999998</v>
      </c>
      <c r="H22" s="2">
        <v>0.27300000000000002</v>
      </c>
      <c r="I22" s="2">
        <v>1.043E-2</v>
      </c>
      <c r="J22" s="2">
        <v>104.19</v>
      </c>
      <c r="M22" s="7"/>
      <c r="N22" s="7">
        <v>0</v>
      </c>
      <c r="O22" s="7">
        <v>0</v>
      </c>
      <c r="P22" s="7"/>
      <c r="Q22" s="7">
        <v>0</v>
      </c>
      <c r="R22" s="7"/>
      <c r="S22" s="7">
        <v>1.043E-2</v>
      </c>
      <c r="T22" s="7">
        <f t="shared" si="0"/>
        <v>9.9084999999999989E-3</v>
      </c>
      <c r="U22" s="7"/>
      <c r="X22" s="11">
        <v>950</v>
      </c>
      <c r="Y22" s="7"/>
      <c r="Z22" s="7">
        <v>0</v>
      </c>
      <c r="AA22" s="7">
        <v>0</v>
      </c>
      <c r="AB22" s="7"/>
      <c r="AC22" s="7">
        <v>0</v>
      </c>
      <c r="AD22" s="7"/>
      <c r="AE22" s="7">
        <v>2.3199999999999998E-2</v>
      </c>
      <c r="AF22" s="7">
        <f t="shared" si="1"/>
        <v>2.2039999999999997E-2</v>
      </c>
      <c r="AG22" s="7"/>
    </row>
    <row r="23" spans="1:33" x14ac:dyDescent="0.25">
      <c r="A23" s="1">
        <v>3.3971595755629254E-2</v>
      </c>
      <c r="B23" s="2">
        <v>1000</v>
      </c>
      <c r="C23" s="2">
        <v>7.5209999999999999</v>
      </c>
      <c r="D23" s="2">
        <v>10.167999999999999</v>
      </c>
      <c r="E23" s="2">
        <v>0.27900000000000003</v>
      </c>
      <c r="F23" s="2">
        <v>977.92</v>
      </c>
      <c r="G23" s="2">
        <v>5.601</v>
      </c>
      <c r="H23" s="2">
        <v>0.26800000000000002</v>
      </c>
      <c r="I23" s="2">
        <v>1.081E-2</v>
      </c>
      <c r="J23" s="2">
        <v>107.16</v>
      </c>
      <c r="M23" s="7"/>
      <c r="N23" s="7">
        <v>0</v>
      </c>
      <c r="O23" s="7">
        <v>0</v>
      </c>
      <c r="P23" s="7"/>
      <c r="Q23" s="7">
        <v>0</v>
      </c>
      <c r="R23" s="7"/>
      <c r="S23" s="7">
        <v>1.081E-2</v>
      </c>
      <c r="T23" s="7"/>
      <c r="U23" s="7"/>
      <c r="X23" s="11">
        <v>1000</v>
      </c>
      <c r="Y23" s="7"/>
      <c r="Z23" s="7">
        <v>0</v>
      </c>
      <c r="AA23" s="7">
        <v>0</v>
      </c>
      <c r="AB23" s="7"/>
      <c r="AC23" s="7">
        <v>0</v>
      </c>
      <c r="AD23" s="7"/>
      <c r="AE23" s="13">
        <v>2.1600000000000001E-2</v>
      </c>
      <c r="AF23" s="7"/>
      <c r="AG23" s="7"/>
    </row>
    <row r="24" spans="1:33" x14ac:dyDescent="0.25">
      <c r="A24" s="1">
        <v>3.3908440116758948E-2</v>
      </c>
      <c r="B24" s="2">
        <v>1050</v>
      </c>
      <c r="C24" s="2">
        <v>7.3230000000000004</v>
      </c>
      <c r="D24" s="2">
        <v>10.691000000000001</v>
      </c>
      <c r="E24" s="2">
        <v>2.9569999999999999</v>
      </c>
      <c r="F24" s="2">
        <v>652.07000000000005</v>
      </c>
      <c r="G24" s="2">
        <v>17.791</v>
      </c>
      <c r="H24" s="2">
        <v>0.54100000000000004</v>
      </c>
      <c r="I24" s="2">
        <v>1.119E-2</v>
      </c>
      <c r="J24" s="2">
        <v>110.7</v>
      </c>
      <c r="M24" s="7"/>
      <c r="N24" s="7">
        <v>0</v>
      </c>
      <c r="O24" s="7">
        <v>0</v>
      </c>
      <c r="P24" s="7"/>
      <c r="Q24" s="7">
        <v>0</v>
      </c>
      <c r="R24" s="7"/>
      <c r="S24" s="7">
        <v>1.119E-2</v>
      </c>
      <c r="T24" s="7"/>
      <c r="U24" s="7"/>
      <c r="X24" s="11">
        <v>1050</v>
      </c>
      <c r="Y24" s="7"/>
      <c r="Z24" s="7">
        <v>0</v>
      </c>
      <c r="AA24" s="7">
        <v>0</v>
      </c>
      <c r="AB24" s="7"/>
      <c r="AC24" s="7">
        <v>0</v>
      </c>
      <c r="AD24" s="7"/>
      <c r="AE24" s="13">
        <v>2.1299999999999999E-2</v>
      </c>
      <c r="AF24" s="7"/>
      <c r="AG24" s="7"/>
    </row>
    <row r="25" spans="1:33" x14ac:dyDescent="0.25">
      <c r="A25" s="1">
        <v>3.3816292440755298E-2</v>
      </c>
      <c r="B25" s="2">
        <v>1100</v>
      </c>
      <c r="C25" s="2">
        <v>7.13</v>
      </c>
      <c r="D25" s="2">
        <v>11.208</v>
      </c>
      <c r="E25" s="2">
        <v>2.92</v>
      </c>
      <c r="F25" s="2">
        <v>657.85</v>
      </c>
      <c r="G25" s="2">
        <v>17.196999999999999</v>
      </c>
      <c r="H25" s="2">
        <v>0.53800000000000003</v>
      </c>
      <c r="I25" s="2">
        <v>1.157E-2</v>
      </c>
      <c r="J25" s="2">
        <v>115.84</v>
      </c>
      <c r="M25" s="7"/>
      <c r="N25" s="7">
        <v>0</v>
      </c>
      <c r="O25" s="7">
        <v>0</v>
      </c>
      <c r="P25" s="7"/>
      <c r="Q25" s="7">
        <v>0</v>
      </c>
      <c r="R25" s="7"/>
      <c r="S25" s="7">
        <v>1.157E-2</v>
      </c>
      <c r="T25" s="7"/>
      <c r="U25" s="7"/>
      <c r="X25" s="11">
        <v>1100</v>
      </c>
      <c r="Y25" s="7"/>
      <c r="Z25" s="7">
        <v>0</v>
      </c>
      <c r="AA25" s="7">
        <v>0</v>
      </c>
      <c r="AB25" s="7"/>
      <c r="AC25" s="7">
        <v>0</v>
      </c>
      <c r="AD25" s="7"/>
      <c r="AE25" s="13">
        <v>2.1100000000000001E-2</v>
      </c>
      <c r="AF25" s="7"/>
      <c r="AG25" s="7"/>
    </row>
    <row r="26" spans="1:33" x14ac:dyDescent="0.25">
      <c r="A26" s="1">
        <v>3.3728959206242533E-2</v>
      </c>
      <c r="B26" s="2">
        <v>1150</v>
      </c>
      <c r="C26" s="2">
        <v>6.9470000000000001</v>
      </c>
      <c r="D26" s="2">
        <v>11.718</v>
      </c>
      <c r="E26" s="2">
        <v>2.8860000000000001</v>
      </c>
      <c r="F26" s="2">
        <v>663.22</v>
      </c>
      <c r="G26" s="2">
        <v>16.675000000000001</v>
      </c>
      <c r="H26" s="2">
        <v>0.53500000000000003</v>
      </c>
      <c r="I26" s="2">
        <v>1.1939999999999999E-2</v>
      </c>
      <c r="J26" s="2">
        <v>120.7</v>
      </c>
      <c r="M26" s="7"/>
      <c r="N26" s="7">
        <v>0</v>
      </c>
      <c r="O26" s="7">
        <v>0</v>
      </c>
      <c r="P26" s="7"/>
      <c r="Q26" s="7">
        <v>0</v>
      </c>
      <c r="R26" s="7"/>
      <c r="S26" s="7">
        <v>1.1939999999999999E-2</v>
      </c>
      <c r="T26" s="7"/>
      <c r="U26" s="7"/>
      <c r="X26" s="11">
        <v>1150</v>
      </c>
      <c r="Y26" s="7"/>
      <c r="Z26" s="7">
        <v>0</v>
      </c>
      <c r="AA26" s="7">
        <v>0</v>
      </c>
      <c r="AB26" s="7"/>
      <c r="AC26" s="7">
        <v>0</v>
      </c>
      <c r="AD26" s="7"/>
      <c r="AE26" s="13">
        <v>2.095E-2</v>
      </c>
      <c r="AF26" s="7"/>
      <c r="AG26" s="7"/>
    </row>
    <row r="27" spans="1:33" x14ac:dyDescent="0.25">
      <c r="A27" s="1">
        <v>3.3642687605028115E-2</v>
      </c>
      <c r="B27" s="2">
        <v>1200</v>
      </c>
      <c r="C27" s="2">
        <v>6.77</v>
      </c>
      <c r="D27" s="2">
        <v>12.223000000000001</v>
      </c>
      <c r="E27" s="2">
        <v>2.8530000000000002</v>
      </c>
      <c r="F27" s="2">
        <v>668.33</v>
      </c>
      <c r="G27" s="2">
        <v>16.210999999999999</v>
      </c>
      <c r="H27" s="2">
        <v>0.53200000000000003</v>
      </c>
      <c r="I27" s="2">
        <v>1.2319999999999999E-2</v>
      </c>
      <c r="J27" s="2">
        <v>125.49</v>
      </c>
      <c r="M27" s="7"/>
      <c r="N27" s="7">
        <v>0</v>
      </c>
      <c r="O27" s="7">
        <v>0</v>
      </c>
      <c r="P27" s="7"/>
      <c r="Q27" s="7">
        <v>0</v>
      </c>
      <c r="R27" s="7"/>
      <c r="S27" s="7">
        <v>1.2319999999999999E-2</v>
      </c>
      <c r="T27" s="7"/>
      <c r="U27" s="7"/>
      <c r="X27" s="11">
        <v>1200</v>
      </c>
      <c r="Y27" s="7"/>
      <c r="Z27" s="7">
        <v>0</v>
      </c>
      <c r="AA27" s="7">
        <v>0</v>
      </c>
      <c r="AB27" s="7"/>
      <c r="AC27" s="7">
        <v>0</v>
      </c>
      <c r="AD27" s="7"/>
      <c r="AE27" s="13">
        <v>2.0799999999999999E-2</v>
      </c>
      <c r="AF27" s="7"/>
      <c r="AG27" s="7"/>
    </row>
    <row r="28" spans="1:33" x14ac:dyDescent="0.25">
      <c r="A28" s="1">
        <v>3.3560376553765453E-2</v>
      </c>
      <c r="B28" s="2">
        <v>1250</v>
      </c>
      <c r="C28" s="2">
        <v>6.6</v>
      </c>
      <c r="D28" s="2">
        <v>12.724</v>
      </c>
      <c r="E28" s="2">
        <v>2.823</v>
      </c>
      <c r="F28" s="2">
        <v>672.97</v>
      </c>
      <c r="G28" s="2">
        <v>15.797000000000001</v>
      </c>
      <c r="H28" s="2">
        <v>0.53</v>
      </c>
      <c r="I28" s="2">
        <v>1.269E-2</v>
      </c>
      <c r="J28" s="2">
        <v>130.05000000000001</v>
      </c>
      <c r="M28" s="7"/>
      <c r="N28" s="7">
        <v>0</v>
      </c>
      <c r="O28" s="7">
        <v>0</v>
      </c>
      <c r="P28" s="7"/>
      <c r="Q28" s="7">
        <v>0</v>
      </c>
      <c r="R28" s="7"/>
      <c r="S28" s="7">
        <v>1.269E-2</v>
      </c>
      <c r="T28" s="7"/>
      <c r="U28" s="7"/>
      <c r="X28" s="11">
        <v>1250</v>
      </c>
      <c r="Y28" s="7"/>
      <c r="Z28" s="7">
        <v>0</v>
      </c>
      <c r="AA28" s="7">
        <v>0</v>
      </c>
      <c r="AB28" s="7"/>
      <c r="AC28" s="7">
        <v>0</v>
      </c>
      <c r="AD28" s="7"/>
      <c r="AE28" s="13">
        <v>2.0650000000000002E-2</v>
      </c>
      <c r="AF28" s="7"/>
      <c r="AG28" s="7"/>
    </row>
    <row r="29" spans="1:33" x14ac:dyDescent="0.25">
      <c r="A29" s="1">
        <v>3.3479154813572005E-2</v>
      </c>
      <c r="B29" s="2">
        <v>1300</v>
      </c>
      <c r="C29" s="2">
        <v>6.4359999999999999</v>
      </c>
      <c r="D29" s="2">
        <v>13.221</v>
      </c>
      <c r="E29" s="2">
        <v>2.7930000000000001</v>
      </c>
      <c r="F29" s="2">
        <v>677.29</v>
      </c>
      <c r="G29" s="2">
        <v>15.423</v>
      </c>
      <c r="H29" s="2">
        <v>0.52800000000000002</v>
      </c>
      <c r="I29" s="2">
        <v>1.307E-2</v>
      </c>
      <c r="J29" s="2">
        <v>134.55000000000001</v>
      </c>
      <c r="M29" s="7"/>
      <c r="N29" s="7">
        <v>0</v>
      </c>
      <c r="O29" s="7">
        <v>0</v>
      </c>
      <c r="P29" s="7"/>
      <c r="Q29" s="7">
        <v>0</v>
      </c>
      <c r="R29" s="7"/>
      <c r="S29" s="7">
        <v>1.307E-2</v>
      </c>
      <c r="T29" s="7"/>
      <c r="U29" s="7"/>
      <c r="X29" s="11">
        <v>1300</v>
      </c>
      <c r="Y29" s="7"/>
      <c r="Z29" s="7">
        <v>0</v>
      </c>
      <c r="AA29" s="7">
        <v>0</v>
      </c>
      <c r="AB29" s="7"/>
      <c r="AC29" s="7">
        <v>0</v>
      </c>
      <c r="AD29" s="7"/>
      <c r="AE29" s="13">
        <v>2.051E-2</v>
      </c>
      <c r="AF29" s="7"/>
      <c r="AG29" s="7"/>
    </row>
    <row r="30" spans="1:33" x14ac:dyDescent="0.25">
      <c r="A30" s="1">
        <v>3.340284033561864E-2</v>
      </c>
      <c r="B30" s="2">
        <v>1350</v>
      </c>
      <c r="C30" s="2">
        <v>6.2770000000000001</v>
      </c>
      <c r="D30" s="2">
        <v>13.714</v>
      </c>
      <c r="E30" s="2">
        <v>2.7650000000000001</v>
      </c>
      <c r="F30" s="2">
        <v>681.33</v>
      </c>
      <c r="G30" s="2">
        <v>15.085000000000001</v>
      </c>
      <c r="H30" s="2">
        <v>0.52600000000000002</v>
      </c>
      <c r="I30" s="2">
        <v>1.3440000000000001E-2</v>
      </c>
      <c r="J30" s="2">
        <v>138.76</v>
      </c>
      <c r="M30" s="7"/>
      <c r="N30" s="7">
        <v>0</v>
      </c>
      <c r="O30" s="7">
        <v>0</v>
      </c>
      <c r="P30" s="7"/>
      <c r="Q30" s="7">
        <v>0</v>
      </c>
      <c r="R30" s="7"/>
      <c r="S30" s="7">
        <v>1.3440000000000001E-2</v>
      </c>
      <c r="T30" s="7"/>
      <c r="U30" s="7"/>
      <c r="X30" s="11">
        <v>1350</v>
      </c>
      <c r="Y30" s="7"/>
      <c r="Z30" s="7">
        <v>0</v>
      </c>
      <c r="AA30" s="7">
        <v>0</v>
      </c>
      <c r="AB30" s="7"/>
      <c r="AC30" s="7">
        <v>0</v>
      </c>
      <c r="AD30" s="7"/>
      <c r="AE30" s="13">
        <v>2.0369999999999999E-2</v>
      </c>
      <c r="AF30" s="7"/>
      <c r="AG30" s="7"/>
    </row>
    <row r="31" spans="1:33" x14ac:dyDescent="0.25">
      <c r="A31" s="1">
        <v>3.3329281399969164E-2</v>
      </c>
      <c r="B31" s="2">
        <v>1400</v>
      </c>
      <c r="C31" s="2">
        <v>6.1219999999999999</v>
      </c>
      <c r="D31" s="2">
        <v>14.205</v>
      </c>
      <c r="E31" s="2">
        <v>2.738</v>
      </c>
      <c r="F31" s="2">
        <v>685.1</v>
      </c>
      <c r="G31" s="2">
        <v>14.778</v>
      </c>
      <c r="H31" s="2">
        <v>0.52400000000000002</v>
      </c>
      <c r="I31" s="2">
        <v>1.3820000000000001E-2</v>
      </c>
      <c r="J31" s="2">
        <v>142.81</v>
      </c>
      <c r="M31" s="7"/>
      <c r="N31" s="7">
        <v>0</v>
      </c>
      <c r="O31" s="7">
        <v>0</v>
      </c>
      <c r="P31" s="7"/>
      <c r="Q31" s="7">
        <v>0</v>
      </c>
      <c r="R31" s="7"/>
      <c r="S31" s="7">
        <v>1.3820000000000001E-2</v>
      </c>
      <c r="T31" s="7"/>
      <c r="U31" s="7"/>
      <c r="X31" s="11">
        <v>1400</v>
      </c>
      <c r="Y31" s="7"/>
      <c r="Z31" s="7">
        <v>0</v>
      </c>
      <c r="AA31" s="7">
        <v>0</v>
      </c>
      <c r="AB31" s="7"/>
      <c r="AC31" s="7">
        <v>0</v>
      </c>
      <c r="AD31" s="7"/>
      <c r="AE31" s="13">
        <v>2.0240000000000001E-2</v>
      </c>
      <c r="AF31" s="7"/>
      <c r="AG31" s="7"/>
    </row>
    <row r="32" spans="1:33" x14ac:dyDescent="0.25">
      <c r="A32" s="1">
        <v>3.3258312110926336E-2</v>
      </c>
      <c r="B32" s="2">
        <v>1450</v>
      </c>
      <c r="C32" s="2">
        <v>5.9720000000000004</v>
      </c>
      <c r="D32" s="2">
        <v>14.693</v>
      </c>
      <c r="E32" s="2">
        <v>2.7120000000000002</v>
      </c>
      <c r="F32" s="2">
        <v>688.63</v>
      </c>
      <c r="G32" s="2">
        <v>14.497999999999999</v>
      </c>
      <c r="H32" s="2">
        <v>0.52300000000000002</v>
      </c>
      <c r="I32" s="2">
        <v>1.4200000000000001E-2</v>
      </c>
      <c r="J32" s="2">
        <v>146.72</v>
      </c>
      <c r="M32" s="7"/>
      <c r="N32" s="7">
        <v>0</v>
      </c>
      <c r="O32" s="7">
        <v>0</v>
      </c>
      <c r="P32" s="7"/>
      <c r="Q32" s="7">
        <v>0</v>
      </c>
      <c r="R32" s="7"/>
      <c r="S32" s="7">
        <v>1.4200000000000001E-2</v>
      </c>
      <c r="T32" s="7"/>
      <c r="U32" s="7"/>
      <c r="X32" s="11">
        <v>1450</v>
      </c>
      <c r="Y32" s="7"/>
      <c r="Z32" s="7">
        <v>0</v>
      </c>
      <c r="AA32" s="7">
        <v>0</v>
      </c>
      <c r="AB32" s="7"/>
      <c r="AC32" s="7">
        <v>0</v>
      </c>
      <c r="AD32" s="7"/>
      <c r="AE32" s="13">
        <v>2.0109999999999999E-2</v>
      </c>
      <c r="AF32" s="7"/>
      <c r="AG32" s="7"/>
    </row>
    <row r="33" spans="1:33" x14ac:dyDescent="0.25">
      <c r="A33" s="1">
        <v>3.3189947202438334E-2</v>
      </c>
      <c r="B33" s="2">
        <v>1500</v>
      </c>
      <c r="C33" s="2">
        <v>5.8259999999999996</v>
      </c>
      <c r="D33" s="2">
        <v>15.178000000000001</v>
      </c>
      <c r="E33" s="2">
        <v>2.6869999999999998</v>
      </c>
      <c r="F33" s="2">
        <v>691.94</v>
      </c>
      <c r="G33" s="2">
        <v>14.241</v>
      </c>
      <c r="H33" s="2">
        <v>0.52100000000000002</v>
      </c>
      <c r="I33" s="2">
        <v>1.457E-2</v>
      </c>
      <c r="J33" s="2">
        <v>150.47</v>
      </c>
      <c r="M33" s="7"/>
      <c r="N33" s="7">
        <v>0</v>
      </c>
      <c r="O33" s="7">
        <v>0</v>
      </c>
      <c r="P33" s="7"/>
      <c r="Q33" s="7">
        <v>0</v>
      </c>
      <c r="R33" s="7"/>
      <c r="S33" s="7">
        <v>1.457E-2</v>
      </c>
      <c r="T33" s="7"/>
      <c r="U33" s="7"/>
      <c r="X33" s="11">
        <v>1500</v>
      </c>
      <c r="Y33" s="7"/>
      <c r="Z33" s="7">
        <v>0</v>
      </c>
      <c r="AA33" s="7">
        <v>0</v>
      </c>
      <c r="AB33" s="7"/>
      <c r="AC33" s="7">
        <v>0</v>
      </c>
      <c r="AD33" s="7"/>
      <c r="AE33" s="13">
        <v>1.9990000000000001E-2</v>
      </c>
      <c r="AF33" s="7"/>
      <c r="AG33" s="7"/>
    </row>
    <row r="34" spans="1:33" x14ac:dyDescent="0.25">
      <c r="A34" s="1">
        <v>3.3123104203005918E-2</v>
      </c>
      <c r="B34" s="2">
        <v>1550</v>
      </c>
      <c r="C34" s="2">
        <v>5.6829999999999998</v>
      </c>
      <c r="D34" s="2">
        <v>15.662000000000001</v>
      </c>
      <c r="E34" s="2">
        <v>2.6629999999999998</v>
      </c>
      <c r="F34" s="2">
        <v>695.05</v>
      </c>
      <c r="G34" s="2">
        <v>14.004</v>
      </c>
      <c r="H34" s="2">
        <v>0.52</v>
      </c>
      <c r="I34" s="2">
        <v>1.495E-2</v>
      </c>
      <c r="J34" s="2">
        <v>154.13</v>
      </c>
      <c r="M34" s="7"/>
      <c r="N34" s="7">
        <v>0</v>
      </c>
      <c r="O34" s="7">
        <v>0</v>
      </c>
      <c r="P34" s="7"/>
      <c r="Q34" s="7">
        <v>0</v>
      </c>
      <c r="R34" s="7"/>
      <c r="S34" s="7">
        <v>1.495E-2</v>
      </c>
      <c r="T34" s="7"/>
      <c r="U34" s="7"/>
      <c r="X34" s="11">
        <v>1550</v>
      </c>
      <c r="Y34" s="7"/>
      <c r="Z34" s="7">
        <v>0</v>
      </c>
      <c r="AA34" s="7">
        <v>0</v>
      </c>
      <c r="AB34" s="7"/>
      <c r="AC34" s="7">
        <v>0</v>
      </c>
      <c r="AD34" s="7"/>
      <c r="AE34" s="13">
        <v>1.9869999999999999E-2</v>
      </c>
      <c r="AF34" s="7"/>
      <c r="AG34" s="7"/>
    </row>
    <row r="35" spans="1:33" x14ac:dyDescent="0.25">
      <c r="A35" s="1">
        <v>3.3058889951509372E-2</v>
      </c>
      <c r="B35" s="2">
        <v>1600</v>
      </c>
      <c r="C35" s="2">
        <v>5.5430000000000001</v>
      </c>
      <c r="D35" s="2">
        <v>16.143999999999998</v>
      </c>
      <c r="E35" s="2">
        <v>2.64</v>
      </c>
      <c r="F35" s="2">
        <v>697.96</v>
      </c>
      <c r="G35" s="2">
        <v>13.785</v>
      </c>
      <c r="H35" s="2">
        <v>0.51800000000000002</v>
      </c>
      <c r="I35" s="2">
        <v>1.533E-2</v>
      </c>
      <c r="J35" s="2">
        <v>157.63999999999999</v>
      </c>
      <c r="M35" s="7"/>
      <c r="N35" s="7">
        <v>0</v>
      </c>
      <c r="O35" s="7">
        <v>0</v>
      </c>
      <c r="P35" s="7"/>
      <c r="Q35" s="8">
        <v>8.8800000000000007E-3</v>
      </c>
      <c r="R35" s="8">
        <f t="shared" ref="R35:R38" si="2">1300*$F$91*Q35*50</f>
        <v>16.378407188364239</v>
      </c>
      <c r="S35" s="7">
        <v>1.533E-2</v>
      </c>
      <c r="T35" s="7"/>
      <c r="U35" s="7"/>
      <c r="X35" s="11">
        <v>1600</v>
      </c>
      <c r="Y35" s="7"/>
      <c r="Z35" s="7">
        <v>0</v>
      </c>
      <c r="AA35" s="7">
        <v>0</v>
      </c>
      <c r="AB35" s="7"/>
      <c r="AC35" s="8">
        <v>2.8800000000000002E-3</v>
      </c>
      <c r="AD35" s="8">
        <f t="shared" ref="AD35:AD59" si="3">1300*$F$91*AC35*50</f>
        <v>5.3119158448748882</v>
      </c>
      <c r="AE35" s="13">
        <v>1.976E-2</v>
      </c>
      <c r="AF35" s="7"/>
      <c r="AG35" s="7"/>
    </row>
    <row r="36" spans="1:33" x14ac:dyDescent="0.25">
      <c r="A36" s="1">
        <v>3.2996951161171843E-2</v>
      </c>
      <c r="B36" s="2">
        <v>1650</v>
      </c>
      <c r="C36" s="2">
        <v>5.407</v>
      </c>
      <c r="D36" s="2">
        <v>16.623999999999999</v>
      </c>
      <c r="E36" s="2">
        <v>2.6179999999999999</v>
      </c>
      <c r="F36" s="2">
        <v>700.71</v>
      </c>
      <c r="G36" s="2">
        <v>13.583</v>
      </c>
      <c r="H36" s="2">
        <v>0.51700000000000002</v>
      </c>
      <c r="I36" s="2">
        <v>1.5699999999999999E-2</v>
      </c>
      <c r="J36" s="2">
        <v>161.02000000000001</v>
      </c>
      <c r="M36" s="7"/>
      <c r="N36" s="7">
        <v>0</v>
      </c>
      <c r="O36" s="7">
        <v>0</v>
      </c>
      <c r="P36" s="7"/>
      <c r="Q36" s="8">
        <v>1.5699999999999999E-2</v>
      </c>
      <c r="R36" s="8">
        <f t="shared" si="2"/>
        <v>28.957319015463796</v>
      </c>
      <c r="S36" s="7">
        <v>1.5699999999999999E-2</v>
      </c>
      <c r="T36" s="7"/>
      <c r="U36" s="7"/>
      <c r="X36" s="11">
        <v>1650</v>
      </c>
      <c r="Y36" s="7"/>
      <c r="Z36" s="7">
        <v>0</v>
      </c>
      <c r="AA36" s="7">
        <v>0</v>
      </c>
      <c r="AB36" s="7"/>
      <c r="AC36" s="8">
        <v>1.0699999999999999E-2</v>
      </c>
      <c r="AD36" s="8">
        <f t="shared" si="3"/>
        <v>19.735242895889339</v>
      </c>
      <c r="AE36" s="13">
        <v>1.966E-2</v>
      </c>
      <c r="AF36" s="7"/>
      <c r="AG36" s="7"/>
    </row>
    <row r="37" spans="1:33" x14ac:dyDescent="0.25">
      <c r="A37" s="1">
        <v>3.2937299126201892E-2</v>
      </c>
      <c r="B37" s="2">
        <v>1700</v>
      </c>
      <c r="C37" s="2">
        <v>5.2729999999999997</v>
      </c>
      <c r="D37" s="2">
        <v>17.102</v>
      </c>
      <c r="E37" s="2">
        <v>2.597</v>
      </c>
      <c r="F37" s="2">
        <v>703.29</v>
      </c>
      <c r="G37" s="2">
        <v>13.395</v>
      </c>
      <c r="H37" s="2">
        <v>0.51600000000000001</v>
      </c>
      <c r="I37" s="2">
        <v>1.6080000000000001E-2</v>
      </c>
      <c r="J37" s="2">
        <v>164.27</v>
      </c>
      <c r="M37" s="7"/>
      <c r="N37" s="7">
        <v>0</v>
      </c>
      <c r="O37" s="7">
        <v>0</v>
      </c>
      <c r="P37" s="7"/>
      <c r="Q37" s="8">
        <v>1.6080000000000001E-2</v>
      </c>
      <c r="R37" s="8">
        <f t="shared" si="2"/>
        <v>29.658196800551455</v>
      </c>
      <c r="S37" s="7">
        <v>1.6080000000000001E-2</v>
      </c>
      <c r="T37" s="7"/>
      <c r="U37" s="7"/>
      <c r="X37" s="11">
        <v>1700</v>
      </c>
      <c r="Y37" s="7"/>
      <c r="Z37" s="7">
        <v>0</v>
      </c>
      <c r="AA37" s="7">
        <v>0</v>
      </c>
      <c r="AB37" s="7"/>
      <c r="AC37" s="8">
        <v>1.508E-2</v>
      </c>
      <c r="AD37" s="8">
        <f t="shared" si="3"/>
        <v>27.813781576636565</v>
      </c>
      <c r="AE37" s="13">
        <v>1.9560000000000001E-2</v>
      </c>
      <c r="AF37" s="7"/>
      <c r="AG37" s="7"/>
    </row>
    <row r="38" spans="1:33" x14ac:dyDescent="0.25">
      <c r="A38" s="1">
        <v>3.2879944771600986E-2</v>
      </c>
      <c r="B38" s="2">
        <v>1750</v>
      </c>
      <c r="C38" s="2">
        <v>5.141</v>
      </c>
      <c r="D38" s="2">
        <v>17.579000000000001</v>
      </c>
      <c r="E38" s="2">
        <v>2.5760000000000001</v>
      </c>
      <c r="F38" s="2">
        <v>705.73</v>
      </c>
      <c r="G38" s="2">
        <v>13.218999999999999</v>
      </c>
      <c r="H38" s="2">
        <v>0.51500000000000001</v>
      </c>
      <c r="I38" s="2">
        <v>1.6459999999999999E-2</v>
      </c>
      <c r="J38" s="2">
        <v>167.4</v>
      </c>
      <c r="M38" s="7"/>
      <c r="N38" s="7">
        <v>0</v>
      </c>
      <c r="O38" s="7">
        <v>0</v>
      </c>
      <c r="P38" s="7"/>
      <c r="Q38" s="8">
        <v>1.6459999999999999E-2</v>
      </c>
      <c r="R38" s="8">
        <f t="shared" si="2"/>
        <v>30.359074585639114</v>
      </c>
      <c r="S38" s="7">
        <v>1.6459999999999999E-2</v>
      </c>
      <c r="T38" s="7"/>
      <c r="U38" s="7"/>
      <c r="X38" s="11">
        <v>1750</v>
      </c>
      <c r="Y38" s="7"/>
      <c r="Z38" s="7">
        <v>0</v>
      </c>
      <c r="AA38" s="7">
        <v>0</v>
      </c>
      <c r="AB38" s="7"/>
      <c r="AC38" s="8">
        <v>1.9460000000000002E-2</v>
      </c>
      <c r="AD38" s="8">
        <f t="shared" si="3"/>
        <v>35.892320257383794</v>
      </c>
      <c r="AE38" s="13">
        <v>1.9460000000000002E-2</v>
      </c>
      <c r="AF38" s="7"/>
      <c r="AG38" s="7"/>
    </row>
    <row r="39" spans="1:33" x14ac:dyDescent="0.25">
      <c r="A39" s="1">
        <v>3.2826188265526919E-2</v>
      </c>
      <c r="B39" s="2">
        <v>1800</v>
      </c>
      <c r="C39" s="2">
        <v>5.0119999999999996</v>
      </c>
      <c r="D39" s="2">
        <v>18.055</v>
      </c>
      <c r="E39" s="2">
        <v>2.556</v>
      </c>
      <c r="F39" s="2">
        <v>708.04</v>
      </c>
      <c r="G39" s="2">
        <v>13.055</v>
      </c>
      <c r="H39" s="2">
        <v>0.51400000000000001</v>
      </c>
      <c r="I39" s="2">
        <v>1.6840000000000001E-2</v>
      </c>
      <c r="J39" s="2">
        <v>170.31</v>
      </c>
      <c r="M39" s="7"/>
      <c r="N39" s="7">
        <v>0</v>
      </c>
      <c r="O39" s="7">
        <v>0</v>
      </c>
      <c r="P39" s="7"/>
      <c r="Q39" s="8">
        <v>1.6840000000000001E-2</v>
      </c>
      <c r="R39" s="8">
        <f t="shared" ref="R39:R59" si="4">1300*$F$91*Q39*50</f>
        <v>31.05995237072678</v>
      </c>
      <c r="S39" s="7">
        <v>0</v>
      </c>
      <c r="T39" s="7"/>
      <c r="U39" s="7"/>
      <c r="X39" s="11">
        <v>1800</v>
      </c>
      <c r="Y39" s="7"/>
      <c r="Z39" s="7">
        <v>0</v>
      </c>
      <c r="AA39" s="7">
        <v>0</v>
      </c>
      <c r="AB39" s="7"/>
      <c r="AC39" s="8">
        <v>1.958E-2</v>
      </c>
      <c r="AD39" s="8">
        <f t="shared" si="3"/>
        <v>36.113650084253578</v>
      </c>
      <c r="AE39" s="7">
        <v>0</v>
      </c>
      <c r="AF39" s="7"/>
      <c r="AG39" s="7"/>
    </row>
    <row r="40" spans="1:33" x14ac:dyDescent="0.25">
      <c r="A40" s="1">
        <v>3.2774753701008102E-2</v>
      </c>
      <c r="B40" s="2">
        <v>1850</v>
      </c>
      <c r="C40" s="2">
        <v>4.8849999999999998</v>
      </c>
      <c r="D40" s="2">
        <v>18.53</v>
      </c>
      <c r="E40" s="2">
        <v>2.5369999999999999</v>
      </c>
      <c r="F40" s="2">
        <v>710.21</v>
      </c>
      <c r="G40" s="2">
        <v>12.901999999999999</v>
      </c>
      <c r="H40" s="2">
        <v>0.51300000000000001</v>
      </c>
      <c r="I40" s="2">
        <v>1.7219999999999999E-2</v>
      </c>
      <c r="J40" s="2">
        <v>173.11</v>
      </c>
      <c r="M40" s="7"/>
      <c r="N40" s="7">
        <v>0</v>
      </c>
      <c r="O40" s="7">
        <v>0</v>
      </c>
      <c r="P40" s="7"/>
      <c r="Q40" s="8">
        <v>1.7219999999999999E-2</v>
      </c>
      <c r="R40" s="8">
        <f t="shared" si="4"/>
        <v>31.760830155814435</v>
      </c>
      <c r="S40" s="7">
        <v>0</v>
      </c>
      <c r="T40" s="7"/>
      <c r="U40" s="7"/>
      <c r="X40" s="11">
        <v>1850</v>
      </c>
      <c r="Y40" s="7"/>
      <c r="Z40" s="7">
        <v>0</v>
      </c>
      <c r="AA40" s="7">
        <v>0</v>
      </c>
      <c r="AB40" s="7"/>
      <c r="AC40" s="8">
        <v>1.949E-2</v>
      </c>
      <c r="AD40" s="8">
        <f t="shared" si="3"/>
        <v>35.947652714101238</v>
      </c>
      <c r="AE40" s="7">
        <v>0</v>
      </c>
      <c r="AF40" s="7"/>
      <c r="AG40" s="7"/>
    </row>
    <row r="41" spans="1:33" x14ac:dyDescent="0.25">
      <c r="A41" s="1">
        <v>3.2725096466374753E-2</v>
      </c>
      <c r="B41" s="2">
        <v>1900</v>
      </c>
      <c r="C41" s="2">
        <v>4.7610000000000001</v>
      </c>
      <c r="D41" s="2">
        <v>19.003</v>
      </c>
      <c r="E41" s="2">
        <v>2.5179999999999998</v>
      </c>
      <c r="F41" s="2">
        <v>712.28</v>
      </c>
      <c r="G41" s="2">
        <v>12.757999999999999</v>
      </c>
      <c r="H41" s="2">
        <v>0.51200000000000001</v>
      </c>
      <c r="I41" s="2">
        <v>1.7600000000000001E-2</v>
      </c>
      <c r="J41" s="2">
        <v>175.8</v>
      </c>
      <c r="M41" s="7"/>
      <c r="N41" s="7">
        <v>0</v>
      </c>
      <c r="O41" s="7">
        <v>0</v>
      </c>
      <c r="P41" s="7"/>
      <c r="Q41" s="8">
        <v>1.7600000000000001E-2</v>
      </c>
      <c r="R41" s="8">
        <f t="shared" si="4"/>
        <v>32.461707940902095</v>
      </c>
      <c r="S41" s="7">
        <v>0</v>
      </c>
      <c r="T41" s="7"/>
      <c r="U41" s="7"/>
      <c r="X41" s="11">
        <v>1900</v>
      </c>
      <c r="Y41" s="7"/>
      <c r="Z41" s="7">
        <v>0</v>
      </c>
      <c r="AA41" s="7">
        <v>0</v>
      </c>
      <c r="AB41" s="7"/>
      <c r="AC41" s="8">
        <v>1.9400000000000001E-2</v>
      </c>
      <c r="AD41" s="8">
        <f t="shared" si="3"/>
        <v>35.781655343948898</v>
      </c>
      <c r="AE41" s="7">
        <v>0</v>
      </c>
      <c r="AF41" s="7"/>
      <c r="AG41" s="7"/>
    </row>
    <row r="42" spans="1:33" x14ac:dyDescent="0.25">
      <c r="A42" s="1">
        <v>3.2677223629193279E-2</v>
      </c>
      <c r="B42" s="2">
        <v>1950</v>
      </c>
      <c r="C42" s="2">
        <v>4.6379999999999999</v>
      </c>
      <c r="D42" s="2">
        <v>19.475999999999999</v>
      </c>
      <c r="E42" s="2">
        <v>2.5</v>
      </c>
      <c r="F42" s="2">
        <v>714.23</v>
      </c>
      <c r="G42" s="2">
        <v>12.622</v>
      </c>
      <c r="H42" s="2">
        <v>0.51100000000000001</v>
      </c>
      <c r="I42" s="2">
        <v>1.7979999999999999E-2</v>
      </c>
      <c r="J42" s="2">
        <v>178.39</v>
      </c>
      <c r="M42" s="7"/>
      <c r="N42" s="7">
        <v>0</v>
      </c>
      <c r="O42" s="7">
        <v>0</v>
      </c>
      <c r="P42" s="7"/>
      <c r="Q42" s="8">
        <v>1.7979999999999999E-2</v>
      </c>
      <c r="R42" s="8">
        <f t="shared" si="4"/>
        <v>33.16258572598975</v>
      </c>
      <c r="S42" s="7">
        <v>0</v>
      </c>
      <c r="T42" s="7"/>
      <c r="U42" s="7"/>
      <c r="X42" s="11">
        <v>1950</v>
      </c>
      <c r="Y42" s="7"/>
      <c r="Z42" s="7">
        <v>0</v>
      </c>
      <c r="AA42" s="7">
        <v>0</v>
      </c>
      <c r="AB42" s="7"/>
      <c r="AC42" s="8">
        <v>1.9300000000000001E-2</v>
      </c>
      <c r="AD42" s="8">
        <f t="shared" si="3"/>
        <v>35.597213821557411</v>
      </c>
      <c r="AE42" s="7">
        <v>0</v>
      </c>
      <c r="AF42" s="7"/>
      <c r="AG42" s="7"/>
    </row>
    <row r="43" spans="1:33" x14ac:dyDescent="0.25">
      <c r="A43" s="1">
        <v>3.2631142027150138E-2</v>
      </c>
      <c r="B43" s="2">
        <v>2000</v>
      </c>
      <c r="C43" s="2">
        <v>4.5170000000000003</v>
      </c>
      <c r="D43" s="2">
        <v>19.948</v>
      </c>
      <c r="E43" s="2">
        <v>2.4830000000000001</v>
      </c>
      <c r="F43" s="2">
        <v>716.09</v>
      </c>
      <c r="G43" s="2">
        <v>12.494</v>
      </c>
      <c r="H43" s="2">
        <v>0.51</v>
      </c>
      <c r="I43" s="2">
        <v>1.8360000000000001E-2</v>
      </c>
      <c r="J43" s="2">
        <v>180.88</v>
      </c>
      <c r="M43" s="7"/>
      <c r="N43" s="7">
        <v>0</v>
      </c>
      <c r="O43" s="7">
        <v>0</v>
      </c>
      <c r="P43" s="7"/>
      <c r="Q43" s="8">
        <v>1.8360000000000001E-2</v>
      </c>
      <c r="R43" s="8">
        <f t="shared" si="4"/>
        <v>33.863463511077413</v>
      </c>
      <c r="S43" s="7">
        <v>0</v>
      </c>
      <c r="T43" s="7"/>
      <c r="U43" s="7"/>
      <c r="X43" s="11">
        <v>2000</v>
      </c>
      <c r="Y43" s="7"/>
      <c r="Z43" s="7">
        <v>0</v>
      </c>
      <c r="AA43" s="7">
        <v>0</v>
      </c>
      <c r="AB43" s="7"/>
      <c r="AC43" s="8">
        <v>1.9210000000000001E-2</v>
      </c>
      <c r="AD43" s="8">
        <f t="shared" si="3"/>
        <v>35.431216451405071</v>
      </c>
      <c r="AE43" s="7">
        <v>0</v>
      </c>
      <c r="AF43" s="7"/>
      <c r="AG43" s="7"/>
    </row>
    <row r="44" spans="1:33" x14ac:dyDescent="0.25">
      <c r="A44" s="1">
        <v>3.2586672867908929E-2</v>
      </c>
      <c r="B44" s="2">
        <v>2050</v>
      </c>
      <c r="C44" s="2">
        <v>4.3970000000000002</v>
      </c>
      <c r="D44" s="2">
        <v>20.417999999999999</v>
      </c>
      <c r="E44" s="2">
        <v>2.4660000000000002</v>
      </c>
      <c r="F44" s="2">
        <v>717.85</v>
      </c>
      <c r="G44" s="2">
        <v>12.372999999999999</v>
      </c>
      <c r="H44" s="2">
        <v>0.51</v>
      </c>
      <c r="I44" s="2">
        <v>1.874E-2</v>
      </c>
      <c r="J44" s="2">
        <v>183.28</v>
      </c>
      <c r="M44" s="7"/>
      <c r="N44" s="7">
        <v>0</v>
      </c>
      <c r="O44" s="7">
        <v>0</v>
      </c>
      <c r="P44" s="7"/>
      <c r="Q44" s="8">
        <v>1.874E-2</v>
      </c>
      <c r="R44" s="8">
        <f t="shared" si="4"/>
        <v>34.564341296165068</v>
      </c>
      <c r="S44" s="7">
        <v>0</v>
      </c>
      <c r="T44" s="7"/>
      <c r="U44" s="7"/>
      <c r="X44" s="11">
        <v>2050</v>
      </c>
      <c r="Y44" s="7"/>
      <c r="Z44" s="7">
        <v>0</v>
      </c>
      <c r="AA44" s="7">
        <v>0</v>
      </c>
      <c r="AB44" s="7"/>
      <c r="AC44" s="8">
        <v>1.908E-2</v>
      </c>
      <c r="AD44" s="8">
        <f t="shared" si="3"/>
        <v>35.191442472296131</v>
      </c>
      <c r="AE44" s="7">
        <v>0</v>
      </c>
      <c r="AF44" s="7"/>
      <c r="AG44" s="7"/>
    </row>
    <row r="45" spans="1:33" x14ac:dyDescent="0.25">
      <c r="A45" s="1">
        <v>3.2541965774337524E-2</v>
      </c>
      <c r="B45" s="2">
        <v>2100</v>
      </c>
      <c r="C45" s="2">
        <v>4.28</v>
      </c>
      <c r="D45" s="2">
        <v>20.888000000000002</v>
      </c>
      <c r="E45" s="2">
        <v>2.4489999999999998</v>
      </c>
      <c r="F45" s="2">
        <v>719.52</v>
      </c>
      <c r="G45" s="2">
        <v>12.259</v>
      </c>
      <c r="H45" s="2">
        <v>0.50900000000000001</v>
      </c>
      <c r="I45" s="2">
        <v>1.9120000000000002E-2</v>
      </c>
      <c r="J45" s="2">
        <v>185.69</v>
      </c>
      <c r="M45" s="7"/>
      <c r="N45" s="7">
        <v>0</v>
      </c>
      <c r="O45" s="7">
        <v>0</v>
      </c>
      <c r="P45" s="7"/>
      <c r="Q45" s="8">
        <v>1.9120000000000002E-2</v>
      </c>
      <c r="R45" s="8">
        <f t="shared" si="4"/>
        <v>35.265219081252731</v>
      </c>
      <c r="S45" s="7">
        <v>0</v>
      </c>
      <c r="T45" s="7"/>
      <c r="U45" s="7"/>
      <c r="X45" s="11">
        <v>2100</v>
      </c>
      <c r="Y45" s="7"/>
      <c r="Z45" s="7">
        <v>0</v>
      </c>
      <c r="AA45" s="7">
        <v>0</v>
      </c>
      <c r="AB45" s="7"/>
      <c r="AC45" s="8">
        <v>1.8939999999999999E-2</v>
      </c>
      <c r="AD45" s="8">
        <f t="shared" si="3"/>
        <v>34.933224340948044</v>
      </c>
      <c r="AE45" s="7">
        <v>0</v>
      </c>
      <c r="AF45" s="7"/>
      <c r="AG45" s="7"/>
    </row>
    <row r="46" spans="1:33" x14ac:dyDescent="0.25">
      <c r="A46" s="1">
        <v>3.2498692444146958E-2</v>
      </c>
      <c r="B46" s="2">
        <v>2150</v>
      </c>
      <c r="C46" s="2">
        <v>4.1639999999999997</v>
      </c>
      <c r="D46" s="2">
        <v>21.358000000000001</v>
      </c>
      <c r="E46" s="2">
        <v>2.4340000000000002</v>
      </c>
      <c r="F46" s="2">
        <v>721.12</v>
      </c>
      <c r="G46" s="2">
        <v>12.15</v>
      </c>
      <c r="H46" s="2">
        <v>0.50800000000000001</v>
      </c>
      <c r="I46" s="2">
        <v>1.95E-2</v>
      </c>
      <c r="J46" s="2">
        <v>188.02</v>
      </c>
      <c r="M46" s="7"/>
      <c r="N46" s="7">
        <v>0</v>
      </c>
      <c r="O46" s="7">
        <v>0</v>
      </c>
      <c r="P46" s="7"/>
      <c r="Q46" s="8">
        <v>1.95E-2</v>
      </c>
      <c r="R46" s="8">
        <f t="shared" si="4"/>
        <v>35.966096866340386</v>
      </c>
      <c r="S46" s="7">
        <v>0</v>
      </c>
      <c r="T46" s="7"/>
      <c r="U46" s="7"/>
      <c r="X46" s="11">
        <v>2150</v>
      </c>
      <c r="Y46" s="7"/>
      <c r="Z46" s="7">
        <v>0</v>
      </c>
      <c r="AA46" s="7">
        <v>0</v>
      </c>
      <c r="AB46" s="7"/>
      <c r="AC46" s="8">
        <v>1.8800000000000001E-2</v>
      </c>
      <c r="AD46" s="8">
        <f t="shared" si="3"/>
        <v>34.675006209599964</v>
      </c>
      <c r="AE46" s="7">
        <v>0</v>
      </c>
      <c r="AF46" s="7"/>
      <c r="AG46" s="7"/>
    </row>
    <row r="47" spans="1:33" x14ac:dyDescent="0.25">
      <c r="A47" s="1">
        <v>3.245704388311909E-2</v>
      </c>
      <c r="B47" s="2">
        <v>2200</v>
      </c>
      <c r="C47" s="2">
        <v>4.0490000000000004</v>
      </c>
      <c r="D47" s="2">
        <v>21.826000000000001</v>
      </c>
      <c r="E47" s="2">
        <v>2.4180000000000001</v>
      </c>
      <c r="F47" s="2">
        <v>722.64</v>
      </c>
      <c r="G47" s="2">
        <v>12.047000000000001</v>
      </c>
      <c r="H47" s="2">
        <v>0.50800000000000001</v>
      </c>
      <c r="I47" s="2">
        <v>1.9890000000000001E-2</v>
      </c>
      <c r="J47" s="2">
        <v>190.26</v>
      </c>
      <c r="M47" s="7"/>
      <c r="N47" s="7">
        <v>0</v>
      </c>
      <c r="O47" s="7">
        <v>0</v>
      </c>
      <c r="P47" s="7"/>
      <c r="Q47" s="8">
        <v>1.9890000000000001E-2</v>
      </c>
      <c r="R47" s="8">
        <f t="shared" si="4"/>
        <v>36.685418803667197</v>
      </c>
      <c r="S47" s="7">
        <v>0</v>
      </c>
      <c r="T47" s="7"/>
      <c r="U47" s="7"/>
      <c r="X47" s="11">
        <v>2200</v>
      </c>
      <c r="Y47" s="7"/>
      <c r="Z47" s="7">
        <v>0</v>
      </c>
      <c r="AA47" s="7">
        <v>0</v>
      </c>
      <c r="AB47" s="7"/>
      <c r="AC47" s="8">
        <v>1.8669999999999999E-2</v>
      </c>
      <c r="AD47" s="8">
        <f t="shared" si="3"/>
        <v>34.435232230491025</v>
      </c>
      <c r="AE47" s="7">
        <v>0</v>
      </c>
      <c r="AF47" s="7"/>
      <c r="AG47" s="7"/>
    </row>
    <row r="48" spans="1:33" x14ac:dyDescent="0.25">
      <c r="A48" s="1">
        <v>3.2418329097781182E-2</v>
      </c>
      <c r="B48" s="2">
        <v>2250</v>
      </c>
      <c r="C48" s="2">
        <v>3.9359999999999999</v>
      </c>
      <c r="D48" s="2">
        <v>22.294</v>
      </c>
      <c r="E48" s="2">
        <v>2.403</v>
      </c>
      <c r="F48" s="2">
        <v>724.09</v>
      </c>
      <c r="G48" s="2">
        <v>11.949</v>
      </c>
      <c r="H48" s="2">
        <v>0.50700000000000001</v>
      </c>
      <c r="I48" s="2">
        <v>2.027E-2</v>
      </c>
      <c r="J48" s="2">
        <v>192.33</v>
      </c>
      <c r="M48" s="7"/>
      <c r="N48" s="7">
        <v>0</v>
      </c>
      <c r="O48" s="7">
        <v>0</v>
      </c>
      <c r="P48" s="7"/>
      <c r="Q48" s="8">
        <v>2.027E-2</v>
      </c>
      <c r="R48" s="8">
        <f t="shared" si="4"/>
        <v>37.386296588754853</v>
      </c>
      <c r="S48" s="7">
        <v>0</v>
      </c>
      <c r="T48" s="7"/>
      <c r="U48" s="7"/>
      <c r="X48" s="11">
        <v>2250</v>
      </c>
      <c r="Y48" s="7"/>
      <c r="Z48" s="7">
        <v>0</v>
      </c>
      <c r="AA48" s="7">
        <v>0</v>
      </c>
      <c r="AB48" s="7"/>
      <c r="AC48" s="8">
        <v>1.8530000000000001E-2</v>
      </c>
      <c r="AD48" s="8">
        <f t="shared" si="3"/>
        <v>34.177014099142944</v>
      </c>
      <c r="AE48" s="7">
        <v>0</v>
      </c>
      <c r="AF48" s="7"/>
      <c r="AG48" s="7"/>
    </row>
    <row r="49" spans="1:33" x14ac:dyDescent="0.25">
      <c r="A49" s="1">
        <v>3.2379388204686624E-2</v>
      </c>
      <c r="B49" s="2">
        <v>2300</v>
      </c>
      <c r="C49" s="2">
        <v>3.8239999999999998</v>
      </c>
      <c r="D49" s="2">
        <v>22.760999999999999</v>
      </c>
      <c r="E49" s="2">
        <v>2.3889999999999998</v>
      </c>
      <c r="F49" s="2">
        <v>725.47</v>
      </c>
      <c r="G49" s="2">
        <v>11.856</v>
      </c>
      <c r="H49" s="2">
        <v>0.50700000000000001</v>
      </c>
      <c r="I49" s="2">
        <v>2.0650000000000002E-2</v>
      </c>
      <c r="J49" s="2">
        <v>194.43</v>
      </c>
      <c r="M49" s="7"/>
      <c r="N49" s="7">
        <v>0</v>
      </c>
      <c r="O49" s="7">
        <v>0</v>
      </c>
      <c r="P49" s="7"/>
      <c r="Q49" s="8">
        <v>2.0650000000000002E-2</v>
      </c>
      <c r="R49" s="8">
        <f t="shared" si="4"/>
        <v>38.087174373842515</v>
      </c>
      <c r="S49" s="7">
        <v>0</v>
      </c>
      <c r="T49" s="7"/>
      <c r="U49" s="7"/>
      <c r="X49" s="11">
        <v>2300</v>
      </c>
      <c r="Y49" s="7"/>
      <c r="Z49" s="7">
        <v>0</v>
      </c>
      <c r="AA49" s="7">
        <v>0</v>
      </c>
      <c r="AB49" s="7"/>
      <c r="AC49" s="8">
        <v>1.839E-2</v>
      </c>
      <c r="AD49" s="8">
        <f t="shared" si="3"/>
        <v>33.918795967794857</v>
      </c>
      <c r="AE49" s="7">
        <v>0</v>
      </c>
      <c r="AF49" s="7"/>
      <c r="AG49" s="7"/>
    </row>
    <row r="50" spans="1:33" x14ac:dyDescent="0.25">
      <c r="A50" s="1">
        <v>3.2339847314278525E-2</v>
      </c>
      <c r="B50" s="2">
        <v>2350</v>
      </c>
      <c r="C50" s="2">
        <v>3.7130000000000001</v>
      </c>
      <c r="D50" s="2">
        <v>23.228000000000002</v>
      </c>
      <c r="E50" s="2">
        <v>2.3740000000000001</v>
      </c>
      <c r="F50" s="2">
        <v>726.8</v>
      </c>
      <c r="G50" s="2">
        <v>11.766999999999999</v>
      </c>
      <c r="H50" s="2">
        <v>0.50600000000000001</v>
      </c>
      <c r="I50" s="2">
        <v>2.104E-2</v>
      </c>
      <c r="J50" s="2">
        <v>196.55</v>
      </c>
      <c r="M50" s="7"/>
      <c r="N50" s="7">
        <v>0</v>
      </c>
      <c r="O50" s="7">
        <v>0</v>
      </c>
      <c r="P50" s="7"/>
      <c r="Q50" s="8">
        <v>2.104E-2</v>
      </c>
      <c r="R50" s="8">
        <f t="shared" si="4"/>
        <v>38.806496311169319</v>
      </c>
      <c r="S50" s="7">
        <v>0</v>
      </c>
      <c r="T50" s="7"/>
      <c r="U50" s="7"/>
      <c r="X50" s="11">
        <v>2350</v>
      </c>
      <c r="Y50" s="7"/>
      <c r="Z50" s="7">
        <v>0</v>
      </c>
      <c r="AA50" s="7">
        <v>0</v>
      </c>
      <c r="AB50" s="7"/>
      <c r="AC50" s="8">
        <v>1.8259999999999998E-2</v>
      </c>
      <c r="AD50" s="8">
        <f t="shared" si="3"/>
        <v>33.679021988685918</v>
      </c>
      <c r="AE50" s="7">
        <v>0</v>
      </c>
      <c r="AF50" s="7"/>
      <c r="AG50" s="7"/>
    </row>
    <row r="51" spans="1:33" x14ac:dyDescent="0.25">
      <c r="A51" s="1">
        <v>3.2303066996927719E-2</v>
      </c>
      <c r="B51" s="2">
        <v>2400</v>
      </c>
      <c r="C51" s="2">
        <v>3.6040000000000001</v>
      </c>
      <c r="D51" s="2">
        <v>23.693999999999999</v>
      </c>
      <c r="E51" s="2">
        <v>2.3610000000000002</v>
      </c>
      <c r="F51" s="2">
        <v>728.06</v>
      </c>
      <c r="G51" s="2">
        <v>11.682</v>
      </c>
      <c r="H51" s="2">
        <v>0.50600000000000001</v>
      </c>
      <c r="I51" s="2">
        <v>2.1420000000000002E-2</v>
      </c>
      <c r="J51" s="2">
        <v>198.52</v>
      </c>
      <c r="M51" s="7"/>
      <c r="N51" s="7">
        <v>0</v>
      </c>
      <c r="O51" s="7">
        <v>0</v>
      </c>
      <c r="P51" s="7"/>
      <c r="Q51" s="8">
        <v>2.1420000000000002E-2</v>
      </c>
      <c r="R51" s="8">
        <f t="shared" si="4"/>
        <v>39.507374096256981</v>
      </c>
      <c r="S51" s="7">
        <v>0</v>
      </c>
      <c r="T51" s="7"/>
      <c r="U51" s="7"/>
      <c r="X51" s="11">
        <v>2400</v>
      </c>
      <c r="Y51" s="7"/>
      <c r="Z51" s="7">
        <v>0</v>
      </c>
      <c r="AA51" s="7">
        <v>0</v>
      </c>
      <c r="AB51" s="7"/>
      <c r="AC51" s="8">
        <v>1.814E-2</v>
      </c>
      <c r="AD51" s="8">
        <f t="shared" si="3"/>
        <v>33.457692161816134</v>
      </c>
      <c r="AE51" s="7">
        <v>0</v>
      </c>
      <c r="AF51" s="7"/>
      <c r="AG51" s="7"/>
    </row>
    <row r="52" spans="1:33" x14ac:dyDescent="0.25">
      <c r="A52" s="1">
        <v>3.2269242314528747E-2</v>
      </c>
      <c r="B52" s="2">
        <v>2450</v>
      </c>
      <c r="C52" s="2">
        <v>3.4950000000000001</v>
      </c>
      <c r="D52" s="2">
        <v>24.158999999999999</v>
      </c>
      <c r="E52" s="2">
        <v>2.347</v>
      </c>
      <c r="F52" s="2">
        <v>729.28</v>
      </c>
      <c r="G52" s="2">
        <v>11.6</v>
      </c>
      <c r="H52" s="2">
        <v>0.505</v>
      </c>
      <c r="I52" s="2">
        <v>2.181E-2</v>
      </c>
      <c r="J52" s="2">
        <v>200.33</v>
      </c>
      <c r="M52" s="7"/>
      <c r="N52" s="7">
        <v>0</v>
      </c>
      <c r="O52" s="7">
        <v>0</v>
      </c>
      <c r="P52" s="7"/>
      <c r="Q52" s="8">
        <v>2.181E-2</v>
      </c>
      <c r="R52" s="8">
        <f t="shared" si="4"/>
        <v>40.226696033583785</v>
      </c>
      <c r="S52" s="7">
        <v>0</v>
      </c>
      <c r="T52" s="7"/>
      <c r="U52" s="7"/>
      <c r="X52" s="11">
        <v>2450</v>
      </c>
      <c r="Y52" s="7"/>
      <c r="Z52" s="7">
        <v>0</v>
      </c>
      <c r="AA52" s="7">
        <v>0</v>
      </c>
      <c r="AB52" s="7"/>
      <c r="AC52" s="8">
        <v>1.8020000000000001E-2</v>
      </c>
      <c r="AD52" s="8">
        <f t="shared" si="3"/>
        <v>33.23636233494635</v>
      </c>
      <c r="AE52" s="7">
        <v>0</v>
      </c>
      <c r="AF52" s="7"/>
      <c r="AG52" s="7"/>
    </row>
    <row r="53" spans="1:33" x14ac:dyDescent="0.25">
      <c r="A53" s="1">
        <v>3.2234638787958216E-2</v>
      </c>
      <c r="B53" s="2">
        <v>2500</v>
      </c>
      <c r="C53" s="2">
        <v>3.3879999999999999</v>
      </c>
      <c r="D53" s="2">
        <v>24.623999999999999</v>
      </c>
      <c r="E53" s="2">
        <v>2.3340000000000001</v>
      </c>
      <c r="F53" s="2">
        <v>730.44</v>
      </c>
      <c r="G53" s="2">
        <v>11.522</v>
      </c>
      <c r="H53" s="2">
        <v>0.505</v>
      </c>
      <c r="I53" s="2">
        <v>2.2200000000000001E-2</v>
      </c>
      <c r="J53" s="2">
        <v>202.18</v>
      </c>
      <c r="M53" s="7"/>
      <c r="N53" s="7">
        <v>0</v>
      </c>
      <c r="O53" s="7">
        <v>0</v>
      </c>
      <c r="P53" s="7"/>
      <c r="Q53" s="8">
        <v>2.2200000000000001E-2</v>
      </c>
      <c r="R53" s="8">
        <f t="shared" si="4"/>
        <v>40.946017970910596</v>
      </c>
      <c r="S53" s="7">
        <v>0</v>
      </c>
      <c r="T53" s="7"/>
      <c r="U53" s="7"/>
      <c r="X53" s="11">
        <v>2500</v>
      </c>
      <c r="Y53" s="7"/>
      <c r="Z53" s="7">
        <v>0</v>
      </c>
      <c r="AA53" s="7">
        <v>0</v>
      </c>
      <c r="AB53" s="7"/>
      <c r="AC53" s="8">
        <v>1.7909999999999999E-2</v>
      </c>
      <c r="AD53" s="8">
        <f t="shared" si="3"/>
        <v>33.033476660315706</v>
      </c>
      <c r="AE53" s="7">
        <v>0</v>
      </c>
      <c r="AF53" s="7"/>
      <c r="AG53" s="7"/>
    </row>
    <row r="54" spans="1:33" x14ac:dyDescent="0.25">
      <c r="A54" s="1">
        <v>3.219962890751505E-2</v>
      </c>
      <c r="B54" s="2">
        <v>2550</v>
      </c>
      <c r="C54" s="2">
        <v>3.282</v>
      </c>
      <c r="D54" s="2">
        <v>25.088000000000001</v>
      </c>
      <c r="E54" s="2">
        <v>2.3220000000000001</v>
      </c>
      <c r="F54" s="2">
        <v>731.55</v>
      </c>
      <c r="G54" s="2">
        <v>11.448</v>
      </c>
      <c r="H54" s="2">
        <v>0.504</v>
      </c>
      <c r="I54" s="2">
        <v>2.2589999999999999E-2</v>
      </c>
      <c r="J54" s="2">
        <v>204.05</v>
      </c>
      <c r="M54" s="7"/>
      <c r="N54" s="7">
        <v>0</v>
      </c>
      <c r="O54" s="7">
        <v>0</v>
      </c>
      <c r="P54" s="7"/>
      <c r="Q54" s="8">
        <v>2.2589999999999999E-2</v>
      </c>
      <c r="R54" s="8">
        <f t="shared" si="4"/>
        <v>41.665339908237407</v>
      </c>
      <c r="S54" s="7">
        <v>0</v>
      </c>
      <c r="T54" s="7"/>
      <c r="U54" s="7"/>
      <c r="X54" s="11">
        <v>2550</v>
      </c>
      <c r="Y54" s="7"/>
      <c r="Z54" s="7">
        <v>0</v>
      </c>
      <c r="AA54" s="7">
        <v>0</v>
      </c>
      <c r="AB54" s="7"/>
      <c r="AC54" s="8">
        <v>1.78E-2</v>
      </c>
      <c r="AD54" s="8">
        <f t="shared" si="3"/>
        <v>32.83059098568507</v>
      </c>
      <c r="AE54" s="7">
        <v>0</v>
      </c>
      <c r="AF54" s="7"/>
      <c r="AG54" s="7"/>
    </row>
    <row r="55" spans="1:33" x14ac:dyDescent="0.25">
      <c r="A55" s="1">
        <v>3.2165523909974472E-2</v>
      </c>
      <c r="B55" s="2">
        <v>2600</v>
      </c>
      <c r="C55" s="2">
        <v>3.177</v>
      </c>
      <c r="D55" s="2">
        <v>25.552</v>
      </c>
      <c r="E55" s="2">
        <v>2.3090000000000002</v>
      </c>
      <c r="F55" s="2">
        <v>732.62</v>
      </c>
      <c r="G55" s="2">
        <v>11.375999999999999</v>
      </c>
      <c r="H55" s="2">
        <v>0.504</v>
      </c>
      <c r="I55" s="2">
        <v>2.2970000000000001E-2</v>
      </c>
      <c r="J55" s="2">
        <v>205.88</v>
      </c>
      <c r="M55" s="7"/>
      <c r="N55" s="7">
        <v>0</v>
      </c>
      <c r="O55" s="7">
        <v>0</v>
      </c>
      <c r="P55" s="7"/>
      <c r="Q55" s="8">
        <v>2.2970000000000001E-2</v>
      </c>
      <c r="R55" s="8">
        <f t="shared" si="4"/>
        <v>42.366217693325062</v>
      </c>
      <c r="S55" s="7">
        <v>0</v>
      </c>
      <c r="T55" s="7"/>
      <c r="U55" s="7"/>
      <c r="X55" s="11">
        <v>2600</v>
      </c>
      <c r="Y55" s="7"/>
      <c r="Z55" s="7">
        <v>0</v>
      </c>
      <c r="AA55" s="7">
        <v>0</v>
      </c>
      <c r="AB55" s="7"/>
      <c r="AC55" s="8">
        <v>1.77E-2</v>
      </c>
      <c r="AD55" s="8">
        <f t="shared" si="3"/>
        <v>32.646149463293582</v>
      </c>
      <c r="AE55" s="7">
        <v>0</v>
      </c>
      <c r="AF55" s="7"/>
      <c r="AG55" s="7"/>
    </row>
    <row r="56" spans="1:33" x14ac:dyDescent="0.25">
      <c r="A56" s="1">
        <v>3.2132326272588684E-2</v>
      </c>
      <c r="B56" s="2">
        <v>2650</v>
      </c>
      <c r="C56" s="2">
        <v>3.0720000000000001</v>
      </c>
      <c r="D56" s="2">
        <v>26.015999999999998</v>
      </c>
      <c r="E56" s="2">
        <v>2.2970000000000002</v>
      </c>
      <c r="F56" s="2">
        <v>733.65</v>
      </c>
      <c r="G56" s="2">
        <v>11.307</v>
      </c>
      <c r="H56" s="2">
        <v>0.504</v>
      </c>
      <c r="I56" s="2">
        <v>2.3359999999999999E-2</v>
      </c>
      <c r="J56" s="2">
        <v>207.65</v>
      </c>
      <c r="M56" s="7"/>
      <c r="N56" s="7">
        <v>0</v>
      </c>
      <c r="O56" s="7">
        <v>0</v>
      </c>
      <c r="P56" s="7"/>
      <c r="Q56" s="8">
        <v>2.3359999999999999E-2</v>
      </c>
      <c r="R56" s="8">
        <f t="shared" si="4"/>
        <v>43.085539630651866</v>
      </c>
      <c r="S56" s="7">
        <v>0</v>
      </c>
      <c r="T56" s="7"/>
      <c r="U56" s="7"/>
      <c r="X56" s="11">
        <v>2650</v>
      </c>
      <c r="Y56" s="7"/>
      <c r="Z56" s="7">
        <v>0</v>
      </c>
      <c r="AA56" s="7">
        <v>0</v>
      </c>
      <c r="AB56" s="7"/>
      <c r="AC56" s="8">
        <v>1.7600000000000001E-2</v>
      </c>
      <c r="AD56" s="8">
        <f t="shared" si="3"/>
        <v>32.461707940902095</v>
      </c>
      <c r="AE56" s="7">
        <v>0</v>
      </c>
      <c r="AF56" s="7"/>
      <c r="AG56" s="7"/>
    </row>
    <row r="57" spans="1:33" x14ac:dyDescent="0.25">
      <c r="A57" s="1">
        <v>3.2100038412632231E-2</v>
      </c>
      <c r="B57" s="2">
        <v>2700</v>
      </c>
      <c r="C57" s="2">
        <v>2.9689999999999999</v>
      </c>
      <c r="D57" s="2">
        <v>26.478999999999999</v>
      </c>
      <c r="E57" s="2">
        <v>2.286</v>
      </c>
      <c r="F57" s="2">
        <v>734.64</v>
      </c>
      <c r="G57" s="2">
        <v>11.241</v>
      </c>
      <c r="H57" s="2">
        <v>0.503</v>
      </c>
      <c r="I57" s="2">
        <v>2.375E-2</v>
      </c>
      <c r="J57" s="2">
        <v>209.36</v>
      </c>
      <c r="M57" s="7"/>
      <c r="N57" s="7">
        <v>0</v>
      </c>
      <c r="O57" s="7">
        <v>0</v>
      </c>
      <c r="P57" s="7"/>
      <c r="Q57" s="8">
        <v>2.375E-2</v>
      </c>
      <c r="R57" s="8">
        <f t="shared" si="4"/>
        <v>43.804861567978676</v>
      </c>
      <c r="S57" s="7">
        <v>0</v>
      </c>
      <c r="T57" s="7"/>
      <c r="U57" s="7"/>
      <c r="X57" s="11">
        <v>2700</v>
      </c>
      <c r="Y57" s="7"/>
      <c r="Z57" s="7">
        <v>0</v>
      </c>
      <c r="AA57" s="7">
        <v>0</v>
      </c>
      <c r="AB57" s="7"/>
      <c r="AC57" s="8">
        <v>1.7500000000000002E-2</v>
      </c>
      <c r="AD57" s="8">
        <f t="shared" si="3"/>
        <v>32.277266418510607</v>
      </c>
      <c r="AE57" s="7">
        <v>0</v>
      </c>
      <c r="AF57" s="7"/>
      <c r="AG57" s="7"/>
    </row>
    <row r="58" spans="1:33" x14ac:dyDescent="0.25">
      <c r="A58" s="1">
        <v>3.20686626867622E-2</v>
      </c>
      <c r="B58" s="2">
        <v>2750</v>
      </c>
      <c r="C58" s="2">
        <v>2.867</v>
      </c>
      <c r="D58" s="2">
        <v>26.940999999999999</v>
      </c>
      <c r="E58" s="2">
        <v>2.274</v>
      </c>
      <c r="F58" s="2">
        <v>735.6</v>
      </c>
      <c r="G58" s="2">
        <v>11.177</v>
      </c>
      <c r="H58" s="2">
        <v>0.503</v>
      </c>
      <c r="I58" s="2">
        <v>2.4140000000000002E-2</v>
      </c>
      <c r="J58" s="2">
        <v>211.04</v>
      </c>
      <c r="M58" s="7"/>
      <c r="N58" s="7">
        <v>0</v>
      </c>
      <c r="O58" s="10">
        <v>1.367E-2</v>
      </c>
      <c r="P58" s="10">
        <f t="shared" ref="P58:P76" si="5">1300*$F$91*O58*50</f>
        <v>25.213156110916568</v>
      </c>
      <c r="Q58" s="9">
        <v>0</v>
      </c>
      <c r="R58" s="9">
        <f t="shared" si="4"/>
        <v>0</v>
      </c>
      <c r="S58" s="7">
        <v>0</v>
      </c>
      <c r="T58" s="7"/>
      <c r="U58" s="7"/>
      <c r="X58" s="11">
        <v>2750</v>
      </c>
      <c r="Y58" s="7"/>
      <c r="Z58" s="7">
        <v>0</v>
      </c>
      <c r="AA58" s="7">
        <v>0</v>
      </c>
      <c r="AB58" s="7"/>
      <c r="AC58" s="9">
        <v>0</v>
      </c>
      <c r="AD58" s="9">
        <f t="shared" si="3"/>
        <v>0</v>
      </c>
      <c r="AE58" s="7">
        <v>0</v>
      </c>
      <c r="AF58" s="7"/>
      <c r="AG58" s="7"/>
    </row>
    <row r="59" spans="1:33" x14ac:dyDescent="0.25">
      <c r="A59" s="1">
        <v>3.2038013281258375E-2</v>
      </c>
      <c r="B59" s="2">
        <v>2800</v>
      </c>
      <c r="C59" s="2">
        <v>2.7650000000000001</v>
      </c>
      <c r="D59" s="2">
        <v>27.404</v>
      </c>
      <c r="E59" s="2">
        <v>2.2629999999999999</v>
      </c>
      <c r="F59" s="2">
        <v>736.52</v>
      </c>
      <c r="G59" s="2">
        <v>11.116</v>
      </c>
      <c r="H59" s="2">
        <v>0.503</v>
      </c>
      <c r="I59" s="2">
        <v>2.4539999999999999E-2</v>
      </c>
      <c r="J59" s="2">
        <v>212.66</v>
      </c>
      <c r="M59" s="7"/>
      <c r="N59" s="7">
        <v>0</v>
      </c>
      <c r="O59" s="10">
        <v>1.367E-2</v>
      </c>
      <c r="P59" s="10">
        <f t="shared" si="5"/>
        <v>25.213156110916568</v>
      </c>
      <c r="Q59" s="9">
        <v>0</v>
      </c>
      <c r="R59" s="9">
        <f t="shared" si="4"/>
        <v>0</v>
      </c>
      <c r="S59" s="7">
        <v>0</v>
      </c>
      <c r="T59" s="7"/>
      <c r="U59" s="7"/>
      <c r="X59" s="11">
        <v>2800</v>
      </c>
      <c r="Y59" s="7"/>
      <c r="Z59" s="7">
        <v>0</v>
      </c>
      <c r="AA59" s="10">
        <v>1.4999999999999999E-4</v>
      </c>
      <c r="AB59" s="10">
        <f t="shared" ref="AB59:AB76" si="6">1300*$F$91*AA59*50</f>
        <v>0.27666228358723371</v>
      </c>
      <c r="AC59" s="9">
        <v>0</v>
      </c>
      <c r="AD59" s="9">
        <f t="shared" si="3"/>
        <v>0</v>
      </c>
      <c r="AE59" s="7">
        <v>0</v>
      </c>
      <c r="AF59" s="7"/>
      <c r="AG59" s="7"/>
    </row>
    <row r="60" spans="1:33" x14ac:dyDescent="0.25">
      <c r="A60" s="1">
        <v>3.2008280242926568E-2</v>
      </c>
      <c r="B60" s="2">
        <v>2850</v>
      </c>
      <c r="C60" s="2">
        <v>2.6640000000000001</v>
      </c>
      <c r="D60" s="2">
        <v>27.864999999999998</v>
      </c>
      <c r="E60" s="2">
        <v>2.2519999999999998</v>
      </c>
      <c r="F60" s="2">
        <v>737.41</v>
      </c>
      <c r="G60" s="2">
        <v>11.057</v>
      </c>
      <c r="H60" s="2">
        <v>0.502</v>
      </c>
      <c r="I60" s="2">
        <v>2.4930000000000001E-2</v>
      </c>
      <c r="J60" s="2">
        <v>214.25</v>
      </c>
      <c r="M60" s="7"/>
      <c r="N60" s="7">
        <v>0</v>
      </c>
      <c r="O60" s="10">
        <v>1.367E-2</v>
      </c>
      <c r="P60" s="10">
        <f t="shared" si="5"/>
        <v>25.213156110916568</v>
      </c>
      <c r="Q60" s="9">
        <v>0</v>
      </c>
      <c r="R60" s="7"/>
      <c r="S60" s="7">
        <v>0</v>
      </c>
      <c r="T60" s="7"/>
      <c r="U60" s="7"/>
      <c r="X60" s="11">
        <v>2850</v>
      </c>
      <c r="Y60" s="7"/>
      <c r="Z60" s="7">
        <v>0</v>
      </c>
      <c r="AA60" s="10">
        <v>1.4999999999999999E-4</v>
      </c>
      <c r="AB60" s="10">
        <f t="shared" si="6"/>
        <v>0.27666228358723371</v>
      </c>
      <c r="AC60" s="9">
        <v>0</v>
      </c>
      <c r="AD60" s="7"/>
      <c r="AE60" s="7">
        <v>0</v>
      </c>
      <c r="AF60" s="7"/>
      <c r="AG60" s="7"/>
    </row>
    <row r="61" spans="1:33" x14ac:dyDescent="0.25">
      <c r="A61" s="1">
        <v>3.1977581689283233E-2</v>
      </c>
      <c r="B61" s="2">
        <v>2900</v>
      </c>
      <c r="C61" s="2">
        <v>2.5640000000000001</v>
      </c>
      <c r="D61" s="2">
        <v>28.327000000000002</v>
      </c>
      <c r="E61" s="2">
        <v>2.242</v>
      </c>
      <c r="F61" s="2">
        <v>738.28</v>
      </c>
      <c r="G61" s="2">
        <v>11</v>
      </c>
      <c r="H61" s="2">
        <v>0.502</v>
      </c>
      <c r="I61" s="2">
        <v>2.5319999999999999E-2</v>
      </c>
      <c r="J61" s="2">
        <v>215.87</v>
      </c>
      <c r="M61" s="7"/>
      <c r="N61" s="7">
        <v>0</v>
      </c>
      <c r="O61" s="10">
        <v>1.367E-2</v>
      </c>
      <c r="P61" s="10">
        <f t="shared" si="5"/>
        <v>25.213156110916568</v>
      </c>
      <c r="Q61" s="9">
        <v>0</v>
      </c>
      <c r="R61" s="7"/>
      <c r="S61" s="7">
        <v>0</v>
      </c>
      <c r="T61" s="7"/>
      <c r="U61" s="7"/>
      <c r="X61" s="11">
        <v>2900</v>
      </c>
      <c r="Y61" s="7"/>
      <c r="Z61" s="7">
        <v>0</v>
      </c>
      <c r="AA61" s="10">
        <v>1.4999999999999999E-4</v>
      </c>
      <c r="AB61" s="10">
        <f t="shared" si="6"/>
        <v>0.27666228358723371</v>
      </c>
      <c r="AC61" s="9">
        <v>0</v>
      </c>
      <c r="AD61" s="7"/>
      <c r="AE61" s="7">
        <v>0</v>
      </c>
      <c r="AF61" s="7"/>
      <c r="AG61" s="7"/>
    </row>
    <row r="62" spans="1:33" x14ac:dyDescent="0.25">
      <c r="A62" s="1">
        <v>3.194930937687239E-2</v>
      </c>
      <c r="B62" s="2">
        <v>2950</v>
      </c>
      <c r="C62" s="2">
        <v>2.4649999999999999</v>
      </c>
      <c r="D62" s="2">
        <v>28.788</v>
      </c>
      <c r="E62" s="2">
        <v>2.2320000000000002</v>
      </c>
      <c r="F62" s="2">
        <v>739.12</v>
      </c>
      <c r="G62" s="2">
        <v>10.945</v>
      </c>
      <c r="H62" s="2">
        <v>0.502</v>
      </c>
      <c r="I62" s="2">
        <v>2.5739999999999999E-2</v>
      </c>
      <c r="J62" s="2">
        <v>217.37</v>
      </c>
      <c r="M62" s="7"/>
      <c r="N62" s="7">
        <v>0</v>
      </c>
      <c r="O62" s="10">
        <v>1.367E-2</v>
      </c>
      <c r="P62" s="10">
        <f t="shared" si="5"/>
        <v>25.213156110916568</v>
      </c>
      <c r="Q62" s="9">
        <v>0</v>
      </c>
      <c r="R62" s="7"/>
      <c r="S62" s="7">
        <v>0</v>
      </c>
      <c r="T62" s="7"/>
      <c r="U62" s="7"/>
      <c r="X62" s="11">
        <v>2950</v>
      </c>
      <c r="Y62" s="7"/>
      <c r="Z62" s="7">
        <v>0</v>
      </c>
      <c r="AA62" s="10">
        <v>1.4999999999999999E-4</v>
      </c>
      <c r="AB62" s="10">
        <f t="shared" si="6"/>
        <v>0.27666228358723371</v>
      </c>
      <c r="AC62" s="9">
        <v>0</v>
      </c>
      <c r="AD62" s="7"/>
      <c r="AE62" s="7">
        <v>0</v>
      </c>
      <c r="AF62" s="7"/>
      <c r="AG62" s="7"/>
    </row>
    <row r="63" spans="1:33" x14ac:dyDescent="0.25">
      <c r="A63" s="1">
        <v>3.1920261050817723E-2</v>
      </c>
      <c r="B63" s="2">
        <v>3000</v>
      </c>
      <c r="C63" s="2">
        <v>2.367</v>
      </c>
      <c r="D63" s="2">
        <v>29.248999999999999</v>
      </c>
      <c r="E63" s="2">
        <v>2.222</v>
      </c>
      <c r="F63" s="2">
        <v>739.93</v>
      </c>
      <c r="G63" s="2">
        <v>10.891999999999999</v>
      </c>
      <c r="H63" s="2">
        <v>0.501</v>
      </c>
      <c r="I63" s="2">
        <v>2.615E-2</v>
      </c>
      <c r="J63" s="2">
        <v>218.91</v>
      </c>
      <c r="K63" s="2"/>
      <c r="M63" s="7"/>
      <c r="N63" s="7">
        <v>0</v>
      </c>
      <c r="O63" s="10">
        <v>1.367E-2</v>
      </c>
      <c r="P63" s="10">
        <f t="shared" si="5"/>
        <v>25.213156110916568</v>
      </c>
      <c r="Q63" s="9">
        <v>0</v>
      </c>
      <c r="R63" s="7"/>
      <c r="S63" s="7">
        <v>0</v>
      </c>
      <c r="T63" s="7"/>
      <c r="U63" s="7"/>
      <c r="X63" s="11">
        <v>3000</v>
      </c>
      <c r="Y63" s="7"/>
      <c r="Z63" s="7">
        <v>0</v>
      </c>
      <c r="AA63" s="10">
        <v>1.4999999999999999E-4</v>
      </c>
      <c r="AB63" s="10">
        <f t="shared" si="6"/>
        <v>0.27666228358723371</v>
      </c>
      <c r="AC63" s="9">
        <v>0</v>
      </c>
      <c r="AD63" s="7"/>
      <c r="AE63" s="7">
        <v>0</v>
      </c>
      <c r="AF63" s="7"/>
      <c r="AG63" s="7"/>
    </row>
    <row r="64" spans="1:33" x14ac:dyDescent="0.25">
      <c r="A64" s="1">
        <v>3.1888735259517235E-2</v>
      </c>
      <c r="B64" s="3">
        <v>3050</v>
      </c>
      <c r="C64" s="3">
        <v>2.2690000000000001</v>
      </c>
      <c r="D64" s="3">
        <v>29.709</v>
      </c>
      <c r="E64" s="3">
        <v>2.2130000000000001</v>
      </c>
      <c r="F64" s="3">
        <v>740.73</v>
      </c>
      <c r="G64" s="3">
        <v>10.84</v>
      </c>
      <c r="H64" s="3">
        <v>0.501</v>
      </c>
      <c r="I64" s="3">
        <v>2.657E-2</v>
      </c>
      <c r="J64" s="3">
        <v>220.58</v>
      </c>
      <c r="K64" s="3">
        <v>1.367E-2</v>
      </c>
      <c r="L64">
        <f t="shared" ref="L64:L77" si="7">1300*$F$91*K64*50</f>
        <v>25.213156110916568</v>
      </c>
      <c r="M64" s="7">
        <f t="shared" ref="M64:M76" si="8">1300*$F$91*N64*50</f>
        <v>25.213156110916568</v>
      </c>
      <c r="N64" s="7">
        <v>1.367E-2</v>
      </c>
      <c r="O64" s="10">
        <v>1.367E-2</v>
      </c>
      <c r="P64" s="10">
        <f t="shared" si="5"/>
        <v>25.213156110916568</v>
      </c>
      <c r="Q64" s="9">
        <v>0</v>
      </c>
      <c r="R64" s="7"/>
      <c r="S64" s="7">
        <v>0</v>
      </c>
      <c r="T64" s="7"/>
      <c r="U64" s="7"/>
      <c r="X64" s="12">
        <v>3050</v>
      </c>
      <c r="Y64" s="7">
        <f t="shared" ref="Y64:Y76" si="9">1300*$F$91*Z64*50</f>
        <v>0</v>
      </c>
      <c r="Z64" s="7">
        <v>0</v>
      </c>
      <c r="AA64" s="10">
        <v>1.4999999999999999E-4</v>
      </c>
      <c r="AB64" s="10">
        <f t="shared" si="6"/>
        <v>0.27666228358723371</v>
      </c>
      <c r="AC64" s="9">
        <v>0</v>
      </c>
      <c r="AD64" s="7"/>
      <c r="AE64" s="7">
        <v>0</v>
      </c>
      <c r="AF64" s="7"/>
      <c r="AG64" s="7"/>
    </row>
    <row r="65" spans="1:33" x14ac:dyDescent="0.25">
      <c r="A65" s="1">
        <v>3.1857939110269642E-2</v>
      </c>
      <c r="B65" s="2">
        <v>3100</v>
      </c>
      <c r="C65" s="2">
        <v>2.1720000000000002</v>
      </c>
      <c r="D65" s="2">
        <v>30.169</v>
      </c>
      <c r="E65" s="2">
        <v>2.2040000000000002</v>
      </c>
      <c r="F65" s="2">
        <v>741.5</v>
      </c>
      <c r="G65" s="2">
        <v>10.791</v>
      </c>
      <c r="H65" s="2">
        <v>0.501</v>
      </c>
      <c r="I65" s="2">
        <v>2.6980000000000001E-2</v>
      </c>
      <c r="J65" s="2">
        <v>222.21</v>
      </c>
      <c r="K65" s="2">
        <v>1.367E-2</v>
      </c>
      <c r="L65">
        <f t="shared" si="7"/>
        <v>25.213156110916568</v>
      </c>
      <c r="M65" s="7">
        <f t="shared" si="8"/>
        <v>25.213156110916568</v>
      </c>
      <c r="N65" s="7">
        <v>1.367E-2</v>
      </c>
      <c r="O65" s="10">
        <v>2.4349449999999998E-2</v>
      </c>
      <c r="P65" s="10">
        <f t="shared" si="5"/>
        <v>44.91049627395445</v>
      </c>
      <c r="Q65" s="9">
        <v>0</v>
      </c>
      <c r="R65" s="7"/>
      <c r="S65" s="7">
        <v>0</v>
      </c>
      <c r="T65" s="7"/>
      <c r="U65" s="7"/>
      <c r="X65" s="11">
        <v>3100</v>
      </c>
      <c r="Y65" s="7">
        <f t="shared" si="9"/>
        <v>0</v>
      </c>
      <c r="Z65" s="7">
        <v>0</v>
      </c>
      <c r="AA65" s="10">
        <v>1.4999999999999999E-4</v>
      </c>
      <c r="AB65" s="10">
        <f t="shared" si="6"/>
        <v>0.27666228358723371</v>
      </c>
      <c r="AC65" s="9">
        <v>0</v>
      </c>
      <c r="AD65" s="7"/>
      <c r="AE65" s="7">
        <v>0</v>
      </c>
      <c r="AF65" s="7"/>
      <c r="AG65" s="7"/>
    </row>
    <row r="66" spans="1:33" x14ac:dyDescent="0.25">
      <c r="A66" s="1">
        <v>3.1827874410432666E-2</v>
      </c>
      <c r="B66" s="2">
        <v>3150</v>
      </c>
      <c r="C66" s="2">
        <v>2.0760000000000001</v>
      </c>
      <c r="D66" s="2">
        <v>30.629000000000001</v>
      </c>
      <c r="E66" s="2">
        <v>2.1949999999999998</v>
      </c>
      <c r="F66" s="2">
        <v>742.26</v>
      </c>
      <c r="G66" s="2">
        <v>10.743</v>
      </c>
      <c r="H66" s="2">
        <v>0.501</v>
      </c>
      <c r="I66" s="2">
        <v>2.7400000000000001E-2</v>
      </c>
      <c r="J66" s="2">
        <v>223.79</v>
      </c>
      <c r="K66" s="2">
        <v>1.367E-2</v>
      </c>
      <c r="L66">
        <f t="shared" si="7"/>
        <v>25.213156110916568</v>
      </c>
      <c r="M66" s="7">
        <f t="shared" si="8"/>
        <v>25.213156110916568</v>
      </c>
      <c r="N66" s="7">
        <v>1.367E-2</v>
      </c>
      <c r="O66" s="10">
        <v>2.47285E-2</v>
      </c>
      <c r="P66" s="10">
        <f t="shared" si="5"/>
        <v>45.609621864579395</v>
      </c>
      <c r="Q66" s="9">
        <v>0</v>
      </c>
      <c r="R66" s="7"/>
      <c r="S66" s="7">
        <v>0</v>
      </c>
      <c r="T66" s="7"/>
      <c r="U66" s="7"/>
      <c r="X66" s="11">
        <v>3150</v>
      </c>
      <c r="Y66" s="7">
        <f t="shared" si="9"/>
        <v>0</v>
      </c>
      <c r="Z66" s="7">
        <v>0</v>
      </c>
      <c r="AA66" s="10">
        <v>1.4999999999999999E-4</v>
      </c>
      <c r="AB66" s="10">
        <f t="shared" si="6"/>
        <v>0.27666228358723371</v>
      </c>
      <c r="AC66" s="9">
        <v>0</v>
      </c>
      <c r="AD66" s="7"/>
      <c r="AE66" s="7">
        <v>0</v>
      </c>
      <c r="AF66" s="7"/>
      <c r="AG66" s="7"/>
    </row>
    <row r="67" spans="1:33" x14ac:dyDescent="0.25">
      <c r="A67" s="1">
        <v>3.1798353618794406E-2</v>
      </c>
      <c r="B67" s="2">
        <v>3200</v>
      </c>
      <c r="C67" s="2">
        <v>1.98</v>
      </c>
      <c r="D67" s="2">
        <v>31.088999999999999</v>
      </c>
      <c r="E67" s="2">
        <v>2.1869999999999998</v>
      </c>
      <c r="F67" s="2">
        <v>743.01</v>
      </c>
      <c r="G67" s="2">
        <v>10.696999999999999</v>
      </c>
      <c r="H67" s="2">
        <v>0.5</v>
      </c>
      <c r="I67" s="2">
        <v>2.7820000000000001E-2</v>
      </c>
      <c r="J67" s="2">
        <v>225.32</v>
      </c>
      <c r="K67" s="2">
        <v>1.367E-2</v>
      </c>
      <c r="L67">
        <f t="shared" si="7"/>
        <v>25.213156110916568</v>
      </c>
      <c r="M67" s="7">
        <f t="shared" si="8"/>
        <v>25.213156110916568</v>
      </c>
      <c r="N67" s="7">
        <v>1.367E-2</v>
      </c>
      <c r="O67" s="10">
        <v>2.5107549999999999E-2</v>
      </c>
      <c r="P67" s="10">
        <f t="shared" si="5"/>
        <v>46.308747455204333</v>
      </c>
      <c r="Q67" s="9">
        <v>0</v>
      </c>
      <c r="R67" s="7"/>
      <c r="S67" s="7">
        <v>0</v>
      </c>
      <c r="T67" s="7"/>
      <c r="U67" s="7"/>
      <c r="X67" s="11">
        <v>3200</v>
      </c>
      <c r="Y67" s="7">
        <f t="shared" si="9"/>
        <v>20.288567463063806</v>
      </c>
      <c r="Z67" s="7">
        <v>1.0999999999999999E-2</v>
      </c>
      <c r="AA67" s="10">
        <v>1.4999999999999999E-4</v>
      </c>
      <c r="AB67" s="10">
        <f t="shared" si="6"/>
        <v>0.27666228358723371</v>
      </c>
      <c r="AC67" s="9">
        <v>0</v>
      </c>
      <c r="AD67" s="7"/>
      <c r="AE67" s="7">
        <v>0</v>
      </c>
      <c r="AF67" s="7"/>
      <c r="AG67" s="7"/>
    </row>
    <row r="68" spans="1:33" x14ac:dyDescent="0.25">
      <c r="A68" s="1">
        <v>3.176956748522853E-2</v>
      </c>
      <c r="B68" s="2">
        <v>3250</v>
      </c>
      <c r="C68" s="2">
        <v>1.885</v>
      </c>
      <c r="D68" s="2">
        <v>31.547999999999998</v>
      </c>
      <c r="E68" s="2">
        <v>2.1789999999999998</v>
      </c>
      <c r="F68" s="2">
        <v>743.74</v>
      </c>
      <c r="G68" s="2">
        <v>10.651999999999999</v>
      </c>
      <c r="H68" s="2">
        <v>0.5</v>
      </c>
      <c r="I68" s="2">
        <v>2.8240000000000001E-2</v>
      </c>
      <c r="J68" s="2">
        <v>226.78</v>
      </c>
      <c r="K68" s="2">
        <v>1.367E-2</v>
      </c>
      <c r="L68">
        <f t="shared" si="7"/>
        <v>25.213156110916568</v>
      </c>
      <c r="M68" s="7">
        <f t="shared" si="8"/>
        <v>25.213156110916568</v>
      </c>
      <c r="N68" s="7">
        <v>1.367E-2</v>
      </c>
      <c r="O68" s="10">
        <v>2.5486600000000002E-2</v>
      </c>
      <c r="P68" s="10">
        <f t="shared" si="5"/>
        <v>47.007873045829278</v>
      </c>
      <c r="Q68" s="9">
        <v>0</v>
      </c>
      <c r="R68" s="7"/>
      <c r="S68" s="7">
        <v>0</v>
      </c>
      <c r="T68" s="7"/>
      <c r="U68" s="7"/>
      <c r="X68" s="11">
        <v>3250</v>
      </c>
      <c r="Y68" s="7">
        <f t="shared" si="9"/>
        <v>20.08568178843317</v>
      </c>
      <c r="Z68" s="7">
        <v>1.089E-2</v>
      </c>
      <c r="AA68" s="10">
        <v>1.4999999999999999E-4</v>
      </c>
      <c r="AB68" s="10">
        <f t="shared" si="6"/>
        <v>0.27666228358723371</v>
      </c>
      <c r="AC68" s="9">
        <v>0</v>
      </c>
      <c r="AD68" s="7"/>
      <c r="AE68" s="7">
        <v>0</v>
      </c>
      <c r="AF68" s="7"/>
      <c r="AG68" s="7"/>
    </row>
    <row r="69" spans="1:33" x14ac:dyDescent="0.25">
      <c r="A69" s="1">
        <v>3.1739811305566377E-2</v>
      </c>
      <c r="B69" s="2">
        <v>3300</v>
      </c>
      <c r="C69" s="2">
        <v>1.79</v>
      </c>
      <c r="D69" s="2">
        <v>32.006999999999998</v>
      </c>
      <c r="E69" s="2">
        <v>2.1709999999999998</v>
      </c>
      <c r="F69" s="2">
        <v>744.51</v>
      </c>
      <c r="G69" s="2">
        <v>10.608000000000001</v>
      </c>
      <c r="H69" s="2">
        <v>0.5</v>
      </c>
      <c r="I69" s="2">
        <v>2.8660000000000001E-2</v>
      </c>
      <c r="J69" s="2">
        <v>228.18</v>
      </c>
      <c r="K69" s="2">
        <v>1.367E-2</v>
      </c>
      <c r="L69">
        <f>1300*$F$91*K69*50</f>
        <v>25.213156110916568</v>
      </c>
      <c r="M69" s="7">
        <f t="shared" si="8"/>
        <v>25.213156110916568</v>
      </c>
      <c r="N69" s="7">
        <v>1.367E-2</v>
      </c>
      <c r="O69" s="10">
        <v>2.586565E-2</v>
      </c>
      <c r="P69" s="10">
        <f t="shared" si="5"/>
        <v>47.706998636454216</v>
      </c>
      <c r="Q69" s="9">
        <v>0</v>
      </c>
      <c r="R69" s="7"/>
      <c r="S69" s="7">
        <v>0</v>
      </c>
      <c r="T69" s="7"/>
      <c r="U69" s="7"/>
      <c r="X69" s="11">
        <v>3300</v>
      </c>
      <c r="Y69" s="7">
        <f t="shared" si="9"/>
        <v>19.892018189922105</v>
      </c>
      <c r="Z69" s="7">
        <v>1.0784999999999999E-2</v>
      </c>
      <c r="AA69" s="10">
        <v>1.4999999999999999E-4</v>
      </c>
      <c r="AB69" s="10">
        <f t="shared" si="6"/>
        <v>0.27666228358723371</v>
      </c>
      <c r="AC69" s="9">
        <v>0</v>
      </c>
      <c r="AD69" s="7"/>
      <c r="AE69" s="7">
        <v>0</v>
      </c>
      <c r="AF69" s="7"/>
      <c r="AG69" s="7"/>
    </row>
    <row r="70" spans="1:33" x14ac:dyDescent="0.25">
      <c r="A70" s="1">
        <v>3.1710790588109328E-2</v>
      </c>
      <c r="B70" s="2">
        <v>3350</v>
      </c>
      <c r="C70" s="2">
        <v>1.6679999999999999</v>
      </c>
      <c r="D70" s="2">
        <v>32.485999999999997</v>
      </c>
      <c r="E70" s="2">
        <v>2.468</v>
      </c>
      <c r="F70" s="2">
        <v>727.18</v>
      </c>
      <c r="G70" s="2">
        <v>11.287000000000001</v>
      </c>
      <c r="H70" s="2">
        <v>0.51600000000000001</v>
      </c>
      <c r="I70" s="2">
        <v>2.9080000000000002E-2</v>
      </c>
      <c r="J70" s="2">
        <v>229.43</v>
      </c>
      <c r="K70" s="2">
        <v>1.367E-2</v>
      </c>
      <c r="L70">
        <f t="shared" si="7"/>
        <v>25.213156110916568</v>
      </c>
      <c r="M70" s="7">
        <f t="shared" si="8"/>
        <v>25.213156110916568</v>
      </c>
      <c r="N70" s="7">
        <v>1.367E-2</v>
      </c>
      <c r="O70" s="10">
        <v>2.6244699999999999E-2</v>
      </c>
      <c r="P70" s="10">
        <f t="shared" si="5"/>
        <v>48.406124227079154</v>
      </c>
      <c r="Q70" s="9">
        <v>0</v>
      </c>
      <c r="R70" s="7"/>
      <c r="S70" s="7">
        <v>0</v>
      </c>
      <c r="T70" s="7"/>
      <c r="U70" s="7"/>
      <c r="X70" s="11">
        <v>3350</v>
      </c>
      <c r="Y70" s="7">
        <f t="shared" si="9"/>
        <v>19.781353276487213</v>
      </c>
      <c r="Z70" s="7">
        <v>1.0725E-2</v>
      </c>
      <c r="AA70" s="10">
        <v>1.4999999999999999E-4</v>
      </c>
      <c r="AB70" s="10">
        <f t="shared" si="6"/>
        <v>0.27666228358723371</v>
      </c>
      <c r="AC70" s="9">
        <v>0</v>
      </c>
      <c r="AD70" s="7"/>
      <c r="AE70" s="7">
        <v>0</v>
      </c>
      <c r="AF70" s="7"/>
      <c r="AG70" s="7"/>
    </row>
    <row r="71" spans="1:33" x14ac:dyDescent="0.25">
      <c r="A71" s="1">
        <v>3.1679278716508122E-2</v>
      </c>
      <c r="B71" s="2">
        <v>3400</v>
      </c>
      <c r="C71" s="2">
        <v>1.5449999999999999</v>
      </c>
      <c r="D71" s="2">
        <v>32.965000000000003</v>
      </c>
      <c r="E71" s="2">
        <v>2.4609999999999999</v>
      </c>
      <c r="F71" s="2">
        <v>728.01</v>
      </c>
      <c r="G71" s="2">
        <v>11.239000000000001</v>
      </c>
      <c r="H71" s="2">
        <v>0.51600000000000001</v>
      </c>
      <c r="I71" s="2">
        <v>2.9559999999999999E-2</v>
      </c>
      <c r="J71" s="2">
        <v>230.82</v>
      </c>
      <c r="K71" s="2">
        <v>1.367E-2</v>
      </c>
      <c r="L71">
        <f t="shared" si="7"/>
        <v>25.213156110916568</v>
      </c>
      <c r="M71" s="7">
        <f t="shared" si="8"/>
        <v>43.251537000804205</v>
      </c>
      <c r="N71" s="7">
        <v>2.3449999999999999E-2</v>
      </c>
      <c r="O71" s="10">
        <v>2.6677899999999997E-2</v>
      </c>
      <c r="P71" s="10">
        <f t="shared" si="5"/>
        <v>49.205124902079085</v>
      </c>
      <c r="Q71" s="9">
        <v>0</v>
      </c>
      <c r="R71" s="7"/>
      <c r="S71" s="7">
        <v>0</v>
      </c>
      <c r="T71" s="7"/>
      <c r="U71" s="7"/>
      <c r="X71" s="11">
        <v>3400</v>
      </c>
      <c r="Y71" s="7">
        <f t="shared" si="9"/>
        <v>19.652244210813169</v>
      </c>
      <c r="Z71" s="7">
        <v>1.0655E-2</v>
      </c>
      <c r="AA71" s="10">
        <v>1.4999999999999999E-4</v>
      </c>
      <c r="AB71" s="10">
        <f t="shared" si="6"/>
        <v>0.27666228358723371</v>
      </c>
      <c r="AC71" s="9">
        <v>0</v>
      </c>
      <c r="AD71" s="7"/>
      <c r="AE71" s="7">
        <v>0</v>
      </c>
      <c r="AF71" s="7"/>
      <c r="AG71" s="7"/>
    </row>
    <row r="72" spans="1:33" x14ac:dyDescent="0.25">
      <c r="A72" s="1">
        <v>3.1648310625888847E-2</v>
      </c>
      <c r="B72" s="2">
        <v>3450</v>
      </c>
      <c r="C72" s="2">
        <v>1.4239999999999999</v>
      </c>
      <c r="D72" s="2">
        <v>33.444000000000003</v>
      </c>
      <c r="E72" s="2">
        <v>2.4529999999999998</v>
      </c>
      <c r="F72" s="2">
        <v>728.82</v>
      </c>
      <c r="G72" s="2">
        <v>11.193</v>
      </c>
      <c r="H72" s="2">
        <v>0.51500000000000001</v>
      </c>
      <c r="I72" s="2">
        <v>0.03</v>
      </c>
      <c r="J72" s="2">
        <v>232.18</v>
      </c>
      <c r="K72" s="2">
        <v>1.367E-2</v>
      </c>
      <c r="L72">
        <f t="shared" si="7"/>
        <v>25.213156110916568</v>
      </c>
      <c r="M72" s="7">
        <f t="shared" si="8"/>
        <v>49.00611249941867</v>
      </c>
      <c r="N72" s="7">
        <v>2.657E-2</v>
      </c>
      <c r="O72" s="10">
        <v>2.7074999999999995E-2</v>
      </c>
      <c r="P72" s="10">
        <f t="shared" si="5"/>
        <v>49.93754218749568</v>
      </c>
      <c r="Q72" s="9">
        <v>0</v>
      </c>
      <c r="R72" s="7"/>
      <c r="S72" s="7">
        <v>0</v>
      </c>
      <c r="T72" s="7"/>
      <c r="U72" s="7"/>
      <c r="X72" s="11">
        <v>3450</v>
      </c>
      <c r="Y72" s="7">
        <f t="shared" si="9"/>
        <v>19.458580612302107</v>
      </c>
      <c r="Z72" s="7">
        <v>1.055E-2</v>
      </c>
      <c r="AA72" s="10">
        <v>1.4999999999999999E-4</v>
      </c>
      <c r="AB72" s="10">
        <f t="shared" si="6"/>
        <v>0.27666228358723371</v>
      </c>
      <c r="AC72" s="9">
        <v>0</v>
      </c>
      <c r="AD72" s="7"/>
      <c r="AE72" s="7">
        <v>0</v>
      </c>
      <c r="AF72" s="7"/>
      <c r="AG72" s="7"/>
    </row>
    <row r="73" spans="1:33" x14ac:dyDescent="0.25">
      <c r="A73">
        <v>3.1617126787553573E-2</v>
      </c>
      <c r="B73" s="2">
        <v>3500</v>
      </c>
      <c r="C73" s="2">
        <v>1.3029999999999999</v>
      </c>
      <c r="D73" s="2">
        <v>33.921999999999997</v>
      </c>
      <c r="E73" s="2">
        <v>2.4470000000000001</v>
      </c>
      <c r="F73" s="2">
        <v>729.62</v>
      </c>
      <c r="G73" s="2">
        <v>11.148999999999999</v>
      </c>
      <c r="H73" s="2">
        <v>0.51500000000000001</v>
      </c>
      <c r="I73" s="2">
        <v>3.0439999999999998E-2</v>
      </c>
      <c r="J73" s="2">
        <v>233.55</v>
      </c>
      <c r="K73" s="2">
        <v>1.367E-2</v>
      </c>
      <c r="L73">
        <f t="shared" si="7"/>
        <v>25.213156110916568</v>
      </c>
      <c r="M73" s="7">
        <f t="shared" si="8"/>
        <v>49.762322741223777</v>
      </c>
      <c r="N73" s="7">
        <v>2.6980000000000001E-2</v>
      </c>
      <c r="O73" s="10">
        <v>2.7472099999999996E-2</v>
      </c>
      <c r="P73" s="10">
        <f t="shared" si="5"/>
        <v>50.669959472912282</v>
      </c>
      <c r="Q73" s="9">
        <v>0</v>
      </c>
      <c r="R73" s="7"/>
      <c r="S73" s="7">
        <v>0</v>
      </c>
      <c r="T73" s="7"/>
      <c r="U73" s="7"/>
      <c r="X73" s="11">
        <v>3500</v>
      </c>
      <c r="Y73" s="7">
        <f t="shared" si="9"/>
        <v>19.246472861551894</v>
      </c>
      <c r="Z73" s="7">
        <v>1.0435E-2</v>
      </c>
      <c r="AA73" s="10">
        <v>1.4999999999999999E-4</v>
      </c>
      <c r="AB73" s="10">
        <f t="shared" si="6"/>
        <v>0.27666228358723371</v>
      </c>
      <c r="AC73" s="9">
        <v>0</v>
      </c>
      <c r="AD73" s="7"/>
      <c r="AE73" s="7">
        <v>0</v>
      </c>
      <c r="AF73" s="7"/>
      <c r="AG73" s="7"/>
    </row>
    <row r="74" spans="1:33" x14ac:dyDescent="0.25">
      <c r="A74">
        <v>3.1585917062634146E-2</v>
      </c>
      <c r="B74" s="2">
        <v>3550</v>
      </c>
      <c r="C74" s="2">
        <v>1.1830000000000001</v>
      </c>
      <c r="D74" s="2">
        <v>34.4</v>
      </c>
      <c r="E74" s="2">
        <v>2.44</v>
      </c>
      <c r="F74" s="2">
        <v>730.41</v>
      </c>
      <c r="G74" s="2">
        <v>11.105</v>
      </c>
      <c r="H74" s="2">
        <v>0.51500000000000001</v>
      </c>
      <c r="I74" s="2">
        <v>3.0890000000000001E-2</v>
      </c>
      <c r="J74" s="2">
        <v>234.93</v>
      </c>
      <c r="K74" s="2">
        <v>1.367E-2</v>
      </c>
      <c r="L74">
        <f t="shared" si="7"/>
        <v>25.213156110916568</v>
      </c>
      <c r="M74" s="7">
        <f t="shared" si="8"/>
        <v>50.536977135268032</v>
      </c>
      <c r="N74" s="7">
        <v>2.7400000000000001E-2</v>
      </c>
      <c r="O74" s="10">
        <v>2.7878225E-2</v>
      </c>
      <c r="P74" s="10">
        <f t="shared" si="5"/>
        <v>51.419022605724727</v>
      </c>
      <c r="Q74" s="9">
        <v>0</v>
      </c>
      <c r="R74" s="7"/>
      <c r="S74" s="7">
        <v>0</v>
      </c>
      <c r="T74" s="7"/>
      <c r="U74" s="7"/>
      <c r="X74" s="11">
        <v>3550</v>
      </c>
      <c r="Y74" s="7">
        <f t="shared" si="9"/>
        <v>19.108141719758276</v>
      </c>
      <c r="Z74" s="7">
        <v>1.0359999999999999E-2</v>
      </c>
      <c r="AA74" s="10">
        <v>1.4999999999999999E-4</v>
      </c>
      <c r="AB74" s="10">
        <f t="shared" si="6"/>
        <v>0.27666228358723371</v>
      </c>
      <c r="AC74" s="9">
        <v>0</v>
      </c>
      <c r="AD74" s="7"/>
      <c r="AE74" s="7">
        <v>0</v>
      </c>
      <c r="AF74" s="7"/>
      <c r="AG74" s="7"/>
    </row>
    <row r="75" spans="1:33" x14ac:dyDescent="0.25">
      <c r="A75">
        <v>3.1553728687864505E-2</v>
      </c>
      <c r="B75" s="2">
        <v>3600</v>
      </c>
      <c r="C75" s="2">
        <v>1.0629999999999999</v>
      </c>
      <c r="D75" s="2">
        <v>34.877000000000002</v>
      </c>
      <c r="E75" s="2">
        <v>2.4340000000000002</v>
      </c>
      <c r="F75" s="2">
        <v>731.19</v>
      </c>
      <c r="G75" s="2">
        <v>11.063000000000001</v>
      </c>
      <c r="H75" s="2">
        <v>0.51400000000000001</v>
      </c>
      <c r="I75" s="2">
        <v>3.1309999999999998E-2</v>
      </c>
      <c r="J75" s="2">
        <v>236.38</v>
      </c>
      <c r="K75" s="2">
        <v>1.367E-2</v>
      </c>
      <c r="L75">
        <f t="shared" si="7"/>
        <v>25.213156110916568</v>
      </c>
      <c r="M75" s="7">
        <f t="shared" si="8"/>
        <v>51.311631529312287</v>
      </c>
      <c r="N75" s="7">
        <v>2.7820000000000001E-2</v>
      </c>
      <c r="O75" s="10">
        <v>2.8257274999999995E-2</v>
      </c>
      <c r="P75" s="10">
        <f t="shared" si="5"/>
        <v>52.118148196349658</v>
      </c>
      <c r="Q75" s="9">
        <v>0</v>
      </c>
      <c r="R75" s="7"/>
      <c r="S75" s="7">
        <v>0</v>
      </c>
      <c r="T75" s="7"/>
      <c r="U75" s="7"/>
      <c r="X75" s="11">
        <v>3600</v>
      </c>
      <c r="Y75" s="7">
        <f t="shared" si="9"/>
        <v>18.95136642572551</v>
      </c>
      <c r="Z75" s="7">
        <v>1.0274999999999999E-2</v>
      </c>
      <c r="AA75" s="10">
        <v>1.4999999999999999E-4</v>
      </c>
      <c r="AB75" s="10">
        <f t="shared" si="6"/>
        <v>0.27666228358723371</v>
      </c>
      <c r="AC75" s="9">
        <v>0</v>
      </c>
      <c r="AD75" s="7"/>
      <c r="AE75" s="7">
        <v>0</v>
      </c>
      <c r="AF75" s="7"/>
      <c r="AG75" s="7"/>
    </row>
    <row r="76" spans="1:33" x14ac:dyDescent="0.25">
      <c r="A76">
        <v>3.1519987017759162E-2</v>
      </c>
      <c r="B76" s="2">
        <v>3650</v>
      </c>
      <c r="C76" s="2">
        <v>0.94399999999999995</v>
      </c>
      <c r="D76" s="2">
        <v>35.354999999999997</v>
      </c>
      <c r="E76" s="2">
        <v>2.4279999999999999</v>
      </c>
      <c r="F76" s="2">
        <v>731.96</v>
      </c>
      <c r="G76" s="2">
        <v>11.023</v>
      </c>
      <c r="H76" s="2">
        <v>0.51400000000000001</v>
      </c>
      <c r="I76" s="2">
        <v>3.1730000000000001E-2</v>
      </c>
      <c r="J76" s="2">
        <v>237.93</v>
      </c>
      <c r="K76" s="2">
        <v>1.367E-2</v>
      </c>
      <c r="L76">
        <f t="shared" si="7"/>
        <v>25.213156110916568</v>
      </c>
      <c r="M76" s="7">
        <f t="shared" si="8"/>
        <v>52.086285923356549</v>
      </c>
      <c r="N76" s="7">
        <v>2.8240000000000001E-2</v>
      </c>
      <c r="O76" s="10">
        <v>2.8636324999999997E-2</v>
      </c>
      <c r="P76" s="10">
        <f t="shared" si="5"/>
        <v>52.817273786974603</v>
      </c>
      <c r="Q76" s="9">
        <v>0</v>
      </c>
      <c r="R76" s="7"/>
      <c r="S76" s="7">
        <v>0</v>
      </c>
      <c r="T76" s="7"/>
      <c r="U76" s="7"/>
      <c r="X76" s="11">
        <v>3650</v>
      </c>
      <c r="Y76" s="7">
        <f t="shared" si="9"/>
        <v>18.831479436171044</v>
      </c>
      <c r="Z76" s="7">
        <v>1.021E-2</v>
      </c>
      <c r="AA76" s="10">
        <v>1.4999999999999999E-4</v>
      </c>
      <c r="AB76" s="10">
        <f t="shared" si="6"/>
        <v>0.27666228358723371</v>
      </c>
      <c r="AC76" s="9">
        <v>0</v>
      </c>
      <c r="AD76" s="7"/>
      <c r="AE76" s="7">
        <v>0</v>
      </c>
      <c r="AF76" s="7"/>
      <c r="AG76" s="7"/>
    </row>
    <row r="77" spans="1:33" x14ac:dyDescent="0.25">
      <c r="A77">
        <v>3.1486024129167234E-2</v>
      </c>
      <c r="B77" s="2">
        <v>3700</v>
      </c>
      <c r="C77" s="2">
        <v>0.82599999999999996</v>
      </c>
      <c r="D77" s="2">
        <v>35.832000000000001</v>
      </c>
      <c r="E77" s="2">
        <v>2.4220000000000002</v>
      </c>
      <c r="F77" s="2">
        <v>732.71</v>
      </c>
      <c r="G77" s="2">
        <v>10.983000000000001</v>
      </c>
      <c r="H77" s="2">
        <v>0.51400000000000001</v>
      </c>
      <c r="I77" s="2">
        <v>3.2149999999999998E-2</v>
      </c>
      <c r="J77" s="2">
        <v>239.49</v>
      </c>
      <c r="K77" s="2">
        <v>1.367E-2</v>
      </c>
      <c r="L77">
        <f t="shared" si="7"/>
        <v>25.213156110916568</v>
      </c>
      <c r="M77" s="7">
        <f>1300*$F$91*N77*50</f>
        <v>52.860940317400797</v>
      </c>
      <c r="N77" s="7">
        <v>2.8660000000000001E-2</v>
      </c>
      <c r="O77" s="10">
        <v>2.9015374999999996E-2</v>
      </c>
      <c r="P77" s="10">
        <f>1300*$F$91*O77*50</f>
        <v>53.516399377599541</v>
      </c>
      <c r="Q77" s="9">
        <v>0</v>
      </c>
      <c r="R77" s="7"/>
      <c r="S77" s="7">
        <v>0</v>
      </c>
      <c r="T77" s="7"/>
      <c r="U77" s="7"/>
      <c r="X77" s="11">
        <v>3700</v>
      </c>
      <c r="Y77" s="7">
        <f>1300*$F$91*Z77*50</f>
        <v>18.720814522736148</v>
      </c>
      <c r="Z77" s="7">
        <v>1.0149999999999999E-2</v>
      </c>
      <c r="AA77" s="10">
        <v>1.4999999999999999E-4</v>
      </c>
      <c r="AB77" s="10">
        <f>1300*$F$91*AA77*50</f>
        <v>0.27666228358723371</v>
      </c>
      <c r="AC77" s="9">
        <v>0</v>
      </c>
      <c r="AD77" s="7"/>
      <c r="AE77" s="7">
        <v>0</v>
      </c>
      <c r="AF77" s="7"/>
      <c r="AG77" s="7"/>
    </row>
    <row r="78" spans="1:33" x14ac:dyDescent="0.25">
      <c r="A78">
        <v>3.1452603685413347E-2</v>
      </c>
      <c r="B78" s="2">
        <v>3750</v>
      </c>
      <c r="C78" s="2">
        <v>0.70799999999999996</v>
      </c>
      <c r="D78" s="2">
        <v>36.308999999999997</v>
      </c>
      <c r="E78" s="2">
        <v>2.4159999999999999</v>
      </c>
      <c r="F78" s="2">
        <v>733.49</v>
      </c>
      <c r="G78" s="2">
        <v>10.945</v>
      </c>
      <c r="H78" s="2">
        <v>0.51300000000000001</v>
      </c>
      <c r="I78" s="2">
        <v>3.2570000000000002E-2</v>
      </c>
      <c r="J78" s="2">
        <v>241.08</v>
      </c>
      <c r="K78" s="2">
        <v>1.367E-2</v>
      </c>
      <c r="L78">
        <f>1300*$F$91*K78*50</f>
        <v>25.213156110916568</v>
      </c>
      <c r="M78" s="7">
        <f>1300*$F$91*N78*50</f>
        <v>53.635594711445059</v>
      </c>
      <c r="N78" s="7">
        <v>2.9080000000000002E-2</v>
      </c>
      <c r="O78" s="7">
        <v>0</v>
      </c>
      <c r="P78" s="7"/>
      <c r="Q78" s="9">
        <v>0</v>
      </c>
      <c r="R78" s="7"/>
      <c r="S78" s="7">
        <v>0</v>
      </c>
      <c r="T78" s="7"/>
      <c r="U78" s="7"/>
      <c r="X78" s="11">
        <v>3750</v>
      </c>
      <c r="Y78" s="7">
        <f>1300*$F$91*Z78*50</f>
        <v>18.628593761540404</v>
      </c>
      <c r="Z78" s="7">
        <v>1.01E-2</v>
      </c>
      <c r="AA78" s="7">
        <v>0</v>
      </c>
      <c r="AB78" s="7"/>
      <c r="AC78" s="9">
        <v>0</v>
      </c>
      <c r="AD78" s="7"/>
      <c r="AE78" s="7">
        <v>0</v>
      </c>
      <c r="AF78" s="7"/>
      <c r="AG78" s="7"/>
    </row>
    <row r="79" spans="1:33" x14ac:dyDescent="0.25">
      <c r="A79">
        <v>3.1418962242965968E-2</v>
      </c>
      <c r="B79" s="2">
        <v>3800</v>
      </c>
      <c r="C79" s="2">
        <v>0.52400000000000002</v>
      </c>
      <c r="D79" s="2">
        <v>36.845999999999997</v>
      </c>
      <c r="E79" s="2">
        <v>2.988</v>
      </c>
      <c r="F79" s="2">
        <v>720.2</v>
      </c>
      <c r="G79" s="2">
        <v>12.824999999999999</v>
      </c>
      <c r="H79" s="2">
        <v>0.52600000000000002</v>
      </c>
      <c r="I79" s="2">
        <v>3.2989999999999998E-2</v>
      </c>
      <c r="J79" s="2">
        <v>242.7</v>
      </c>
      <c r="K79" s="2">
        <v>1.367E-2</v>
      </c>
      <c r="L79">
        <f>1300*$F$92*K79*50</f>
        <v>21.303741281175821</v>
      </c>
      <c r="M79" s="7">
        <f t="shared" ref="M79:M82" si="10">1300*$F$92*N79*50</f>
        <v>46.06719767897274</v>
      </c>
      <c r="N79" s="7">
        <v>2.9559999999999999E-2</v>
      </c>
      <c r="O79" s="7">
        <v>0</v>
      </c>
      <c r="P79" s="7"/>
      <c r="Q79" s="9">
        <v>0</v>
      </c>
      <c r="R79" s="7"/>
      <c r="S79" s="7">
        <v>0</v>
      </c>
      <c r="T79" s="7"/>
      <c r="U79" s="7"/>
      <c r="X79" s="11">
        <v>3800</v>
      </c>
      <c r="Y79" s="7">
        <f t="shared" ref="Y79:Y82" si="11">1300*$F$92*Z79*50</f>
        <v>15.708976745739012</v>
      </c>
      <c r="Z79" s="7">
        <v>1.008E-2</v>
      </c>
      <c r="AA79" s="7">
        <v>0</v>
      </c>
      <c r="AB79" s="7"/>
      <c r="AC79" s="9">
        <v>0</v>
      </c>
      <c r="AD79" s="7"/>
      <c r="AE79" s="7">
        <v>0</v>
      </c>
      <c r="AF79" s="7"/>
      <c r="AG79" s="7"/>
    </row>
    <row r="80" spans="1:33" x14ac:dyDescent="0.25">
      <c r="A80">
        <v>3.1384907823667076E-2</v>
      </c>
      <c r="B80" s="2">
        <v>3850</v>
      </c>
      <c r="C80" s="2">
        <v>0.39100000000000001</v>
      </c>
      <c r="D80" s="2">
        <v>37.341000000000001</v>
      </c>
      <c r="E80" s="2">
        <v>2.5649999999999999</v>
      </c>
      <c r="F80" s="2">
        <v>738.36</v>
      </c>
      <c r="G80" s="2">
        <v>11.711</v>
      </c>
      <c r="H80" s="2">
        <v>0.51</v>
      </c>
      <c r="I80" s="2">
        <v>3.3410000000000002E-2</v>
      </c>
      <c r="J80" s="2">
        <v>244.41</v>
      </c>
      <c r="K80" s="2">
        <v>1.367E-2</v>
      </c>
      <c r="L80">
        <f t="shared" ref="L80:L82" si="12">1300*$F$92*K80*50</f>
        <v>21.303741281175821</v>
      </c>
      <c r="M80" s="7">
        <f t="shared" si="10"/>
        <v>46.752906981366102</v>
      </c>
      <c r="N80" s="7">
        <v>0.03</v>
      </c>
      <c r="O80" s="7">
        <v>0</v>
      </c>
      <c r="P80" s="7"/>
      <c r="Q80" s="9">
        <v>0</v>
      </c>
      <c r="R80" s="7"/>
      <c r="S80" s="7">
        <v>0</v>
      </c>
      <c r="T80" s="7"/>
      <c r="U80" s="7"/>
      <c r="X80" s="11">
        <v>3850</v>
      </c>
      <c r="Y80" s="7">
        <f t="shared" si="11"/>
        <v>15.685600292248328</v>
      </c>
      <c r="Z80" s="7">
        <v>1.0064999999999999E-2</v>
      </c>
      <c r="AA80" s="7">
        <v>0</v>
      </c>
      <c r="AB80" s="7"/>
      <c r="AC80" s="9">
        <v>0</v>
      </c>
      <c r="AD80" s="7"/>
      <c r="AE80" s="7">
        <v>0</v>
      </c>
      <c r="AF80" s="7"/>
      <c r="AG80" s="7"/>
    </row>
    <row r="81" spans="1:33" x14ac:dyDescent="0.25">
      <c r="A81">
        <v>3.1351205633464385E-2</v>
      </c>
      <c r="B81" s="2">
        <v>3900</v>
      </c>
      <c r="C81" s="2">
        <v>0.25900000000000001</v>
      </c>
      <c r="D81" s="2">
        <v>37.835000000000001</v>
      </c>
      <c r="E81" s="2">
        <v>2.56</v>
      </c>
      <c r="F81" s="2">
        <v>739.11</v>
      </c>
      <c r="G81" s="2">
        <v>11.670999999999999</v>
      </c>
      <c r="H81" s="2">
        <v>0.50900000000000001</v>
      </c>
      <c r="I81" s="2">
        <v>3.3829999999999999E-2</v>
      </c>
      <c r="J81" s="2">
        <v>246.19</v>
      </c>
      <c r="K81" s="2">
        <v>1.367E-2</v>
      </c>
      <c r="L81">
        <f t="shared" si="12"/>
        <v>21.303741281175821</v>
      </c>
      <c r="M81" s="7">
        <f t="shared" si="10"/>
        <v>47.438616283759472</v>
      </c>
      <c r="N81" s="7">
        <v>3.0439999999999998E-2</v>
      </c>
      <c r="O81" s="7">
        <v>0</v>
      </c>
      <c r="P81" s="7"/>
      <c r="Q81" s="9">
        <v>0</v>
      </c>
      <c r="R81" s="7"/>
      <c r="S81" s="7">
        <v>0</v>
      </c>
      <c r="T81" s="7"/>
      <c r="U81" s="7"/>
      <c r="X81" s="11">
        <v>3900</v>
      </c>
      <c r="Y81" s="7">
        <f t="shared" si="11"/>
        <v>15.670015989921207</v>
      </c>
      <c r="Z81" s="7">
        <v>1.0055E-2</v>
      </c>
      <c r="AA81" s="7">
        <v>0</v>
      </c>
      <c r="AB81" s="7"/>
      <c r="AC81" s="9">
        <v>0</v>
      </c>
      <c r="AD81" s="7"/>
      <c r="AE81" s="7">
        <v>0</v>
      </c>
      <c r="AF81" s="7"/>
      <c r="AG81" s="7"/>
    </row>
    <row r="82" spans="1:33" x14ac:dyDescent="0.25">
      <c r="A82">
        <v>3.1318431876342263E-2</v>
      </c>
      <c r="B82" s="2">
        <v>3950</v>
      </c>
      <c r="C82" s="2">
        <v>0.128</v>
      </c>
      <c r="D82" s="2">
        <v>38.328000000000003</v>
      </c>
      <c r="E82" s="2">
        <v>2.5550000000000002</v>
      </c>
      <c r="F82" s="2">
        <v>739.84</v>
      </c>
      <c r="G82" s="2">
        <v>11.631</v>
      </c>
      <c r="H82" s="2">
        <v>0.50900000000000001</v>
      </c>
      <c r="I82" s="2">
        <v>3.4250000000000003E-2</v>
      </c>
      <c r="J82" s="2">
        <v>247.97</v>
      </c>
      <c r="K82" s="2">
        <v>1.367E-2</v>
      </c>
      <c r="L82">
        <f t="shared" si="12"/>
        <v>21.303741281175821</v>
      </c>
      <c r="M82" s="7">
        <f t="shared" si="10"/>
        <v>48.13990988847997</v>
      </c>
      <c r="N82" s="7">
        <v>3.0890000000000001E-2</v>
      </c>
      <c r="O82" s="7">
        <v>0</v>
      </c>
      <c r="P82" s="7"/>
      <c r="Q82" s="9">
        <v>0</v>
      </c>
      <c r="R82" s="7"/>
      <c r="S82" s="7">
        <v>0</v>
      </c>
      <c r="T82" s="7"/>
      <c r="U82" s="7"/>
      <c r="X82" s="11">
        <v>3950</v>
      </c>
      <c r="Y82" s="7">
        <f t="shared" si="11"/>
        <v>15.662223838757644</v>
      </c>
      <c r="Z82" s="7">
        <v>1.005E-2</v>
      </c>
      <c r="AA82" s="7">
        <v>0</v>
      </c>
      <c r="AB82" s="7"/>
      <c r="AC82" s="9">
        <v>0</v>
      </c>
      <c r="AD82" s="7"/>
      <c r="AE82" s="7">
        <v>0</v>
      </c>
      <c r="AF82" s="7"/>
      <c r="AG82" s="7"/>
    </row>
    <row r="83" spans="1:33" x14ac:dyDescent="0.25">
      <c r="A83">
        <v>3.1281599119944652E-2</v>
      </c>
      <c r="B83" s="2">
        <v>4000</v>
      </c>
      <c r="C83" s="2">
        <v>3.0000000000000001E-3</v>
      </c>
      <c r="D83" s="2">
        <v>38.802</v>
      </c>
      <c r="E83" s="2">
        <v>2.5489999999999999</v>
      </c>
      <c r="F83" s="2">
        <v>740.49</v>
      </c>
      <c r="G83" s="2">
        <v>11.595000000000001</v>
      </c>
      <c r="H83" s="2">
        <v>0.50900000000000001</v>
      </c>
      <c r="I83" s="2">
        <v>3.4669999999999999E-2</v>
      </c>
      <c r="J83" s="2">
        <v>249.97</v>
      </c>
      <c r="K83" s="2">
        <v>1.367E-2</v>
      </c>
      <c r="L83">
        <f>1300*$F$92*K83*50</f>
        <v>21.303741281175821</v>
      </c>
      <c r="M83" s="7">
        <f>1300*$F$92*N83*50</f>
        <v>48.794450586219092</v>
      </c>
      <c r="N83" s="7">
        <v>3.1309999999999998E-2</v>
      </c>
      <c r="O83" s="7">
        <v>0</v>
      </c>
      <c r="P83" s="7"/>
      <c r="Q83" s="9">
        <v>0</v>
      </c>
      <c r="R83" s="7"/>
      <c r="S83" s="7">
        <v>0</v>
      </c>
      <c r="T83" s="7"/>
      <c r="U83" s="7"/>
      <c r="X83" s="11">
        <v>4000</v>
      </c>
      <c r="Y83" s="7">
        <f>1300*$F$92*Z83*50</f>
        <v>15.584302327122035</v>
      </c>
      <c r="Z83" s="7">
        <v>0.01</v>
      </c>
      <c r="AA83" s="7">
        <v>0</v>
      </c>
      <c r="AB83" s="7"/>
      <c r="AC83" s="9">
        <v>0</v>
      </c>
      <c r="AD83" s="7"/>
      <c r="AE83" s="7">
        <v>0</v>
      </c>
      <c r="AF83" s="7"/>
      <c r="AG83" s="7"/>
    </row>
    <row r="86" spans="1:33" x14ac:dyDescent="0.25">
      <c r="Z86">
        <f>Z67/2</f>
        <v>5.4999999999999997E-3</v>
      </c>
    </row>
    <row r="87" spans="1:33" x14ac:dyDescent="0.25">
      <c r="L87">
        <f>SUM(L64:L83)</f>
        <v>484.71604806962745</v>
      </c>
      <c r="M87">
        <f>SUM(M64:M83)</f>
        <v>816.13657605344292</v>
      </c>
      <c r="P87">
        <f>SUM(P41:P83)</f>
        <v>816.1254248086525</v>
      </c>
      <c r="R87">
        <f>SUM(R10:R83)</f>
        <v>816.02462751666565</v>
      </c>
      <c r="Z87">
        <f t="shared" ref="Z87:Z102" si="13">Z68/2</f>
        <v>5.4450000000000002E-3</v>
      </c>
    </row>
    <row r="88" spans="1:33" x14ac:dyDescent="0.25">
      <c r="L88">
        <f>476*24/14</f>
        <v>816</v>
      </c>
      <c r="Z88">
        <f t="shared" si="13"/>
        <v>5.3924999999999997E-3</v>
      </c>
    </row>
    <row r="89" spans="1:33" x14ac:dyDescent="0.25">
      <c r="Z89">
        <f t="shared" si="13"/>
        <v>5.3625000000000001E-3</v>
      </c>
    </row>
    <row r="90" spans="1:33" x14ac:dyDescent="0.25">
      <c r="G90" t="s">
        <v>30</v>
      </c>
      <c r="H90" t="s">
        <v>31</v>
      </c>
      <c r="J90" s="21" t="s">
        <v>33</v>
      </c>
      <c r="K90" s="21"/>
      <c r="L90" s="21"/>
      <c r="M90" s="21" t="s">
        <v>35</v>
      </c>
      <c r="N90" s="21"/>
      <c r="Z90">
        <f t="shared" si="13"/>
        <v>5.3274999999999998E-3</v>
      </c>
    </row>
    <row r="91" spans="1:33" x14ac:dyDescent="0.25">
      <c r="E91" s="1" t="s">
        <v>28</v>
      </c>
      <c r="F91" s="1">
        <f>PI()/4*(0.2286^2-0.127^2)</f>
        <v>2.8375618829459874E-2</v>
      </c>
      <c r="G91">
        <f>0.03/F91</f>
        <v>1.057245665030349</v>
      </c>
      <c r="H91">
        <f>0.015/F91</f>
        <v>0.5286228325151745</v>
      </c>
      <c r="J91" s="6">
        <v>201</v>
      </c>
      <c r="K91" s="6">
        <f>200*H91</f>
        <v>105.72456650303491</v>
      </c>
      <c r="L91" s="6">
        <f>3050-H91*600</f>
        <v>2732.8263004908954</v>
      </c>
      <c r="M91">
        <f>1800*H91</f>
        <v>951.52109852731405</v>
      </c>
      <c r="N91">
        <v>1600</v>
      </c>
      <c r="O91">
        <v>0</v>
      </c>
      <c r="Z91">
        <f t="shared" si="13"/>
        <v>5.2750000000000002E-3</v>
      </c>
    </row>
    <row r="92" spans="1:33" x14ac:dyDescent="0.25">
      <c r="E92" s="1" t="s">
        <v>29</v>
      </c>
      <c r="F92" s="1">
        <f>PI()/4*(0.216^2-0.127^2)</f>
        <v>2.39758497340339E-2</v>
      </c>
      <c r="G92">
        <f>0.03/F92</f>
        <v>1.2512590933290164</v>
      </c>
      <c r="H92">
        <f>0.015/F92</f>
        <v>0.62562954666450821</v>
      </c>
      <c r="J92" s="6">
        <f>250/H92</f>
        <v>399.5974955672317</v>
      </c>
      <c r="K92" s="6">
        <v>250</v>
      </c>
      <c r="L92" s="6">
        <f>4000-K94</f>
        <v>3644.275433496965</v>
      </c>
      <c r="M92">
        <f>M91</f>
        <v>951.52109852731405</v>
      </c>
      <c r="N92">
        <f>L92-M92</f>
        <v>2692.7543349696507</v>
      </c>
      <c r="O92">
        <f>2692-1800*H91</f>
        <v>1740.4789014726859</v>
      </c>
      <c r="Z92">
        <f t="shared" si="13"/>
        <v>5.2174999999999999E-3</v>
      </c>
    </row>
    <row r="93" spans="1:33" x14ac:dyDescent="0.25">
      <c r="E93" t="s">
        <v>36</v>
      </c>
      <c r="F93" s="1">
        <f>PI()/4*0.101^2</f>
        <v>8.0118466648173708E-3</v>
      </c>
      <c r="H93">
        <f>0.015/F93</f>
        <v>1.8722275434788196</v>
      </c>
      <c r="J93" s="6"/>
      <c r="K93" s="6"/>
      <c r="O93">
        <f>600/H91</f>
        <v>1135.024753178395</v>
      </c>
      <c r="P93">
        <f>1000/H93</f>
        <v>534.1231109878247</v>
      </c>
      <c r="Z93">
        <f t="shared" si="13"/>
        <v>5.1799999999999997E-3</v>
      </c>
    </row>
    <row r="94" spans="1:33" x14ac:dyDescent="0.25">
      <c r="J94" s="6">
        <f>K91+J92</f>
        <v>505.32206207026661</v>
      </c>
      <c r="K94" s="6">
        <f>K91+K92</f>
        <v>355.72456650303491</v>
      </c>
      <c r="Z94">
        <f t="shared" si="13"/>
        <v>5.1374999999999997E-3</v>
      </c>
    </row>
    <row r="95" spans="1:33" x14ac:dyDescent="0.25">
      <c r="O95">
        <f>O93+P93</f>
        <v>1669.1478641662197</v>
      </c>
      <c r="Z95">
        <f t="shared" si="13"/>
        <v>5.1050000000000002E-3</v>
      </c>
    </row>
    <row r="96" spans="1:33" x14ac:dyDescent="0.25">
      <c r="Z96">
        <f t="shared" si="13"/>
        <v>5.0749999999999997E-3</v>
      </c>
    </row>
    <row r="97" spans="4:26" x14ac:dyDescent="0.25">
      <c r="Z97">
        <f t="shared" si="13"/>
        <v>5.0499999999999998E-3</v>
      </c>
    </row>
    <row r="98" spans="4:26" x14ac:dyDescent="0.25">
      <c r="Z98">
        <f t="shared" si="13"/>
        <v>5.0400000000000002E-3</v>
      </c>
    </row>
    <row r="99" spans="4:26" x14ac:dyDescent="0.25">
      <c r="D99">
        <v>3070</v>
      </c>
      <c r="E99">
        <f>680/G91</f>
        <v>643.18069346775724</v>
      </c>
      <c r="Z99">
        <f t="shared" si="13"/>
        <v>5.0324999999999996E-3</v>
      </c>
    </row>
    <row r="100" spans="4:26" x14ac:dyDescent="0.25">
      <c r="D100">
        <v>2750</v>
      </c>
      <c r="E100">
        <f>250/G92</f>
        <v>199.79874778361585</v>
      </c>
      <c r="Z100">
        <f t="shared" si="13"/>
        <v>5.0274999999999999E-3</v>
      </c>
    </row>
    <row r="101" spans="4:26" x14ac:dyDescent="0.25">
      <c r="Z101">
        <f t="shared" si="13"/>
        <v>5.025E-3</v>
      </c>
    </row>
    <row r="102" spans="4:26" x14ac:dyDescent="0.25">
      <c r="D102">
        <f>E102/60</f>
        <v>14.049657354189552</v>
      </c>
      <c r="E102">
        <f>E99+E100</f>
        <v>842.97944125137315</v>
      </c>
      <c r="Z102">
        <f t="shared" si="13"/>
        <v>5.0000000000000001E-3</v>
      </c>
    </row>
    <row r="109" spans="4:26" x14ac:dyDescent="0.25">
      <c r="P109">
        <f t="shared" ref="P109" si="14">O78*1.01</f>
        <v>0</v>
      </c>
    </row>
  </sheetData>
  <mergeCells count="10">
    <mergeCell ref="J90:L90"/>
    <mergeCell ref="M90:N90"/>
    <mergeCell ref="T2:U2"/>
    <mergeCell ref="Y2:Z2"/>
    <mergeCell ref="AA2:AB2"/>
    <mergeCell ref="AC2:AD2"/>
    <mergeCell ref="AF2:AG2"/>
    <mergeCell ref="M2:N2"/>
    <mergeCell ref="O2:P2"/>
    <mergeCell ref="Q2:R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12"/>
  <sheetViews>
    <sheetView topLeftCell="E1" zoomScale="70" zoomScaleNormal="70" workbookViewId="0">
      <pane ySplit="2" topLeftCell="A26" activePane="bottomLeft" state="frozenSplit"/>
      <selection activeCell="D1" sqref="D1"/>
      <selection pane="bottomLeft" activeCell="Z58" sqref="Z58"/>
    </sheetView>
  </sheetViews>
  <sheetFormatPr defaultRowHeight="14.4" x14ac:dyDescent="0.25"/>
  <sheetData>
    <row r="1" spans="1:37" x14ac:dyDescent="0.25">
      <c r="B1" t="s">
        <v>17</v>
      </c>
      <c r="C1" t="s">
        <v>27</v>
      </c>
      <c r="M1" s="20" t="s">
        <v>32</v>
      </c>
      <c r="N1" s="20"/>
      <c r="O1" s="20"/>
      <c r="P1" s="20" t="s">
        <v>33</v>
      </c>
      <c r="Q1" s="20"/>
      <c r="R1" s="20"/>
      <c r="S1" s="20" t="s">
        <v>34</v>
      </c>
      <c r="T1" s="20"/>
      <c r="U1" s="20"/>
      <c r="V1" s="7"/>
      <c r="W1" s="7"/>
      <c r="X1" s="20" t="s">
        <v>37</v>
      </c>
      <c r="Y1" s="20"/>
      <c r="AB1" t="s">
        <v>17</v>
      </c>
    </row>
    <row r="2" spans="1:37" x14ac:dyDescent="0.25">
      <c r="A2" t="s">
        <v>42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M2" s="6" t="s">
        <v>40</v>
      </c>
      <c r="N2" s="5" t="s">
        <v>39</v>
      </c>
      <c r="O2" s="5" t="s">
        <v>41</v>
      </c>
      <c r="AB2" s="4" t="s">
        <v>18</v>
      </c>
      <c r="AC2" s="20" t="s">
        <v>32</v>
      </c>
      <c r="AD2" s="20"/>
      <c r="AE2" s="20" t="s">
        <v>33</v>
      </c>
      <c r="AF2" s="20"/>
      <c r="AG2" s="20" t="s">
        <v>34</v>
      </c>
      <c r="AH2" s="20"/>
      <c r="AI2" s="7"/>
      <c r="AJ2" s="20" t="s">
        <v>37</v>
      </c>
      <c r="AK2" s="20"/>
    </row>
    <row r="3" spans="1:37" x14ac:dyDescent="0.25">
      <c r="A3" s="1">
        <v>3.5829277236482035E-2</v>
      </c>
      <c r="B3" s="2">
        <v>0</v>
      </c>
      <c r="C3" s="2">
        <v>8.3949999999999996</v>
      </c>
      <c r="D3" s="2">
        <v>0</v>
      </c>
      <c r="E3" s="2">
        <v>0.60899999999999999</v>
      </c>
      <c r="F3" s="2">
        <v>758.99</v>
      </c>
      <c r="G3" s="2">
        <v>97.975999999999999</v>
      </c>
      <c r="H3" s="2">
        <v>0.48499999999999999</v>
      </c>
      <c r="I3" s="2">
        <v>2.6700000000000001E-3</v>
      </c>
      <c r="J3" s="2">
        <v>0.68050999999999995</v>
      </c>
      <c r="M3" s="7"/>
      <c r="N3" s="7"/>
      <c r="O3" s="7">
        <v>0</v>
      </c>
      <c r="P3" s="7">
        <v>0</v>
      </c>
      <c r="Q3" s="7"/>
      <c r="R3" s="7"/>
      <c r="S3" s="7">
        <v>0</v>
      </c>
      <c r="T3" s="7"/>
      <c r="U3" s="7"/>
      <c r="V3" s="7">
        <v>0</v>
      </c>
      <c r="W3" s="7">
        <v>0</v>
      </c>
      <c r="X3" s="7">
        <f>V3*0.95</f>
        <v>0</v>
      </c>
      <c r="Y3" s="7"/>
      <c r="AB3" s="11">
        <v>0</v>
      </c>
      <c r="AC3" s="7"/>
      <c r="AD3" s="7">
        <v>0</v>
      </c>
      <c r="AE3" s="7">
        <v>0</v>
      </c>
      <c r="AF3" s="7"/>
      <c r="AG3" s="7">
        <v>0</v>
      </c>
      <c r="AH3" s="7"/>
      <c r="AI3" s="7">
        <v>0.32</v>
      </c>
      <c r="AJ3" s="7">
        <f>AI3*0.95</f>
        <v>0.30399999999999999</v>
      </c>
      <c r="AK3" s="7"/>
    </row>
    <row r="4" spans="1:37" x14ac:dyDescent="0.25">
      <c r="A4" s="1">
        <v>3.5754165060923118E-2</v>
      </c>
      <c r="B4" s="2">
        <v>50</v>
      </c>
      <c r="C4" s="2">
        <v>8.0440000000000005</v>
      </c>
      <c r="D4" s="2">
        <v>0.745</v>
      </c>
      <c r="E4" s="2">
        <v>0.57599999999999996</v>
      </c>
      <c r="F4" s="2">
        <v>807.67</v>
      </c>
      <c r="G4" s="2">
        <v>36.67</v>
      </c>
      <c r="H4" s="2">
        <v>0.46100000000000002</v>
      </c>
      <c r="I4" s="2">
        <v>3.0899999999999999E-3</v>
      </c>
      <c r="J4" s="2">
        <v>5.0864000000000003</v>
      </c>
      <c r="M4" s="7"/>
      <c r="N4" s="7"/>
      <c r="O4" s="7">
        <v>0</v>
      </c>
      <c r="P4" s="7">
        <v>0</v>
      </c>
      <c r="Q4" s="7"/>
      <c r="R4" s="7"/>
      <c r="S4" s="7">
        <v>0</v>
      </c>
      <c r="T4" s="7"/>
      <c r="U4" s="7"/>
      <c r="V4" s="7">
        <v>0</v>
      </c>
      <c r="W4" s="7">
        <v>0</v>
      </c>
      <c r="X4" s="7">
        <f t="shared" ref="X4:X22" si="0">V4*0.95</f>
        <v>0</v>
      </c>
      <c r="Y4" s="7"/>
      <c r="AB4" s="11">
        <v>50</v>
      </c>
      <c r="AC4" s="7"/>
      <c r="AD4" s="7">
        <v>0</v>
      </c>
      <c r="AE4" s="7">
        <v>0</v>
      </c>
      <c r="AF4" s="7"/>
      <c r="AG4" s="7">
        <v>0</v>
      </c>
      <c r="AH4" s="7"/>
      <c r="AI4" s="7">
        <v>0.28999999999999998</v>
      </c>
      <c r="AJ4" s="7">
        <f t="shared" ref="AJ4:AJ22" si="1">AI4*0.95</f>
        <v>0.27549999999999997</v>
      </c>
      <c r="AK4" s="7"/>
    </row>
    <row r="5" spans="1:37" x14ac:dyDescent="0.25">
      <c r="A5" s="1">
        <v>3.5676649083843291E-2</v>
      </c>
      <c r="B5" s="2">
        <v>100</v>
      </c>
      <c r="C5" s="2">
        <v>7.9139999999999997</v>
      </c>
      <c r="D5" s="2">
        <v>1.2809999999999999</v>
      </c>
      <c r="E5" s="2">
        <v>0.55300000000000005</v>
      </c>
      <c r="F5" s="2">
        <v>851.47</v>
      </c>
      <c r="G5" s="2">
        <v>25.678000000000001</v>
      </c>
      <c r="H5" s="2">
        <v>0.44400000000000001</v>
      </c>
      <c r="I5" s="2">
        <v>3.5100000000000001E-3</v>
      </c>
      <c r="J5" s="2">
        <v>9.6242999999999999</v>
      </c>
      <c r="M5" s="7"/>
      <c r="N5" s="7"/>
      <c r="O5" s="7">
        <v>0</v>
      </c>
      <c r="P5" s="7">
        <v>0</v>
      </c>
      <c r="Q5" s="7"/>
      <c r="R5" s="7"/>
      <c r="S5" s="7">
        <v>0</v>
      </c>
      <c r="T5" s="7"/>
      <c r="U5" s="7"/>
      <c r="V5" s="7">
        <v>0</v>
      </c>
      <c r="W5" s="7">
        <v>0</v>
      </c>
      <c r="X5" s="7">
        <f t="shared" si="0"/>
        <v>0</v>
      </c>
      <c r="Y5" s="7"/>
      <c r="AB5" s="11">
        <v>100</v>
      </c>
      <c r="AC5" s="7"/>
      <c r="AD5" s="7">
        <v>0</v>
      </c>
      <c r="AE5" s="7">
        <v>0</v>
      </c>
      <c r="AF5" s="7"/>
      <c r="AG5" s="7">
        <v>0</v>
      </c>
      <c r="AH5" s="7"/>
      <c r="AI5" s="7">
        <v>0.26400000000000001</v>
      </c>
      <c r="AJ5" s="7">
        <f t="shared" si="1"/>
        <v>0.25080000000000002</v>
      </c>
      <c r="AK5" s="7"/>
    </row>
    <row r="6" spans="1:37" x14ac:dyDescent="0.25">
      <c r="A6" s="1">
        <v>3.5596598664958387E-2</v>
      </c>
      <c r="B6" s="2">
        <v>150</v>
      </c>
      <c r="C6" s="2">
        <v>7.8360000000000003</v>
      </c>
      <c r="D6" s="2">
        <v>1.8029999999999999</v>
      </c>
      <c r="E6" s="2">
        <v>0.53100000000000003</v>
      </c>
      <c r="F6" s="2">
        <v>895.22</v>
      </c>
      <c r="G6" s="2">
        <v>20.071999999999999</v>
      </c>
      <c r="H6" s="2">
        <v>0.42799999999999999</v>
      </c>
      <c r="I6" s="2">
        <v>3.9300000000000003E-3</v>
      </c>
      <c r="J6" s="2">
        <v>14.301</v>
      </c>
      <c r="M6" s="7"/>
      <c r="N6" s="7"/>
      <c r="O6" s="7">
        <v>0</v>
      </c>
      <c r="P6" s="7">
        <v>0</v>
      </c>
      <c r="Q6" s="7"/>
      <c r="R6" s="7"/>
      <c r="S6" s="7">
        <v>0</v>
      </c>
      <c r="T6" s="7"/>
      <c r="U6" s="7"/>
      <c r="V6" s="7">
        <v>0</v>
      </c>
      <c r="W6" s="7">
        <v>0</v>
      </c>
      <c r="X6" s="7">
        <f t="shared" si="0"/>
        <v>0</v>
      </c>
      <c r="Y6" s="7"/>
      <c r="AB6" s="11">
        <v>150</v>
      </c>
      <c r="AC6" s="7"/>
      <c r="AD6" s="7">
        <v>0</v>
      </c>
      <c r="AE6" s="7">
        <v>0</v>
      </c>
      <c r="AF6" s="7"/>
      <c r="AG6" s="7">
        <v>0</v>
      </c>
      <c r="AH6" s="7"/>
      <c r="AI6" s="7">
        <v>0.245</v>
      </c>
      <c r="AJ6" s="7">
        <f t="shared" si="1"/>
        <v>0.23274999999999998</v>
      </c>
      <c r="AK6" s="7"/>
    </row>
    <row r="7" spans="1:37" x14ac:dyDescent="0.25">
      <c r="A7" s="1">
        <v>3.5513457328876959E-2</v>
      </c>
      <c r="B7" s="2">
        <v>200</v>
      </c>
      <c r="C7" s="2">
        <v>7.7809999999999997</v>
      </c>
      <c r="D7" s="2">
        <v>2.31</v>
      </c>
      <c r="E7" s="2">
        <v>0.51</v>
      </c>
      <c r="F7" s="2">
        <v>929.01</v>
      </c>
      <c r="G7" s="2">
        <v>16.670000000000002</v>
      </c>
      <c r="H7" s="2">
        <v>0.41399999999999998</v>
      </c>
      <c r="I7" s="2">
        <v>4.3499999999999997E-3</v>
      </c>
      <c r="J7" s="2">
        <v>19.148</v>
      </c>
      <c r="M7" s="7"/>
      <c r="N7" s="7"/>
      <c r="O7" s="7">
        <v>0</v>
      </c>
      <c r="P7" s="7">
        <v>0</v>
      </c>
      <c r="Q7" s="7"/>
      <c r="R7" s="7"/>
      <c r="S7" s="7">
        <v>0</v>
      </c>
      <c r="T7" s="7"/>
      <c r="U7" s="7"/>
      <c r="V7" s="7">
        <v>0</v>
      </c>
      <c r="W7" s="7">
        <v>2.9999999999999997E-4</v>
      </c>
      <c r="X7" s="7">
        <f t="shared" si="0"/>
        <v>0</v>
      </c>
      <c r="Y7" s="7"/>
      <c r="AB7" s="11">
        <v>200</v>
      </c>
      <c r="AC7" s="7"/>
      <c r="AD7" s="7">
        <v>0</v>
      </c>
      <c r="AE7" s="7">
        <v>0</v>
      </c>
      <c r="AF7" s="7"/>
      <c r="AG7" s="7">
        <v>0</v>
      </c>
      <c r="AH7" s="7"/>
      <c r="AI7" s="7">
        <v>0.23</v>
      </c>
      <c r="AJ7" s="7">
        <f t="shared" si="1"/>
        <v>0.2185</v>
      </c>
      <c r="AK7" s="7"/>
    </row>
    <row r="8" spans="1:37" x14ac:dyDescent="0.25">
      <c r="A8" s="1">
        <v>3.5427262094151486E-2</v>
      </c>
      <c r="B8" s="2">
        <v>250</v>
      </c>
      <c r="C8" s="2">
        <v>7.74</v>
      </c>
      <c r="D8" s="2">
        <v>2.8130000000000002</v>
      </c>
      <c r="E8" s="2">
        <v>0.49099999999999999</v>
      </c>
      <c r="F8" s="2">
        <v>946.54</v>
      </c>
      <c r="G8" s="2">
        <v>14.333</v>
      </c>
      <c r="H8" s="2">
        <v>0.40100000000000002</v>
      </c>
      <c r="I8" s="2">
        <v>4.7699999999999999E-3</v>
      </c>
      <c r="J8" s="2">
        <v>24.161999999999999</v>
      </c>
      <c r="M8" s="7"/>
      <c r="N8" s="7"/>
      <c r="O8" s="7">
        <v>0</v>
      </c>
      <c r="P8" s="7">
        <v>0</v>
      </c>
      <c r="Q8" s="7"/>
      <c r="R8" s="7"/>
      <c r="S8" s="7">
        <v>0</v>
      </c>
      <c r="T8" s="7"/>
      <c r="U8" s="7"/>
      <c r="V8" s="7">
        <v>4.7699999999999999E-3</v>
      </c>
      <c r="W8" s="7">
        <v>8.5797877814600002E-4</v>
      </c>
      <c r="X8" s="7">
        <f t="shared" si="0"/>
        <v>4.5314999999999999E-3</v>
      </c>
      <c r="Y8" s="7"/>
      <c r="AB8" s="11">
        <v>250</v>
      </c>
      <c r="AC8" s="7"/>
      <c r="AD8" s="7">
        <v>0</v>
      </c>
      <c r="AE8" s="7">
        <v>0</v>
      </c>
      <c r="AF8" s="7"/>
      <c r="AG8" s="7">
        <v>0</v>
      </c>
      <c r="AH8" s="7"/>
      <c r="AI8" s="7">
        <v>0.21099999999999999</v>
      </c>
      <c r="AJ8" s="7">
        <f t="shared" si="1"/>
        <v>0.20044999999999999</v>
      </c>
      <c r="AK8" s="7"/>
    </row>
    <row r="9" spans="1:37" x14ac:dyDescent="0.25">
      <c r="A9" s="1">
        <v>3.5338044471036369E-2</v>
      </c>
      <c r="B9" s="2">
        <v>300</v>
      </c>
      <c r="C9" s="2">
        <v>7.7069999999999999</v>
      </c>
      <c r="D9" s="2">
        <v>3.31</v>
      </c>
      <c r="E9" s="2">
        <v>0.47199999999999998</v>
      </c>
      <c r="F9" s="2">
        <v>955.65</v>
      </c>
      <c r="G9" s="2">
        <v>12.641</v>
      </c>
      <c r="H9" s="2">
        <v>0.38800000000000001</v>
      </c>
      <c r="I9" s="2">
        <v>5.1900000000000002E-3</v>
      </c>
      <c r="J9" s="2">
        <v>29.34</v>
      </c>
      <c r="M9" s="7"/>
      <c r="N9" s="7"/>
      <c r="O9" s="7">
        <v>0</v>
      </c>
      <c r="P9" s="7">
        <v>0</v>
      </c>
      <c r="Q9" s="7"/>
      <c r="R9" s="7"/>
      <c r="S9" s="7">
        <v>0</v>
      </c>
      <c r="T9" s="7"/>
      <c r="U9" s="7"/>
      <c r="V9" s="7">
        <v>5.1900000000000002E-3</v>
      </c>
      <c r="W9" s="7">
        <v>9.9695422005837905E-4</v>
      </c>
      <c r="X9" s="7">
        <f t="shared" si="0"/>
        <v>4.9305E-3</v>
      </c>
      <c r="Y9" s="7"/>
      <c r="AB9" s="11">
        <v>300</v>
      </c>
      <c r="AC9" s="7"/>
      <c r="AD9" s="7">
        <v>0</v>
      </c>
      <c r="AE9" s="7">
        <v>0</v>
      </c>
      <c r="AF9" s="7"/>
      <c r="AG9" s="7">
        <v>0</v>
      </c>
      <c r="AH9" s="7"/>
      <c r="AI9" s="7">
        <v>0.193</v>
      </c>
      <c r="AJ9" s="7">
        <f t="shared" si="1"/>
        <v>0.18334999999999999</v>
      </c>
      <c r="AK9" s="7"/>
    </row>
    <row r="10" spans="1:37" x14ac:dyDescent="0.25">
      <c r="A10" s="1">
        <v>3.5245230408408643E-2</v>
      </c>
      <c r="B10" s="2">
        <v>350</v>
      </c>
      <c r="C10" s="2">
        <v>7.681</v>
      </c>
      <c r="D10" s="2">
        <v>3.8050000000000002</v>
      </c>
      <c r="E10" s="2">
        <v>0.45400000000000001</v>
      </c>
      <c r="F10" s="2">
        <v>962.19</v>
      </c>
      <c r="G10" s="2">
        <v>11.355</v>
      </c>
      <c r="H10" s="2">
        <v>0.376</v>
      </c>
      <c r="I10" s="2">
        <v>5.6100000000000004E-3</v>
      </c>
      <c r="J10" s="2">
        <v>34.722999999999999</v>
      </c>
      <c r="M10" s="7"/>
      <c r="N10" s="7"/>
      <c r="O10" s="7">
        <v>0</v>
      </c>
      <c r="P10" s="7">
        <v>0</v>
      </c>
      <c r="Q10" s="7"/>
      <c r="R10" s="7"/>
      <c r="S10" s="7">
        <v>0</v>
      </c>
      <c r="T10" s="7"/>
      <c r="U10" s="7"/>
      <c r="V10" s="7">
        <v>5.6100000000000004E-3</v>
      </c>
      <c r="W10" s="7">
        <v>1.0190814622037701E-3</v>
      </c>
      <c r="X10" s="7">
        <f t="shared" si="0"/>
        <v>5.3295E-3</v>
      </c>
      <c r="Y10" s="7"/>
      <c r="AB10" s="11">
        <v>350</v>
      </c>
      <c r="AC10" s="7"/>
      <c r="AD10" s="7">
        <v>0</v>
      </c>
      <c r="AE10" s="7">
        <v>0</v>
      </c>
      <c r="AF10" s="7"/>
      <c r="AG10" s="7">
        <v>0</v>
      </c>
      <c r="AH10" s="7"/>
      <c r="AI10" s="7">
        <v>0.18099999999999999</v>
      </c>
      <c r="AJ10" s="7">
        <f t="shared" si="1"/>
        <v>0.17194999999999999</v>
      </c>
      <c r="AK10" s="7"/>
    </row>
    <row r="11" spans="1:37" x14ac:dyDescent="0.25">
      <c r="A11" s="1">
        <v>3.5149539608658735E-2</v>
      </c>
      <c r="B11" s="2">
        <v>400</v>
      </c>
      <c r="C11" s="2">
        <v>7.6580000000000004</v>
      </c>
      <c r="D11" s="2">
        <v>4.298</v>
      </c>
      <c r="E11" s="2">
        <v>0.436</v>
      </c>
      <c r="F11" s="2">
        <v>970.56</v>
      </c>
      <c r="G11" s="2">
        <v>10.342000000000001</v>
      </c>
      <c r="H11" s="2">
        <v>0.36399999999999999</v>
      </c>
      <c r="I11" s="2">
        <v>6.0299999999999998E-3</v>
      </c>
      <c r="J11" s="2">
        <v>40.25</v>
      </c>
      <c r="M11" s="7"/>
      <c r="N11" s="7"/>
      <c r="O11" s="7">
        <v>0</v>
      </c>
      <c r="P11" s="7">
        <v>0</v>
      </c>
      <c r="Q11" s="7"/>
      <c r="R11" s="7"/>
      <c r="S11" s="7">
        <v>0</v>
      </c>
      <c r="T11" s="7"/>
      <c r="U11" s="7"/>
      <c r="V11" s="7">
        <v>6.0299999999999998E-3</v>
      </c>
      <c r="W11" s="7">
        <v>1.06864479603121E-3</v>
      </c>
      <c r="X11" s="7">
        <f t="shared" si="0"/>
        <v>5.7284999999999992E-3</v>
      </c>
      <c r="Y11" s="7"/>
      <c r="AB11" s="11">
        <v>400</v>
      </c>
      <c r="AC11" s="7"/>
      <c r="AD11" s="7">
        <v>0</v>
      </c>
      <c r="AE11" s="7">
        <v>0</v>
      </c>
      <c r="AF11" s="7"/>
      <c r="AG11" s="7">
        <v>0</v>
      </c>
      <c r="AH11" s="7"/>
      <c r="AI11" s="7">
        <v>0.16300000000000001</v>
      </c>
      <c r="AJ11" s="7">
        <f t="shared" si="1"/>
        <v>0.15484999999999999</v>
      </c>
      <c r="AK11" s="7"/>
    </row>
    <row r="12" spans="1:37" x14ac:dyDescent="0.25">
      <c r="A12" s="1">
        <v>3.5050429588560784E-2</v>
      </c>
      <c r="B12" s="2">
        <v>450</v>
      </c>
      <c r="C12" s="2">
        <v>7.6390000000000002</v>
      </c>
      <c r="D12" s="2">
        <v>4.7919999999999998</v>
      </c>
      <c r="E12" s="2">
        <v>0.42</v>
      </c>
      <c r="F12" s="2">
        <v>977.17</v>
      </c>
      <c r="G12" s="2">
        <v>9.5210000000000008</v>
      </c>
      <c r="H12" s="2">
        <v>0.35299999999999998</v>
      </c>
      <c r="I12" s="2">
        <v>6.45E-3</v>
      </c>
      <c r="J12" s="2">
        <v>45.951000000000001</v>
      </c>
      <c r="M12" s="7"/>
      <c r="N12" s="7"/>
      <c r="O12" s="7">
        <v>0</v>
      </c>
      <c r="P12" s="7">
        <v>0</v>
      </c>
      <c r="Q12" s="7"/>
      <c r="R12" s="7"/>
      <c r="S12" s="7">
        <v>0</v>
      </c>
      <c r="T12" s="7"/>
      <c r="U12" s="7"/>
      <c r="V12" s="7">
        <v>6.45E-3</v>
      </c>
      <c r="W12" s="7">
        <v>1.16821343802514E-3</v>
      </c>
      <c r="X12" s="7">
        <f t="shared" si="0"/>
        <v>6.1275000000000001E-3</v>
      </c>
      <c r="Y12" s="7"/>
      <c r="AB12" s="11">
        <v>450</v>
      </c>
      <c r="AC12" s="7"/>
      <c r="AD12" s="7">
        <v>0</v>
      </c>
      <c r="AE12" s="7">
        <v>0</v>
      </c>
      <c r="AF12" s="7"/>
      <c r="AG12" s="7">
        <v>0</v>
      </c>
      <c r="AH12" s="7"/>
      <c r="AI12" s="7">
        <v>0.14799999999999999</v>
      </c>
      <c r="AJ12" s="7">
        <f t="shared" si="1"/>
        <v>0.14059999999999997</v>
      </c>
      <c r="AK12" s="7"/>
    </row>
    <row r="13" spans="1:37" x14ac:dyDescent="0.25">
      <c r="A13" s="1">
        <v>3.4947438646429019E-2</v>
      </c>
      <c r="B13" s="2">
        <v>500</v>
      </c>
      <c r="C13" s="2">
        <v>7.6219999999999999</v>
      </c>
      <c r="D13" s="2">
        <v>5.2850000000000001</v>
      </c>
      <c r="E13" s="2">
        <v>0.40400000000000003</v>
      </c>
      <c r="F13" s="2">
        <v>981.23</v>
      </c>
      <c r="G13" s="2">
        <v>8.8439999999999994</v>
      </c>
      <c r="H13" s="2">
        <v>0.34300000000000003</v>
      </c>
      <c r="I13" s="2">
        <v>6.8700000000000002E-3</v>
      </c>
      <c r="J13" s="2">
        <v>51.869</v>
      </c>
      <c r="M13" s="7"/>
      <c r="N13" s="7"/>
      <c r="O13" s="7">
        <v>0</v>
      </c>
      <c r="P13" s="7">
        <v>0</v>
      </c>
      <c r="Q13" s="7"/>
      <c r="R13" s="7"/>
      <c r="S13" s="7">
        <v>0</v>
      </c>
      <c r="T13" s="7"/>
      <c r="U13" s="7"/>
      <c r="V13" s="7">
        <v>6.8700000000000002E-3</v>
      </c>
      <c r="W13" s="7">
        <v>1.3678018827688199E-3</v>
      </c>
      <c r="X13" s="7">
        <f t="shared" si="0"/>
        <v>6.5265000000000002E-3</v>
      </c>
      <c r="Y13" s="7"/>
      <c r="AB13" s="11">
        <v>500</v>
      </c>
      <c r="AC13" s="7"/>
      <c r="AD13" s="7">
        <v>0</v>
      </c>
      <c r="AE13" s="7">
        <v>0</v>
      </c>
      <c r="AF13" s="7"/>
      <c r="AG13" s="7">
        <v>0</v>
      </c>
      <c r="AH13" s="7"/>
      <c r="AI13" s="7">
        <v>0.13700000000000001</v>
      </c>
      <c r="AJ13" s="7">
        <f t="shared" si="1"/>
        <v>0.13015000000000002</v>
      </c>
      <c r="AK13" s="7"/>
    </row>
    <row r="14" spans="1:37" x14ac:dyDescent="0.25">
      <c r="A14" s="1">
        <v>3.4842283467512579E-2</v>
      </c>
      <c r="B14" s="2">
        <v>550</v>
      </c>
      <c r="C14" s="2">
        <v>7.6070000000000002</v>
      </c>
      <c r="D14" s="2">
        <v>5.7789999999999999</v>
      </c>
      <c r="E14" s="2">
        <v>0.39</v>
      </c>
      <c r="F14" s="2">
        <v>986.95</v>
      </c>
      <c r="G14" s="2">
        <v>8.2759999999999998</v>
      </c>
      <c r="H14" s="2">
        <v>0.33300000000000002</v>
      </c>
      <c r="I14" s="2">
        <v>7.2899999999999996E-3</v>
      </c>
      <c r="J14" s="2">
        <v>57.895000000000003</v>
      </c>
      <c r="M14" s="7"/>
      <c r="N14" s="7"/>
      <c r="O14" s="7">
        <v>0</v>
      </c>
      <c r="P14" s="7">
        <v>0</v>
      </c>
      <c r="Q14" s="7"/>
      <c r="R14" s="7"/>
      <c r="S14" s="7">
        <v>0</v>
      </c>
      <c r="T14" s="7"/>
      <c r="U14" s="7"/>
      <c r="V14" s="7">
        <v>7.2899999999999996E-3</v>
      </c>
      <c r="W14" s="7">
        <v>1.739577406786E-3</v>
      </c>
      <c r="X14" s="7">
        <f t="shared" si="0"/>
        <v>6.9254999999999994E-3</v>
      </c>
      <c r="Y14" s="7"/>
      <c r="AB14" s="11">
        <v>550</v>
      </c>
      <c r="AC14" s="7"/>
      <c r="AD14" s="7">
        <v>0</v>
      </c>
      <c r="AE14" s="7">
        <v>0</v>
      </c>
      <c r="AF14" s="7"/>
      <c r="AG14" s="7">
        <v>0</v>
      </c>
      <c r="AH14" s="7"/>
      <c r="AI14" s="7">
        <v>0.121</v>
      </c>
      <c r="AJ14" s="7">
        <f t="shared" si="1"/>
        <v>0.11495</v>
      </c>
      <c r="AK14" s="7"/>
    </row>
    <row r="15" spans="1:37" x14ac:dyDescent="0.25">
      <c r="A15" s="1">
        <v>3.4734210828741924E-2</v>
      </c>
      <c r="B15" s="2">
        <v>600</v>
      </c>
      <c r="C15" s="2">
        <v>7.5940000000000003</v>
      </c>
      <c r="D15" s="2">
        <v>6.2750000000000004</v>
      </c>
      <c r="E15" s="2">
        <v>0.376</v>
      </c>
      <c r="F15" s="2">
        <v>993.24</v>
      </c>
      <c r="G15" s="2">
        <v>7.7910000000000004</v>
      </c>
      <c r="H15" s="2">
        <v>0.32400000000000001</v>
      </c>
      <c r="I15" s="2">
        <v>7.7099999999999998E-3</v>
      </c>
      <c r="J15" s="2">
        <v>64.070999999999998</v>
      </c>
      <c r="M15" s="7"/>
      <c r="N15" s="7"/>
      <c r="O15" s="7">
        <v>0</v>
      </c>
      <c r="P15" s="7">
        <v>0</v>
      </c>
      <c r="Q15" s="7"/>
      <c r="R15" s="7"/>
      <c r="S15" s="7">
        <v>0</v>
      </c>
      <c r="T15" s="7"/>
      <c r="U15" s="7"/>
      <c r="V15" s="7">
        <v>7.7099999999999998E-3</v>
      </c>
      <c r="W15" s="7">
        <v>2.3670142016780902E-3</v>
      </c>
      <c r="X15" s="7">
        <f t="shared" si="0"/>
        <v>7.3244999999999994E-3</v>
      </c>
      <c r="Y15" s="7"/>
      <c r="AB15" s="11">
        <v>600</v>
      </c>
      <c r="AC15" s="7"/>
      <c r="AD15" s="7">
        <v>0</v>
      </c>
      <c r="AE15" s="7">
        <v>0</v>
      </c>
      <c r="AF15" s="7"/>
      <c r="AG15" s="7">
        <v>0</v>
      </c>
      <c r="AH15" s="7"/>
      <c r="AI15" s="7">
        <v>0.106</v>
      </c>
      <c r="AJ15" s="7">
        <f t="shared" si="1"/>
        <v>0.1007</v>
      </c>
      <c r="AK15" s="7"/>
    </row>
    <row r="16" spans="1:37" x14ac:dyDescent="0.25">
      <c r="A16" s="1">
        <v>3.4623073615048343E-2</v>
      </c>
      <c r="B16" s="2">
        <v>650</v>
      </c>
      <c r="C16" s="2">
        <v>7.5819999999999999</v>
      </c>
      <c r="D16" s="2">
        <v>6.7720000000000002</v>
      </c>
      <c r="E16" s="2">
        <v>0.36299999999999999</v>
      </c>
      <c r="F16" s="2">
        <v>998.92</v>
      </c>
      <c r="G16" s="2">
        <v>7.3739999999999997</v>
      </c>
      <c r="H16" s="2">
        <v>0.315</v>
      </c>
      <c r="I16" s="2">
        <v>8.1300000000000001E-3</v>
      </c>
      <c r="J16" s="2">
        <v>70.403999999999996</v>
      </c>
      <c r="M16" s="7"/>
      <c r="N16" s="7"/>
      <c r="O16" s="7">
        <v>0</v>
      </c>
      <c r="P16" s="7">
        <v>0</v>
      </c>
      <c r="Q16" s="7"/>
      <c r="R16" s="7"/>
      <c r="S16" s="7">
        <v>0</v>
      </c>
      <c r="T16" s="7"/>
      <c r="U16" s="7"/>
      <c r="V16" s="7">
        <v>8.1300000000000001E-3</v>
      </c>
      <c r="W16" s="7">
        <v>5.4466464069998404E-3</v>
      </c>
      <c r="X16" s="7">
        <f t="shared" si="0"/>
        <v>7.7234999999999995E-3</v>
      </c>
      <c r="Y16" s="7"/>
      <c r="AB16" s="11">
        <v>650</v>
      </c>
      <c r="AC16" s="7"/>
      <c r="AD16" s="7">
        <v>0</v>
      </c>
      <c r="AE16" s="7">
        <v>0</v>
      </c>
      <c r="AF16" s="7"/>
      <c r="AG16" s="7">
        <v>0</v>
      </c>
      <c r="AH16" s="7"/>
      <c r="AI16" s="7">
        <v>0.09</v>
      </c>
      <c r="AJ16" s="7">
        <f t="shared" si="1"/>
        <v>8.5499999999999993E-2</v>
      </c>
      <c r="AK16" s="7"/>
    </row>
    <row r="17" spans="1:37" x14ac:dyDescent="0.25">
      <c r="A17" s="1">
        <v>3.4512353368919106E-2</v>
      </c>
      <c r="B17" s="2">
        <v>700</v>
      </c>
      <c r="C17" s="2">
        <v>7.5709999999999997</v>
      </c>
      <c r="D17" s="2">
        <v>7.2709999999999999</v>
      </c>
      <c r="E17" s="2">
        <v>0.35099999999999998</v>
      </c>
      <c r="F17" s="2">
        <v>1001.86</v>
      </c>
      <c r="G17" s="2">
        <v>7.0110000000000001</v>
      </c>
      <c r="H17" s="2">
        <v>0.307</v>
      </c>
      <c r="I17" s="2">
        <v>8.5199999999999998E-3</v>
      </c>
      <c r="J17" s="2">
        <v>76.694999999999993</v>
      </c>
      <c r="M17" s="7"/>
      <c r="N17" s="7"/>
      <c r="O17" s="7">
        <v>0</v>
      </c>
      <c r="P17" s="7">
        <v>0</v>
      </c>
      <c r="Q17" s="7"/>
      <c r="R17" s="7"/>
      <c r="S17" s="7">
        <v>0</v>
      </c>
      <c r="T17" s="7"/>
      <c r="U17" s="7"/>
      <c r="V17" s="7">
        <v>8.5199999999999998E-3</v>
      </c>
      <c r="W17" s="7">
        <v>1.0629156055463201E-2</v>
      </c>
      <c r="X17" s="7">
        <f t="shared" si="0"/>
        <v>8.0939999999999988E-3</v>
      </c>
      <c r="Y17" s="7"/>
      <c r="AB17" s="11">
        <v>700</v>
      </c>
      <c r="AC17" s="7"/>
      <c r="AD17" s="7">
        <v>0</v>
      </c>
      <c r="AE17" s="7">
        <v>0</v>
      </c>
      <c r="AF17" s="7"/>
      <c r="AG17" s="7">
        <v>0</v>
      </c>
      <c r="AH17" s="7"/>
      <c r="AI17" s="7">
        <v>7.9000000000000001E-2</v>
      </c>
      <c r="AJ17" s="7">
        <f t="shared" si="1"/>
        <v>7.5049999999999992E-2</v>
      </c>
      <c r="AK17" s="7"/>
    </row>
    <row r="18" spans="1:37" x14ac:dyDescent="0.25">
      <c r="A18" s="1">
        <v>3.4400905482482688E-2</v>
      </c>
      <c r="B18" s="2">
        <v>750</v>
      </c>
      <c r="C18" s="2">
        <v>7.5609999999999999</v>
      </c>
      <c r="D18" s="2">
        <v>7.7679999999999998</v>
      </c>
      <c r="E18" s="2">
        <v>0.33900000000000002</v>
      </c>
      <c r="F18" s="2">
        <v>995.41</v>
      </c>
      <c r="G18" s="2">
        <v>6.6950000000000003</v>
      </c>
      <c r="H18" s="2">
        <v>0.29899999999999999</v>
      </c>
      <c r="I18" s="2">
        <v>8.9099999999999995E-3</v>
      </c>
      <c r="J18" s="2"/>
      <c r="M18" s="7"/>
      <c r="N18" s="7"/>
      <c r="O18" s="7">
        <v>0</v>
      </c>
      <c r="P18" s="7">
        <v>0</v>
      </c>
      <c r="Q18" s="7"/>
      <c r="R18" s="7"/>
      <c r="S18" s="7">
        <v>0</v>
      </c>
      <c r="T18" s="7"/>
      <c r="U18" s="7"/>
      <c r="V18" s="7">
        <v>8.9099999999999995E-3</v>
      </c>
      <c r="W18" s="7">
        <v>1.6594973601219198E-2</v>
      </c>
      <c r="X18" s="7">
        <f t="shared" si="0"/>
        <v>8.4644999999999998E-3</v>
      </c>
      <c r="Y18" s="7"/>
      <c r="AB18" s="11">
        <v>750</v>
      </c>
      <c r="AC18" s="7"/>
      <c r="AD18" s="7">
        <v>0</v>
      </c>
      <c r="AE18" s="7">
        <v>0</v>
      </c>
      <c r="AF18" s="7"/>
      <c r="AG18" s="7">
        <v>0</v>
      </c>
      <c r="AH18" s="7"/>
      <c r="AI18" s="7">
        <v>6.8000000000000005E-2</v>
      </c>
      <c r="AJ18" s="7">
        <f t="shared" si="1"/>
        <v>6.4600000000000005E-2</v>
      </c>
      <c r="AK18" s="7"/>
    </row>
    <row r="19" spans="1:37" x14ac:dyDescent="0.25">
      <c r="A19" s="1">
        <v>3.4291791227785175E-2</v>
      </c>
      <c r="B19" s="2">
        <v>800</v>
      </c>
      <c r="C19" s="2">
        <v>7.5519999999999996</v>
      </c>
      <c r="D19" s="2">
        <v>8.2569999999999997</v>
      </c>
      <c r="E19" s="2">
        <v>0.32800000000000001</v>
      </c>
      <c r="F19" s="2">
        <v>967.51</v>
      </c>
      <c r="G19" s="2">
        <v>6.4189999999999996</v>
      </c>
      <c r="H19" s="2">
        <v>0.29099999999999998</v>
      </c>
      <c r="I19" s="2">
        <v>9.2899999999999996E-3</v>
      </c>
      <c r="J19" s="2">
        <v>89.173000000000002</v>
      </c>
      <c r="M19" s="7"/>
      <c r="N19" s="7"/>
      <c r="O19" s="7">
        <v>0</v>
      </c>
      <c r="P19" s="7">
        <v>0</v>
      </c>
      <c r="Q19" s="7"/>
      <c r="R19" s="7"/>
      <c r="S19" s="7">
        <v>0</v>
      </c>
      <c r="T19" s="7"/>
      <c r="U19" s="7"/>
      <c r="V19" s="7">
        <v>9.2899999999999996E-3</v>
      </c>
      <c r="W19" s="7">
        <v>2.2956155210150299E-2</v>
      </c>
      <c r="X19" s="7">
        <f t="shared" si="0"/>
        <v>8.8255E-3</v>
      </c>
      <c r="Y19" s="7"/>
      <c r="AB19" s="11">
        <v>800</v>
      </c>
      <c r="AC19" s="7"/>
      <c r="AD19" s="7">
        <v>0</v>
      </c>
      <c r="AE19" s="7">
        <v>0</v>
      </c>
      <c r="AF19" s="7"/>
      <c r="AG19" s="7">
        <v>0</v>
      </c>
      <c r="AH19" s="7"/>
      <c r="AI19" s="7">
        <v>5.5E-2</v>
      </c>
      <c r="AJ19" s="7">
        <f t="shared" si="1"/>
        <v>5.2249999999999998E-2</v>
      </c>
      <c r="AK19" s="7"/>
    </row>
    <row r="20" spans="1:37" x14ac:dyDescent="0.25">
      <c r="A20" s="1">
        <v>3.4187733315028383E-2</v>
      </c>
      <c r="B20" s="2">
        <v>850</v>
      </c>
      <c r="C20" s="2">
        <v>7.5430000000000001</v>
      </c>
      <c r="D20" s="2">
        <v>8.7319999999999993</v>
      </c>
      <c r="E20" s="2">
        <v>0.316</v>
      </c>
      <c r="F20" s="2">
        <v>953.2</v>
      </c>
      <c r="G20" s="2">
        <v>6.18</v>
      </c>
      <c r="H20" s="2">
        <v>0.28499999999999998</v>
      </c>
      <c r="I20" s="2">
        <v>9.6699999999999998E-3</v>
      </c>
      <c r="J20" s="2">
        <v>95.034999999999997</v>
      </c>
      <c r="M20" s="7"/>
      <c r="N20" s="7"/>
      <c r="O20" s="7">
        <v>0</v>
      </c>
      <c r="P20" s="7">
        <v>0</v>
      </c>
      <c r="Q20" s="7"/>
      <c r="R20" s="7"/>
      <c r="S20" s="7">
        <v>0</v>
      </c>
      <c r="T20" s="7"/>
      <c r="U20" s="7"/>
      <c r="V20" s="7">
        <v>9.6699999999999998E-3</v>
      </c>
      <c r="W20" s="7">
        <v>2.85294449757547E-2</v>
      </c>
      <c r="X20" s="7">
        <f t="shared" si="0"/>
        <v>9.1865000000000002E-3</v>
      </c>
      <c r="Y20" s="7"/>
      <c r="AB20" s="11">
        <v>850</v>
      </c>
      <c r="AC20" s="7"/>
      <c r="AD20" s="7">
        <v>0</v>
      </c>
      <c r="AE20" s="7">
        <v>0</v>
      </c>
      <c r="AF20" s="7"/>
      <c r="AG20" s="7">
        <v>0</v>
      </c>
      <c r="AH20" s="7"/>
      <c r="AI20" s="7">
        <v>4.3999999999999997E-2</v>
      </c>
      <c r="AJ20" s="7">
        <f t="shared" si="1"/>
        <v>4.1799999999999997E-2</v>
      </c>
      <c r="AK20" s="7"/>
    </row>
    <row r="21" spans="1:37" x14ac:dyDescent="0.25">
      <c r="A21" s="1">
        <v>3.4098485305961233E-2</v>
      </c>
      <c r="B21" s="2">
        <v>900</v>
      </c>
      <c r="C21" s="2">
        <v>7.5350000000000001</v>
      </c>
      <c r="D21" s="2">
        <v>9.2070000000000007</v>
      </c>
      <c r="E21" s="2">
        <v>0.30499999999999999</v>
      </c>
      <c r="F21" s="2">
        <v>961.96</v>
      </c>
      <c r="G21" s="2">
        <v>5.968</v>
      </c>
      <c r="H21" s="2">
        <v>0.27900000000000003</v>
      </c>
      <c r="I21" s="2">
        <v>1.005E-2</v>
      </c>
      <c r="J21" s="2">
        <v>100.05</v>
      </c>
      <c r="M21" s="7"/>
      <c r="N21" s="7"/>
      <c r="O21" s="7">
        <v>0</v>
      </c>
      <c r="P21" s="7">
        <v>0</v>
      </c>
      <c r="Q21" s="7"/>
      <c r="R21" s="7"/>
      <c r="S21" s="7">
        <v>0</v>
      </c>
      <c r="T21" s="7"/>
      <c r="U21" s="7"/>
      <c r="V21" s="7">
        <v>1.005E-2</v>
      </c>
      <c r="W21" s="7">
        <v>3.09969511611718E-2</v>
      </c>
      <c r="X21" s="7">
        <f t="shared" si="0"/>
        <v>9.5474999999999987E-3</v>
      </c>
      <c r="Y21" s="7"/>
      <c r="AB21" s="11">
        <v>900</v>
      </c>
      <c r="AC21" s="7"/>
      <c r="AD21" s="7">
        <v>0</v>
      </c>
      <c r="AE21" s="7">
        <v>0</v>
      </c>
      <c r="AF21" s="7"/>
      <c r="AG21" s="7">
        <v>0</v>
      </c>
      <c r="AH21" s="7"/>
      <c r="AI21" s="7">
        <v>3.3000000000000002E-2</v>
      </c>
      <c r="AJ21" s="7">
        <f t="shared" si="1"/>
        <v>3.1350000000000003E-2</v>
      </c>
      <c r="AK21" s="7"/>
    </row>
    <row r="22" spans="1:37" x14ac:dyDescent="0.25">
      <c r="A22" s="1">
        <v>3.4024651542250921E-2</v>
      </c>
      <c r="B22" s="2">
        <v>950</v>
      </c>
      <c r="C22" s="2">
        <v>7.5279999999999996</v>
      </c>
      <c r="D22" s="2">
        <v>9.6850000000000005</v>
      </c>
      <c r="E22" s="2">
        <v>0.29199999999999998</v>
      </c>
      <c r="F22" s="2">
        <v>970.28</v>
      </c>
      <c r="G22" s="2">
        <v>5.7759999999999998</v>
      </c>
      <c r="H22" s="2">
        <v>0.27300000000000002</v>
      </c>
      <c r="I22" s="2">
        <v>1.043E-2</v>
      </c>
      <c r="J22" s="2">
        <v>104.19</v>
      </c>
      <c r="M22" s="7"/>
      <c r="N22" s="7"/>
      <c r="O22" s="7">
        <v>0</v>
      </c>
      <c r="P22" s="7">
        <v>0</v>
      </c>
      <c r="Q22" s="7"/>
      <c r="R22" s="7"/>
      <c r="S22" s="7">
        <v>0</v>
      </c>
      <c r="T22" s="7"/>
      <c r="U22" s="7"/>
      <c r="V22" s="7">
        <v>1.043E-2</v>
      </c>
      <c r="W22" s="7">
        <v>3.2937299126201892E-2</v>
      </c>
      <c r="X22" s="7">
        <f t="shared" si="0"/>
        <v>9.9084999999999989E-3</v>
      </c>
      <c r="Y22" s="7"/>
      <c r="AB22" s="11">
        <v>950</v>
      </c>
      <c r="AC22" s="7"/>
      <c r="AD22" s="7">
        <v>0</v>
      </c>
      <c r="AE22" s="7">
        <v>0</v>
      </c>
      <c r="AF22" s="7"/>
      <c r="AG22" s="7">
        <v>0</v>
      </c>
      <c r="AH22" s="7"/>
      <c r="AI22" s="7">
        <v>2.3199999999999998E-2</v>
      </c>
      <c r="AJ22" s="7">
        <f t="shared" si="1"/>
        <v>2.2039999999999997E-2</v>
      </c>
      <c r="AK22" s="7"/>
    </row>
    <row r="23" spans="1:37" x14ac:dyDescent="0.25">
      <c r="A23" s="1">
        <v>3.3971595755629254E-2</v>
      </c>
      <c r="B23" s="2">
        <v>1000</v>
      </c>
      <c r="C23" s="2">
        <v>7.5209999999999999</v>
      </c>
      <c r="D23" s="2">
        <v>10.167999999999999</v>
      </c>
      <c r="E23" s="2">
        <v>0.27900000000000003</v>
      </c>
      <c r="F23" s="2">
        <v>977.92</v>
      </c>
      <c r="G23" s="2">
        <v>5.601</v>
      </c>
      <c r="H23" s="2">
        <v>0.26800000000000002</v>
      </c>
      <c r="I23" s="2">
        <v>1.081E-2</v>
      </c>
      <c r="J23" s="2">
        <v>107.16</v>
      </c>
      <c r="M23" s="7"/>
      <c r="N23" s="7"/>
      <c r="O23" s="7">
        <v>0</v>
      </c>
      <c r="P23" s="7">
        <v>0</v>
      </c>
      <c r="Q23" s="7"/>
      <c r="R23" s="7"/>
      <c r="S23" s="7">
        <v>0</v>
      </c>
      <c r="T23" s="7"/>
      <c r="U23" s="7"/>
      <c r="V23" s="7">
        <v>1.081E-2</v>
      </c>
      <c r="W23" s="7">
        <v>3.2879944771600986E-2</v>
      </c>
      <c r="X23" s="7"/>
      <c r="Y23" s="7"/>
      <c r="AB23" s="11">
        <v>1000</v>
      </c>
      <c r="AC23" s="7"/>
      <c r="AD23" s="7">
        <v>0</v>
      </c>
      <c r="AE23" s="7">
        <v>0</v>
      </c>
      <c r="AF23" s="7"/>
      <c r="AG23" s="7">
        <v>0</v>
      </c>
      <c r="AH23" s="7"/>
      <c r="AI23" s="13">
        <v>2.1600000000000001E-2</v>
      </c>
      <c r="AJ23" s="7"/>
      <c r="AK23" s="7"/>
    </row>
    <row r="24" spans="1:37" x14ac:dyDescent="0.25">
      <c r="A24" s="1">
        <v>3.3908440116758948E-2</v>
      </c>
      <c r="B24" s="2">
        <v>1050</v>
      </c>
      <c r="C24" s="2">
        <v>7.3230000000000004</v>
      </c>
      <c r="D24" s="2">
        <v>10.691000000000001</v>
      </c>
      <c r="E24" s="2">
        <v>2.9569999999999999</v>
      </c>
      <c r="F24" s="2">
        <v>652.07000000000005</v>
      </c>
      <c r="G24" s="2">
        <v>17.791</v>
      </c>
      <c r="H24" s="2">
        <v>0.54100000000000004</v>
      </c>
      <c r="I24" s="2">
        <v>1.119E-2</v>
      </c>
      <c r="J24" s="2">
        <v>110.7</v>
      </c>
      <c r="M24" s="7"/>
      <c r="N24" s="7"/>
      <c r="O24" s="7">
        <v>0</v>
      </c>
      <c r="P24" s="7">
        <v>0</v>
      </c>
      <c r="Q24" s="7"/>
      <c r="R24" s="7"/>
      <c r="S24" s="7">
        <v>0</v>
      </c>
      <c r="T24" s="7"/>
      <c r="U24" s="7"/>
      <c r="V24" s="7">
        <v>1.119E-2</v>
      </c>
      <c r="W24" s="7">
        <v>3.2826188265526919E-2</v>
      </c>
      <c r="X24" s="7"/>
      <c r="Y24" s="7"/>
      <c r="AB24" s="11">
        <v>1050</v>
      </c>
      <c r="AC24" s="7"/>
      <c r="AD24" s="7">
        <v>0</v>
      </c>
      <c r="AE24" s="7">
        <v>0</v>
      </c>
      <c r="AF24" s="7"/>
      <c r="AG24" s="7">
        <v>0</v>
      </c>
      <c r="AH24" s="7"/>
      <c r="AI24" s="13">
        <v>2.1299999999999999E-2</v>
      </c>
      <c r="AJ24" s="7"/>
      <c r="AK24" s="7"/>
    </row>
    <row r="25" spans="1:37" x14ac:dyDescent="0.25">
      <c r="A25" s="1">
        <v>3.3816292440755298E-2</v>
      </c>
      <c r="B25" s="2">
        <v>1100</v>
      </c>
      <c r="C25" s="2">
        <v>7.13</v>
      </c>
      <c r="D25" s="2">
        <v>11.208</v>
      </c>
      <c r="E25" s="2">
        <v>2.92</v>
      </c>
      <c r="F25" s="2">
        <v>657.85</v>
      </c>
      <c r="G25" s="2">
        <v>17.196999999999999</v>
      </c>
      <c r="H25" s="2">
        <v>0.53800000000000003</v>
      </c>
      <c r="I25" s="2">
        <v>1.157E-2</v>
      </c>
      <c r="J25" s="2">
        <v>115.84</v>
      </c>
      <c r="M25" s="7"/>
      <c r="N25" s="7"/>
      <c r="O25" s="7">
        <v>0</v>
      </c>
      <c r="P25" s="7">
        <v>0</v>
      </c>
      <c r="Q25" s="7"/>
      <c r="R25" s="7"/>
      <c r="S25" s="7">
        <v>0</v>
      </c>
      <c r="T25" s="7"/>
      <c r="U25" s="7"/>
      <c r="V25" s="7">
        <v>1.157E-2</v>
      </c>
      <c r="W25" s="7">
        <v>3.2774753701008102E-2</v>
      </c>
      <c r="X25" s="7"/>
      <c r="Y25" s="7"/>
      <c r="AB25" s="11">
        <v>1100</v>
      </c>
      <c r="AC25" s="7"/>
      <c r="AD25" s="7">
        <v>0</v>
      </c>
      <c r="AE25" s="7">
        <v>0</v>
      </c>
      <c r="AF25" s="7"/>
      <c r="AG25" s="7">
        <v>0</v>
      </c>
      <c r="AH25" s="7"/>
      <c r="AI25" s="13">
        <v>2.1100000000000001E-2</v>
      </c>
      <c r="AJ25" s="7"/>
      <c r="AK25" s="7"/>
    </row>
    <row r="26" spans="1:37" x14ac:dyDescent="0.25">
      <c r="A26" s="1">
        <v>3.3728959206242533E-2</v>
      </c>
      <c r="B26" s="2">
        <v>1150</v>
      </c>
      <c r="C26" s="2">
        <v>6.9470000000000001</v>
      </c>
      <c r="D26" s="2">
        <v>11.718</v>
      </c>
      <c r="E26" s="2">
        <v>2.8860000000000001</v>
      </c>
      <c r="F26" s="2">
        <v>663.22</v>
      </c>
      <c r="G26" s="2">
        <v>16.675000000000001</v>
      </c>
      <c r="H26" s="2">
        <v>0.53500000000000003</v>
      </c>
      <c r="I26" s="2">
        <v>1.1939999999999999E-2</v>
      </c>
      <c r="J26" s="2">
        <v>120.7</v>
      </c>
      <c r="M26" s="7"/>
      <c r="N26" s="7"/>
      <c r="O26" s="7">
        <v>0</v>
      </c>
      <c r="P26" s="7">
        <v>0</v>
      </c>
      <c r="Q26" s="7"/>
      <c r="R26" s="7"/>
      <c r="S26" s="7">
        <v>0</v>
      </c>
      <c r="T26" s="7"/>
      <c r="U26" s="7"/>
      <c r="V26" s="7">
        <v>1.1939999999999999E-2</v>
      </c>
      <c r="W26" s="7">
        <v>3.2725096466374753E-2</v>
      </c>
      <c r="X26" s="7"/>
      <c r="Y26" s="7"/>
      <c r="AB26" s="11">
        <v>1150</v>
      </c>
      <c r="AC26" s="7"/>
      <c r="AD26" s="7">
        <v>0</v>
      </c>
      <c r="AE26" s="7">
        <v>0</v>
      </c>
      <c r="AF26" s="7"/>
      <c r="AG26" s="7">
        <v>0</v>
      </c>
      <c r="AH26" s="7"/>
      <c r="AI26" s="13">
        <v>2.095E-2</v>
      </c>
      <c r="AJ26" s="7"/>
      <c r="AK26" s="7"/>
    </row>
    <row r="27" spans="1:37" x14ac:dyDescent="0.25">
      <c r="A27" s="1">
        <v>3.3642687605028115E-2</v>
      </c>
      <c r="B27" s="2">
        <v>1200</v>
      </c>
      <c r="C27" s="2">
        <v>6.77</v>
      </c>
      <c r="D27" s="2">
        <v>12.223000000000001</v>
      </c>
      <c r="E27" s="2">
        <v>2.8530000000000002</v>
      </c>
      <c r="F27" s="2">
        <v>668.33</v>
      </c>
      <c r="G27" s="2">
        <v>16.210999999999999</v>
      </c>
      <c r="H27" s="2">
        <v>0.53200000000000003</v>
      </c>
      <c r="I27" s="2">
        <v>1.2319999999999999E-2</v>
      </c>
      <c r="J27" s="2">
        <v>125.49</v>
      </c>
      <c r="M27" s="7"/>
      <c r="N27" s="7"/>
      <c r="O27" s="7">
        <v>0</v>
      </c>
      <c r="P27" s="7">
        <v>0</v>
      </c>
      <c r="Q27" s="7"/>
      <c r="R27" s="7"/>
      <c r="S27" s="7">
        <v>0</v>
      </c>
      <c r="T27" s="7"/>
      <c r="U27" s="7"/>
      <c r="V27" s="7">
        <v>1.2319999999999999E-2</v>
      </c>
      <c r="W27" s="7">
        <v>3.2677223629193279E-2</v>
      </c>
      <c r="X27" s="7"/>
      <c r="Y27" s="7"/>
      <c r="AB27" s="11">
        <v>1200</v>
      </c>
      <c r="AC27" s="7"/>
      <c r="AD27" s="7">
        <v>0</v>
      </c>
      <c r="AE27" s="7">
        <v>0</v>
      </c>
      <c r="AF27" s="7"/>
      <c r="AG27" s="7">
        <v>0</v>
      </c>
      <c r="AH27" s="7"/>
      <c r="AI27" s="13">
        <v>2.0799999999999999E-2</v>
      </c>
      <c r="AJ27" s="7"/>
      <c r="AK27" s="7"/>
    </row>
    <row r="28" spans="1:37" x14ac:dyDescent="0.25">
      <c r="A28" s="1">
        <v>3.3560376553765453E-2</v>
      </c>
      <c r="B28" s="2">
        <v>1250</v>
      </c>
      <c r="C28" s="2">
        <v>6.6</v>
      </c>
      <c r="D28" s="2">
        <v>12.724</v>
      </c>
      <c r="E28" s="2">
        <v>2.823</v>
      </c>
      <c r="F28" s="2">
        <v>672.97</v>
      </c>
      <c r="G28" s="2">
        <v>15.797000000000001</v>
      </c>
      <c r="H28" s="2">
        <v>0.53</v>
      </c>
      <c r="I28" s="2">
        <v>1.269E-2</v>
      </c>
      <c r="J28" s="2">
        <v>130.05000000000001</v>
      </c>
      <c r="M28" s="7"/>
      <c r="N28" s="7"/>
      <c r="O28" s="7">
        <v>0</v>
      </c>
      <c r="P28" s="7">
        <v>0</v>
      </c>
      <c r="Q28" s="7"/>
      <c r="R28" s="7"/>
      <c r="S28" s="7">
        <v>0</v>
      </c>
      <c r="T28" s="7"/>
      <c r="U28" s="7"/>
      <c r="V28" s="7">
        <v>1.269E-2</v>
      </c>
      <c r="W28" s="7">
        <v>3.2631142027150138E-2</v>
      </c>
      <c r="X28" s="7"/>
      <c r="Y28" s="7"/>
      <c r="AB28" s="11">
        <v>1250</v>
      </c>
      <c r="AC28" s="7"/>
      <c r="AD28" s="7">
        <v>0</v>
      </c>
      <c r="AE28" s="7">
        <v>0</v>
      </c>
      <c r="AF28" s="7"/>
      <c r="AG28" s="7">
        <v>0</v>
      </c>
      <c r="AH28" s="7"/>
      <c r="AI28" s="13">
        <v>2.0650000000000002E-2</v>
      </c>
      <c r="AJ28" s="7"/>
      <c r="AK28" s="7"/>
    </row>
    <row r="29" spans="1:37" x14ac:dyDescent="0.25">
      <c r="A29" s="1">
        <v>3.3479154813572005E-2</v>
      </c>
      <c r="B29" s="2">
        <v>1300</v>
      </c>
      <c r="C29" s="2">
        <v>6.4359999999999999</v>
      </c>
      <c r="D29" s="2">
        <v>13.221</v>
      </c>
      <c r="E29" s="2">
        <v>2.7930000000000001</v>
      </c>
      <c r="F29" s="2">
        <v>677.29</v>
      </c>
      <c r="G29" s="2">
        <v>15.423</v>
      </c>
      <c r="H29" s="2">
        <v>0.52800000000000002</v>
      </c>
      <c r="I29" s="2">
        <v>1.307E-2</v>
      </c>
      <c r="J29" s="2">
        <v>134.55000000000001</v>
      </c>
      <c r="M29" s="7"/>
      <c r="N29" s="7"/>
      <c r="O29" s="7">
        <v>0</v>
      </c>
      <c r="P29" s="7">
        <v>0</v>
      </c>
      <c r="Q29" s="7"/>
      <c r="R29" s="7"/>
      <c r="S29" s="7">
        <v>0</v>
      </c>
      <c r="T29" s="7"/>
      <c r="U29" s="7"/>
      <c r="V29" s="7">
        <v>1.307E-2</v>
      </c>
      <c r="W29" s="7">
        <v>3.2586672867908929E-2</v>
      </c>
      <c r="X29" s="7"/>
      <c r="Y29" s="7"/>
      <c r="AB29" s="11">
        <v>1300</v>
      </c>
      <c r="AC29" s="7"/>
      <c r="AD29" s="7">
        <v>0</v>
      </c>
      <c r="AE29" s="7">
        <v>0</v>
      </c>
      <c r="AF29" s="7"/>
      <c r="AG29" s="7">
        <v>0</v>
      </c>
      <c r="AH29" s="7"/>
      <c r="AI29" s="13">
        <v>2.051E-2</v>
      </c>
      <c r="AJ29" s="7"/>
      <c r="AK29" s="7"/>
    </row>
    <row r="30" spans="1:37" x14ac:dyDescent="0.25">
      <c r="A30" s="1">
        <v>3.340284033561864E-2</v>
      </c>
      <c r="B30" s="2">
        <v>1350</v>
      </c>
      <c r="C30" s="2">
        <v>6.2770000000000001</v>
      </c>
      <c r="D30" s="2">
        <v>13.714</v>
      </c>
      <c r="E30" s="2">
        <v>2.7650000000000001</v>
      </c>
      <c r="F30" s="2">
        <v>681.33</v>
      </c>
      <c r="G30" s="2">
        <v>15.085000000000001</v>
      </c>
      <c r="H30" s="2">
        <v>0.52600000000000002</v>
      </c>
      <c r="I30" s="2">
        <v>1.3440000000000001E-2</v>
      </c>
      <c r="J30" s="2">
        <v>138.76</v>
      </c>
      <c r="M30" s="7"/>
      <c r="N30" s="7"/>
      <c r="O30" s="7">
        <v>0</v>
      </c>
      <c r="P30" s="7">
        <v>0</v>
      </c>
      <c r="Q30" s="7"/>
      <c r="R30" s="7"/>
      <c r="S30" s="7">
        <v>0</v>
      </c>
      <c r="T30" s="7"/>
      <c r="U30" s="7"/>
      <c r="V30" s="7">
        <v>1.3440000000000001E-2</v>
      </c>
      <c r="W30" s="7">
        <v>3.2541965774337524E-2</v>
      </c>
      <c r="X30" s="7"/>
      <c r="Y30" s="7"/>
      <c r="AB30" s="11">
        <v>1350</v>
      </c>
      <c r="AC30" s="7"/>
      <c r="AD30" s="7">
        <v>0</v>
      </c>
      <c r="AE30" s="7">
        <v>0</v>
      </c>
      <c r="AF30" s="7"/>
      <c r="AG30" s="7">
        <v>0</v>
      </c>
      <c r="AH30" s="7"/>
      <c r="AI30" s="13">
        <v>2.0369999999999999E-2</v>
      </c>
      <c r="AJ30" s="7"/>
      <c r="AK30" s="7"/>
    </row>
    <row r="31" spans="1:37" x14ac:dyDescent="0.25">
      <c r="A31" s="1">
        <v>3.3329281399969164E-2</v>
      </c>
      <c r="B31" s="2">
        <v>1400</v>
      </c>
      <c r="C31" s="2">
        <v>6.1219999999999999</v>
      </c>
      <c r="D31" s="2">
        <v>14.205</v>
      </c>
      <c r="E31" s="2">
        <v>2.738</v>
      </c>
      <c r="F31" s="2">
        <v>685.1</v>
      </c>
      <c r="G31" s="2">
        <v>14.778</v>
      </c>
      <c r="H31" s="2">
        <v>0.52400000000000002</v>
      </c>
      <c r="I31" s="2">
        <v>1.3820000000000001E-2</v>
      </c>
      <c r="J31" s="2">
        <v>142.81</v>
      </c>
      <c r="M31" s="7"/>
      <c r="N31" s="7"/>
      <c r="O31" s="7">
        <v>0</v>
      </c>
      <c r="P31" s="7">
        <v>0</v>
      </c>
      <c r="Q31" s="7"/>
      <c r="R31" s="7"/>
      <c r="S31" s="7">
        <v>0</v>
      </c>
      <c r="T31" s="7"/>
      <c r="U31" s="7"/>
      <c r="V31" s="7">
        <v>1.3820000000000001E-2</v>
      </c>
      <c r="W31" s="7">
        <v>3.2498692444146958E-2</v>
      </c>
      <c r="X31" s="7"/>
      <c r="Y31" s="7"/>
      <c r="AB31" s="11">
        <v>1400</v>
      </c>
      <c r="AC31" s="7"/>
      <c r="AD31" s="7">
        <v>0</v>
      </c>
      <c r="AE31" s="7">
        <v>0</v>
      </c>
      <c r="AF31" s="7"/>
      <c r="AG31" s="7">
        <v>0</v>
      </c>
      <c r="AH31" s="7"/>
      <c r="AI31" s="13">
        <v>2.0240000000000001E-2</v>
      </c>
      <c r="AJ31" s="7"/>
      <c r="AK31" s="7"/>
    </row>
    <row r="32" spans="1:37" x14ac:dyDescent="0.25">
      <c r="A32" s="1">
        <v>3.3258312110926336E-2</v>
      </c>
      <c r="B32" s="2">
        <v>1450</v>
      </c>
      <c r="C32" s="2">
        <v>5.9720000000000004</v>
      </c>
      <c r="D32" s="2">
        <v>14.693</v>
      </c>
      <c r="E32" s="2">
        <v>2.7120000000000002</v>
      </c>
      <c r="F32" s="2">
        <v>688.63</v>
      </c>
      <c r="G32" s="2">
        <v>14.497999999999999</v>
      </c>
      <c r="H32" s="2">
        <v>0.52300000000000002</v>
      </c>
      <c r="I32" s="2">
        <v>1.4200000000000001E-2</v>
      </c>
      <c r="J32" s="2">
        <v>146.72</v>
      </c>
      <c r="M32" s="7"/>
      <c r="N32" s="7"/>
      <c r="O32" s="7">
        <v>0</v>
      </c>
      <c r="P32" s="7">
        <v>0</v>
      </c>
      <c r="Q32" s="7"/>
      <c r="R32" s="7"/>
      <c r="S32" s="7">
        <v>0</v>
      </c>
      <c r="T32" s="7"/>
      <c r="U32" s="7"/>
      <c r="V32" s="7">
        <v>1.4200000000000001E-2</v>
      </c>
      <c r="W32" s="7">
        <v>3.245704388311909E-2</v>
      </c>
      <c r="X32" s="7"/>
      <c r="Y32" s="7"/>
      <c r="AB32" s="11">
        <v>1450</v>
      </c>
      <c r="AC32" s="7"/>
      <c r="AD32" s="7">
        <v>0</v>
      </c>
      <c r="AE32" s="7">
        <v>0</v>
      </c>
      <c r="AF32" s="7"/>
      <c r="AG32" s="7">
        <v>0</v>
      </c>
      <c r="AH32" s="7"/>
      <c r="AI32" s="13">
        <v>2.0109999999999999E-2</v>
      </c>
      <c r="AJ32" s="7"/>
      <c r="AK32" s="7"/>
    </row>
    <row r="33" spans="1:37" x14ac:dyDescent="0.25">
      <c r="A33" s="1">
        <v>3.3189947202438334E-2</v>
      </c>
      <c r="B33" s="2">
        <v>1500</v>
      </c>
      <c r="C33" s="2">
        <v>5.8259999999999996</v>
      </c>
      <c r="D33" s="2">
        <v>15.178000000000001</v>
      </c>
      <c r="E33" s="2">
        <v>2.6869999999999998</v>
      </c>
      <c r="F33" s="2">
        <v>691.94</v>
      </c>
      <c r="G33" s="2">
        <v>14.241</v>
      </c>
      <c r="H33" s="2">
        <v>0.52100000000000002</v>
      </c>
      <c r="I33" s="2">
        <v>1.457E-2</v>
      </c>
      <c r="J33" s="2">
        <v>150.47</v>
      </c>
      <c r="M33" s="7"/>
      <c r="N33" s="7"/>
      <c r="O33" s="7">
        <v>0</v>
      </c>
      <c r="P33" s="7">
        <v>0</v>
      </c>
      <c r="Q33" s="7"/>
      <c r="R33" s="7"/>
      <c r="S33" s="7">
        <v>0</v>
      </c>
      <c r="T33" s="7"/>
      <c r="U33" s="7"/>
      <c r="V33" s="7">
        <v>1.457E-2</v>
      </c>
      <c r="W33" s="7">
        <v>3.2418329097781182E-2</v>
      </c>
      <c r="X33" s="7"/>
      <c r="Y33" s="7"/>
      <c r="AB33" s="11">
        <v>1500</v>
      </c>
      <c r="AC33" s="7"/>
      <c r="AD33" s="7">
        <v>0</v>
      </c>
      <c r="AE33" s="7">
        <v>0</v>
      </c>
      <c r="AF33" s="7"/>
      <c r="AG33" s="7">
        <v>0</v>
      </c>
      <c r="AH33" s="7"/>
      <c r="AI33" s="13">
        <v>1.9990000000000001E-2</v>
      </c>
      <c r="AJ33" s="7"/>
      <c r="AK33" s="7"/>
    </row>
    <row r="34" spans="1:37" x14ac:dyDescent="0.25">
      <c r="A34" s="1">
        <v>3.3123104203005918E-2</v>
      </c>
      <c r="B34" s="2">
        <v>1550</v>
      </c>
      <c r="C34" s="2">
        <v>5.6829999999999998</v>
      </c>
      <c r="D34" s="2">
        <v>15.662000000000001</v>
      </c>
      <c r="E34" s="2">
        <v>2.6629999999999998</v>
      </c>
      <c r="F34" s="2">
        <v>695.05</v>
      </c>
      <c r="G34" s="2">
        <v>14.004</v>
      </c>
      <c r="H34" s="2">
        <v>0.52</v>
      </c>
      <c r="I34" s="2">
        <v>1.495E-2</v>
      </c>
      <c r="J34" s="2">
        <v>154.13</v>
      </c>
      <c r="M34" s="7"/>
      <c r="N34" s="7"/>
      <c r="O34" s="7">
        <v>0</v>
      </c>
      <c r="P34" s="7">
        <v>0</v>
      </c>
      <c r="Q34" s="7"/>
      <c r="R34" s="7"/>
      <c r="S34" s="7">
        <v>0</v>
      </c>
      <c r="T34" s="7"/>
      <c r="U34" s="7"/>
      <c r="V34" s="7">
        <v>1.495E-2</v>
      </c>
      <c r="W34" s="7">
        <v>3.2379388204686624E-2</v>
      </c>
      <c r="X34" s="7"/>
      <c r="Y34" s="7"/>
      <c r="AB34" s="11">
        <v>1550</v>
      </c>
      <c r="AC34" s="7"/>
      <c r="AD34" s="7">
        <v>0</v>
      </c>
      <c r="AE34" s="7">
        <v>0</v>
      </c>
      <c r="AF34" s="7"/>
      <c r="AG34" s="7">
        <v>0</v>
      </c>
      <c r="AH34" s="7"/>
      <c r="AI34" s="13">
        <v>1.9869999999999999E-2</v>
      </c>
      <c r="AJ34" s="7"/>
      <c r="AK34" s="7"/>
    </row>
    <row r="35" spans="1:37" x14ac:dyDescent="0.25">
      <c r="A35" s="1">
        <v>3.3058889951509372E-2</v>
      </c>
      <c r="B35" s="2">
        <v>1600</v>
      </c>
      <c r="C35" s="2">
        <v>5.5430000000000001</v>
      </c>
      <c r="D35" s="2">
        <v>16.143999999999998</v>
      </c>
      <c r="E35" s="2">
        <v>2.64</v>
      </c>
      <c r="F35" s="2">
        <v>697.96</v>
      </c>
      <c r="G35" s="2">
        <v>13.785</v>
      </c>
      <c r="H35" s="2">
        <v>0.51800000000000002</v>
      </c>
      <c r="I35" s="2">
        <v>1.533E-2</v>
      </c>
      <c r="J35" s="2">
        <v>157.63999999999999</v>
      </c>
      <c r="M35" s="7"/>
      <c r="N35" s="7"/>
      <c r="O35" s="7">
        <v>0</v>
      </c>
      <c r="P35" s="7">
        <v>0</v>
      </c>
      <c r="Q35" s="7"/>
      <c r="R35" s="7"/>
      <c r="S35" s="15">
        <v>0</v>
      </c>
      <c r="T35" s="15">
        <v>0</v>
      </c>
      <c r="U35" s="15">
        <v>0</v>
      </c>
      <c r="V35" s="7">
        <v>1.533E-2</v>
      </c>
      <c r="W35" s="7">
        <v>3.2339847314278525E-2</v>
      </c>
      <c r="X35" s="7"/>
      <c r="Y35" s="7"/>
      <c r="AB35" s="11">
        <v>1600</v>
      </c>
      <c r="AC35" s="7"/>
      <c r="AD35" s="7">
        <v>0</v>
      </c>
      <c r="AE35" s="7">
        <v>0</v>
      </c>
      <c r="AF35" s="7"/>
      <c r="AG35" s="8">
        <v>2.8800000000000002E-3</v>
      </c>
      <c r="AH35" s="8">
        <f t="shared" ref="AH35:AH59" si="2">1300*$F$91*AG35*50</f>
        <v>5.3119158448748882</v>
      </c>
      <c r="AI35" s="13">
        <v>1.976E-2</v>
      </c>
      <c r="AJ35" s="7"/>
      <c r="AK35" s="7"/>
    </row>
    <row r="36" spans="1:37" x14ac:dyDescent="0.25">
      <c r="A36" s="1">
        <v>3.2996951161171843E-2</v>
      </c>
      <c r="B36" s="2">
        <v>1650</v>
      </c>
      <c r="C36" s="2">
        <v>5.407</v>
      </c>
      <c r="D36" s="2">
        <v>16.623999999999999</v>
      </c>
      <c r="E36" s="2">
        <v>2.6179999999999999</v>
      </c>
      <c r="F36" s="2">
        <v>700.71</v>
      </c>
      <c r="G36" s="2">
        <v>13.583</v>
      </c>
      <c r="H36" s="2">
        <v>0.51700000000000002</v>
      </c>
      <c r="I36" s="2">
        <v>1.5699999999999999E-2</v>
      </c>
      <c r="J36" s="2">
        <v>161.02000000000001</v>
      </c>
      <c r="M36" s="7"/>
      <c r="N36" s="7"/>
      <c r="O36" s="7">
        <v>0</v>
      </c>
      <c r="P36" s="7">
        <v>0</v>
      </c>
      <c r="Q36" s="7"/>
      <c r="R36" s="7"/>
      <c r="S36" s="15">
        <v>0</v>
      </c>
      <c r="T36" s="15">
        <v>0</v>
      </c>
      <c r="U36" s="15">
        <v>0</v>
      </c>
      <c r="V36" s="7">
        <v>1.5699999999999999E-2</v>
      </c>
      <c r="W36" s="7">
        <v>3.2303066996927719E-2</v>
      </c>
      <c r="X36" s="7"/>
      <c r="Y36" s="7"/>
      <c r="AB36" s="11">
        <v>1650</v>
      </c>
      <c r="AC36" s="7"/>
      <c r="AD36" s="7">
        <v>0</v>
      </c>
      <c r="AE36" s="7">
        <v>0</v>
      </c>
      <c r="AF36" s="7"/>
      <c r="AG36" s="8">
        <v>1.0699999999999999E-2</v>
      </c>
      <c r="AH36" s="8">
        <f t="shared" si="2"/>
        <v>19.735242895889339</v>
      </c>
      <c r="AI36" s="13">
        <v>1.966E-2</v>
      </c>
      <c r="AJ36" s="7"/>
      <c r="AK36" s="7"/>
    </row>
    <row r="37" spans="1:37" x14ac:dyDescent="0.25">
      <c r="A37" s="1">
        <v>3.2937299126201892E-2</v>
      </c>
      <c r="B37" s="2">
        <v>1700</v>
      </c>
      <c r="C37" s="2">
        <v>5.2729999999999997</v>
      </c>
      <c r="D37" s="2">
        <v>17.102</v>
      </c>
      <c r="E37" s="2">
        <v>2.597</v>
      </c>
      <c r="F37" s="2">
        <v>703.29</v>
      </c>
      <c r="G37" s="2">
        <v>13.395</v>
      </c>
      <c r="H37" s="2">
        <v>0.51600000000000001</v>
      </c>
      <c r="I37" s="2">
        <v>1.6080000000000001E-2</v>
      </c>
      <c r="J37" s="2">
        <v>164.27</v>
      </c>
      <c r="M37" s="7"/>
      <c r="N37" s="7"/>
      <c r="O37" s="7">
        <v>0</v>
      </c>
      <c r="P37" s="7">
        <v>0</v>
      </c>
      <c r="Q37" s="7"/>
      <c r="R37" s="7"/>
      <c r="S37" s="8">
        <v>1.6080000000000001E-2</v>
      </c>
      <c r="T37" s="8">
        <v>3.1769962515825555E-2</v>
      </c>
      <c r="U37" s="8">
        <f t="shared" ref="U37:U59" si="3">1300*$F$91*S37*50</f>
        <v>29.658196800551455</v>
      </c>
      <c r="V37" s="7">
        <v>1.6080000000000001E-2</v>
      </c>
      <c r="W37" s="7">
        <v>3.2269242314528747E-2</v>
      </c>
      <c r="X37" s="7"/>
      <c r="Y37" s="7"/>
      <c r="AB37" s="11">
        <v>1700</v>
      </c>
      <c r="AC37" s="7"/>
      <c r="AD37" s="7">
        <v>0</v>
      </c>
      <c r="AE37" s="7">
        <v>0</v>
      </c>
      <c r="AF37" s="7"/>
      <c r="AG37" s="8">
        <v>1.508E-2</v>
      </c>
      <c r="AH37" s="8">
        <f t="shared" si="2"/>
        <v>27.813781576636565</v>
      </c>
      <c r="AI37" s="13">
        <v>1.9560000000000001E-2</v>
      </c>
      <c r="AJ37" s="7"/>
      <c r="AK37" s="7"/>
    </row>
    <row r="38" spans="1:37" x14ac:dyDescent="0.25">
      <c r="A38" s="1">
        <v>3.2879944771600986E-2</v>
      </c>
      <c r="B38" s="2">
        <v>1750</v>
      </c>
      <c r="C38" s="2">
        <v>5.141</v>
      </c>
      <c r="D38" s="2">
        <v>17.579000000000001</v>
      </c>
      <c r="E38" s="2">
        <v>2.5760000000000001</v>
      </c>
      <c r="F38" s="2">
        <v>705.73</v>
      </c>
      <c r="G38" s="2">
        <v>13.218999999999999</v>
      </c>
      <c r="H38" s="2">
        <v>0.51500000000000001</v>
      </c>
      <c r="I38" s="2">
        <v>1.6459999999999999E-2</v>
      </c>
      <c r="J38" s="2">
        <v>167.4</v>
      </c>
      <c r="M38" s="7"/>
      <c r="N38" s="7"/>
      <c r="O38" s="7">
        <v>0</v>
      </c>
      <c r="P38" s="7">
        <v>0</v>
      </c>
      <c r="Q38" s="7"/>
      <c r="R38" s="7"/>
      <c r="S38" s="8">
        <v>1.6459999999999999E-2</v>
      </c>
      <c r="T38" s="8">
        <v>3.1731800440592893E-2</v>
      </c>
      <c r="U38" s="8">
        <f t="shared" si="3"/>
        <v>30.359074585639114</v>
      </c>
      <c r="V38" s="7">
        <v>1.6459999999999999E-2</v>
      </c>
      <c r="W38" s="7">
        <v>3.2234638787958216E-2</v>
      </c>
      <c r="X38" s="7"/>
      <c r="Y38" s="7"/>
      <c r="AB38" s="11">
        <v>1750</v>
      </c>
      <c r="AC38" s="7"/>
      <c r="AD38" s="7">
        <v>0</v>
      </c>
      <c r="AE38" s="7">
        <v>0</v>
      </c>
      <c r="AF38" s="7"/>
      <c r="AG38" s="8">
        <v>1.9460000000000002E-2</v>
      </c>
      <c r="AH38" s="8">
        <f t="shared" si="2"/>
        <v>35.892320257383794</v>
      </c>
      <c r="AI38" s="13">
        <v>1.9460000000000002E-2</v>
      </c>
      <c r="AJ38" s="7"/>
      <c r="AK38" s="7"/>
    </row>
    <row r="39" spans="1:37" x14ac:dyDescent="0.25">
      <c r="A39" s="1">
        <v>3.2826188265526919E-2</v>
      </c>
      <c r="B39" s="2">
        <v>1800</v>
      </c>
      <c r="C39" s="2">
        <v>5.0119999999999996</v>
      </c>
      <c r="D39" s="2">
        <v>18.055</v>
      </c>
      <c r="E39" s="2">
        <v>2.556</v>
      </c>
      <c r="F39" s="2">
        <v>708.04</v>
      </c>
      <c r="G39" s="2">
        <v>13.055</v>
      </c>
      <c r="H39" s="2">
        <v>0.51400000000000001</v>
      </c>
      <c r="I39" s="2">
        <v>1.6840000000000001E-2</v>
      </c>
      <c r="J39" s="2">
        <v>170.31</v>
      </c>
      <c r="M39" s="7"/>
      <c r="N39" s="7"/>
      <c r="O39" s="7">
        <v>0</v>
      </c>
      <c r="P39" s="7">
        <v>0</v>
      </c>
      <c r="Q39" s="7"/>
      <c r="R39" s="7"/>
      <c r="S39" s="8">
        <v>1.6840000000000001E-2</v>
      </c>
      <c r="T39" s="8">
        <v>3.1693050367992956E-2</v>
      </c>
      <c r="U39" s="8">
        <f t="shared" si="3"/>
        <v>31.05995237072678</v>
      </c>
      <c r="V39" s="7">
        <v>0</v>
      </c>
      <c r="W39" s="7">
        <v>0</v>
      </c>
      <c r="X39" s="7"/>
      <c r="Y39" s="7"/>
      <c r="AB39" s="11">
        <v>1800</v>
      </c>
      <c r="AC39" s="7"/>
      <c r="AD39" s="7">
        <v>0</v>
      </c>
      <c r="AE39" s="7">
        <v>0</v>
      </c>
      <c r="AF39" s="7"/>
      <c r="AG39" s="8">
        <v>1.958E-2</v>
      </c>
      <c r="AH39" s="8">
        <f t="shared" si="2"/>
        <v>36.113650084253578</v>
      </c>
      <c r="AI39" s="7">
        <v>0</v>
      </c>
      <c r="AJ39" s="7"/>
      <c r="AK39" s="7"/>
    </row>
    <row r="40" spans="1:37" x14ac:dyDescent="0.25">
      <c r="A40" s="1">
        <v>3.2774753701008102E-2</v>
      </c>
      <c r="B40" s="2">
        <v>1850</v>
      </c>
      <c r="C40" s="2">
        <v>4.8849999999999998</v>
      </c>
      <c r="D40" s="2">
        <v>18.53</v>
      </c>
      <c r="E40" s="2">
        <v>2.5369999999999999</v>
      </c>
      <c r="F40" s="2">
        <v>710.21</v>
      </c>
      <c r="G40" s="2">
        <v>12.901999999999999</v>
      </c>
      <c r="H40" s="2">
        <v>0.51300000000000001</v>
      </c>
      <c r="I40" s="2">
        <v>1.7219999999999999E-2</v>
      </c>
      <c r="J40" s="2">
        <v>173.11</v>
      </c>
      <c r="M40" s="7"/>
      <c r="N40" s="7"/>
      <c r="O40" s="7">
        <v>0</v>
      </c>
      <c r="P40" s="7">
        <v>0</v>
      </c>
      <c r="Q40" s="7"/>
      <c r="R40" s="7"/>
      <c r="S40" s="8">
        <v>1.7219999999999999E-2</v>
      </c>
      <c r="T40" s="8">
        <v>3.1657005656989166E-2</v>
      </c>
      <c r="U40" s="8">
        <f t="shared" si="3"/>
        <v>31.760830155814435</v>
      </c>
      <c r="V40" s="7">
        <v>0</v>
      </c>
      <c r="W40" s="7"/>
      <c r="X40" s="7"/>
      <c r="Y40" s="7"/>
      <c r="AB40" s="11">
        <v>1850</v>
      </c>
      <c r="AC40" s="7"/>
      <c r="AD40" s="7">
        <v>0</v>
      </c>
      <c r="AE40" s="7">
        <v>0</v>
      </c>
      <c r="AF40" s="7"/>
      <c r="AG40" s="8">
        <v>1.949E-2</v>
      </c>
      <c r="AH40" s="8">
        <f t="shared" si="2"/>
        <v>35.947652714101238</v>
      </c>
      <c r="AI40" s="7">
        <v>0</v>
      </c>
      <c r="AJ40" s="7"/>
      <c r="AK40" s="7"/>
    </row>
    <row r="41" spans="1:37" x14ac:dyDescent="0.25">
      <c r="A41" s="1">
        <v>3.2725096466374753E-2</v>
      </c>
      <c r="B41" s="2">
        <v>1900</v>
      </c>
      <c r="C41" s="2">
        <v>4.7610000000000001</v>
      </c>
      <c r="D41" s="2">
        <v>19.003</v>
      </c>
      <c r="E41" s="2">
        <v>2.5179999999999998</v>
      </c>
      <c r="F41" s="2">
        <v>712.28</v>
      </c>
      <c r="G41" s="2">
        <v>12.757999999999999</v>
      </c>
      <c r="H41" s="2">
        <v>0.51200000000000001</v>
      </c>
      <c r="I41" s="2">
        <v>1.7600000000000001E-2</v>
      </c>
      <c r="J41" s="2">
        <v>175.8</v>
      </c>
      <c r="M41" s="7"/>
      <c r="N41" s="7"/>
      <c r="O41" s="7">
        <v>0</v>
      </c>
      <c r="P41" s="7">
        <v>0</v>
      </c>
      <c r="Q41" s="7"/>
      <c r="R41" s="7"/>
      <c r="S41" s="8">
        <v>1.7600000000000001E-2</v>
      </c>
      <c r="T41" s="8">
        <v>3.1623857468238169E-2</v>
      </c>
      <c r="U41" s="8">
        <f t="shared" si="3"/>
        <v>32.461707940902095</v>
      </c>
      <c r="V41" s="7">
        <v>0</v>
      </c>
      <c r="W41" s="7"/>
      <c r="X41" s="7"/>
      <c r="Y41" s="7"/>
      <c r="AB41" s="11">
        <v>1900</v>
      </c>
      <c r="AC41" s="7"/>
      <c r="AD41" s="7">
        <v>0</v>
      </c>
      <c r="AE41" s="7">
        <v>0</v>
      </c>
      <c r="AF41" s="7"/>
      <c r="AG41" s="8">
        <v>1.9400000000000001E-2</v>
      </c>
      <c r="AH41" s="8">
        <f t="shared" si="2"/>
        <v>35.781655343948898</v>
      </c>
      <c r="AI41" s="7">
        <v>0</v>
      </c>
      <c r="AJ41" s="7"/>
      <c r="AK41" s="7"/>
    </row>
    <row r="42" spans="1:37" x14ac:dyDescent="0.25">
      <c r="A42" s="1">
        <v>3.2677223629193279E-2</v>
      </c>
      <c r="B42" s="2">
        <v>1950</v>
      </c>
      <c r="C42" s="2">
        <v>4.6379999999999999</v>
      </c>
      <c r="D42" s="2">
        <v>19.475999999999999</v>
      </c>
      <c r="E42" s="2">
        <v>2.5</v>
      </c>
      <c r="F42" s="2">
        <v>714.23</v>
      </c>
      <c r="G42" s="2">
        <v>12.622</v>
      </c>
      <c r="H42" s="2">
        <v>0.51100000000000001</v>
      </c>
      <c r="I42" s="2">
        <v>1.7979999999999999E-2</v>
      </c>
      <c r="J42" s="2">
        <v>178.39</v>
      </c>
      <c r="M42" s="7"/>
      <c r="N42" s="7"/>
      <c r="O42" s="7">
        <v>0</v>
      </c>
      <c r="P42" s="7">
        <v>0</v>
      </c>
      <c r="Q42" s="7"/>
      <c r="R42" s="7"/>
      <c r="S42" s="8">
        <v>1.7979999999999999E-2</v>
      </c>
      <c r="T42" s="8">
        <v>3.1589946012199048E-2</v>
      </c>
      <c r="U42" s="8">
        <f t="shared" si="3"/>
        <v>33.16258572598975</v>
      </c>
      <c r="V42" s="7">
        <v>0</v>
      </c>
      <c r="W42" s="7"/>
      <c r="X42" s="7"/>
      <c r="Y42" s="7"/>
      <c r="AB42" s="11">
        <v>1950</v>
      </c>
      <c r="AC42" s="7"/>
      <c r="AD42" s="7">
        <v>0</v>
      </c>
      <c r="AE42" s="7">
        <v>0</v>
      </c>
      <c r="AF42" s="7"/>
      <c r="AG42" s="8">
        <v>1.9300000000000001E-2</v>
      </c>
      <c r="AH42" s="8">
        <f t="shared" si="2"/>
        <v>35.597213821557411</v>
      </c>
      <c r="AI42" s="7">
        <v>0</v>
      </c>
      <c r="AJ42" s="7"/>
      <c r="AK42" s="7"/>
    </row>
    <row r="43" spans="1:37" x14ac:dyDescent="0.25">
      <c r="A43" s="1">
        <v>3.2631142027150138E-2</v>
      </c>
      <c r="B43" s="2">
        <v>2000</v>
      </c>
      <c r="C43" s="2">
        <v>4.5170000000000003</v>
      </c>
      <c r="D43" s="2">
        <v>19.948</v>
      </c>
      <c r="E43" s="2">
        <v>2.4830000000000001</v>
      </c>
      <c r="F43" s="2">
        <v>716.09</v>
      </c>
      <c r="G43" s="2">
        <v>12.494</v>
      </c>
      <c r="H43" s="2">
        <v>0.51</v>
      </c>
      <c r="I43" s="2">
        <v>1.8360000000000001E-2</v>
      </c>
      <c r="J43" s="2">
        <v>180.88</v>
      </c>
      <c r="M43" s="7"/>
      <c r="N43" s="7"/>
      <c r="O43" s="7">
        <v>0</v>
      </c>
      <c r="P43" s="7">
        <v>0</v>
      </c>
      <c r="Q43" s="7"/>
      <c r="R43" s="7"/>
      <c r="S43" s="8">
        <v>1.8360000000000001E-2</v>
      </c>
      <c r="T43" s="8">
        <v>3.1555636329364749E-2</v>
      </c>
      <c r="U43" s="8">
        <f t="shared" si="3"/>
        <v>33.863463511077413</v>
      </c>
      <c r="V43" s="7">
        <v>0</v>
      </c>
      <c r="W43" s="7"/>
      <c r="X43" s="7"/>
      <c r="Y43" s="7"/>
      <c r="AB43" s="11">
        <v>2000</v>
      </c>
      <c r="AC43" s="7"/>
      <c r="AD43" s="7">
        <v>0</v>
      </c>
      <c r="AE43" s="7">
        <v>0</v>
      </c>
      <c r="AF43" s="7"/>
      <c r="AG43" s="8">
        <v>1.9210000000000001E-2</v>
      </c>
      <c r="AH43" s="8">
        <f t="shared" si="2"/>
        <v>35.431216451405071</v>
      </c>
      <c r="AI43" s="7">
        <v>0</v>
      </c>
      <c r="AJ43" s="7"/>
      <c r="AK43" s="7"/>
    </row>
    <row r="44" spans="1:37" x14ac:dyDescent="0.25">
      <c r="A44" s="1">
        <v>3.2586672867908929E-2</v>
      </c>
      <c r="B44" s="2">
        <v>2050</v>
      </c>
      <c r="C44" s="2">
        <v>4.3970000000000002</v>
      </c>
      <c r="D44" s="2">
        <v>20.417999999999999</v>
      </c>
      <c r="E44" s="2">
        <v>2.4660000000000002</v>
      </c>
      <c r="F44" s="2">
        <v>717.85</v>
      </c>
      <c r="G44" s="2">
        <v>12.372999999999999</v>
      </c>
      <c r="H44" s="2">
        <v>0.51</v>
      </c>
      <c r="I44" s="2">
        <v>1.874E-2</v>
      </c>
      <c r="J44" s="2">
        <v>183.28</v>
      </c>
      <c r="M44" s="7"/>
      <c r="N44" s="7"/>
      <c r="O44" s="7">
        <v>0</v>
      </c>
      <c r="P44" s="7">
        <v>0</v>
      </c>
      <c r="Q44" s="7"/>
      <c r="R44" s="7"/>
      <c r="S44" s="8">
        <v>1.874E-2</v>
      </c>
      <c r="T44" s="8">
        <v>3.1522213431774984E-2</v>
      </c>
      <c r="U44" s="8">
        <f t="shared" si="3"/>
        <v>34.564341296165068</v>
      </c>
      <c r="V44" s="7">
        <v>0</v>
      </c>
      <c r="W44" s="7"/>
      <c r="X44" s="7"/>
      <c r="Y44" s="7"/>
      <c r="AB44" s="11">
        <v>2050</v>
      </c>
      <c r="AC44" s="7"/>
      <c r="AD44" s="7">
        <v>0</v>
      </c>
      <c r="AE44" s="7">
        <v>0</v>
      </c>
      <c r="AF44" s="7"/>
      <c r="AG44" s="8">
        <v>1.908E-2</v>
      </c>
      <c r="AH44" s="8">
        <f t="shared" si="2"/>
        <v>35.191442472296131</v>
      </c>
      <c r="AI44" s="7">
        <v>0</v>
      </c>
      <c r="AJ44" s="7"/>
      <c r="AK44" s="7"/>
    </row>
    <row r="45" spans="1:37" x14ac:dyDescent="0.25">
      <c r="A45" s="1">
        <v>3.2541965774337524E-2</v>
      </c>
      <c r="B45" s="2">
        <v>2100</v>
      </c>
      <c r="C45" s="2">
        <v>4.28</v>
      </c>
      <c r="D45" s="2">
        <v>20.888000000000002</v>
      </c>
      <c r="E45" s="2">
        <v>2.4489999999999998</v>
      </c>
      <c r="F45" s="2">
        <v>719.52</v>
      </c>
      <c r="G45" s="2">
        <v>12.259</v>
      </c>
      <c r="H45" s="2">
        <v>0.50900000000000001</v>
      </c>
      <c r="I45" s="2">
        <v>1.9120000000000002E-2</v>
      </c>
      <c r="J45" s="2">
        <v>185.69</v>
      </c>
      <c r="M45" s="7"/>
      <c r="N45" s="7"/>
      <c r="O45" s="7">
        <v>0</v>
      </c>
      <c r="P45" s="7">
        <v>0</v>
      </c>
      <c r="Q45" s="7"/>
      <c r="R45" s="7"/>
      <c r="S45" s="8">
        <v>1.9120000000000002E-2</v>
      </c>
      <c r="T45" s="8">
        <v>3.1489679747136907E-2</v>
      </c>
      <c r="U45" s="8">
        <f t="shared" si="3"/>
        <v>35.265219081252731</v>
      </c>
      <c r="V45" s="7">
        <v>0</v>
      </c>
      <c r="W45" s="7"/>
      <c r="X45" s="7"/>
      <c r="Y45" s="7"/>
      <c r="AB45" s="11">
        <v>2100</v>
      </c>
      <c r="AC45" s="7"/>
      <c r="AD45" s="7">
        <v>0</v>
      </c>
      <c r="AE45" s="7">
        <v>0</v>
      </c>
      <c r="AF45" s="7"/>
      <c r="AG45" s="8">
        <v>1.8939999999999999E-2</v>
      </c>
      <c r="AH45" s="8">
        <f t="shared" si="2"/>
        <v>34.933224340948044</v>
      </c>
      <c r="AI45" s="7">
        <v>0</v>
      </c>
      <c r="AJ45" s="7"/>
      <c r="AK45" s="7"/>
    </row>
    <row r="46" spans="1:37" x14ac:dyDescent="0.25">
      <c r="A46" s="1">
        <v>3.2498692444146958E-2</v>
      </c>
      <c r="B46" s="2">
        <v>2150</v>
      </c>
      <c r="C46" s="2">
        <v>4.1639999999999997</v>
      </c>
      <c r="D46" s="2">
        <v>21.358000000000001</v>
      </c>
      <c r="E46" s="2">
        <v>2.4340000000000002</v>
      </c>
      <c r="F46" s="2">
        <v>721.12</v>
      </c>
      <c r="G46" s="2">
        <v>12.15</v>
      </c>
      <c r="H46" s="2">
        <v>0.50800000000000001</v>
      </c>
      <c r="I46" s="2">
        <v>1.95E-2</v>
      </c>
      <c r="J46" s="2">
        <v>188.02</v>
      </c>
      <c r="M46" s="7"/>
      <c r="N46" s="7"/>
      <c r="O46" s="7">
        <v>0</v>
      </c>
      <c r="P46" s="7">
        <v>0</v>
      </c>
      <c r="Q46" s="7"/>
      <c r="R46" s="7"/>
      <c r="S46" s="8">
        <v>1.95E-2</v>
      </c>
      <c r="T46" s="8">
        <v>3.1458037644379586E-2</v>
      </c>
      <c r="U46" s="8">
        <f t="shared" si="3"/>
        <v>35.966096866340386</v>
      </c>
      <c r="V46" s="7">
        <v>0</v>
      </c>
      <c r="W46" s="7"/>
      <c r="X46" s="7"/>
      <c r="Y46" s="7"/>
      <c r="AB46" s="11">
        <v>2150</v>
      </c>
      <c r="AC46" s="7"/>
      <c r="AD46" s="7">
        <v>0</v>
      </c>
      <c r="AE46" s="7">
        <v>0</v>
      </c>
      <c r="AF46" s="7"/>
      <c r="AG46" s="8">
        <v>1.8800000000000001E-2</v>
      </c>
      <c r="AH46" s="8">
        <f t="shared" si="2"/>
        <v>34.675006209599964</v>
      </c>
      <c r="AI46" s="7">
        <v>0</v>
      </c>
      <c r="AJ46" s="7"/>
      <c r="AK46" s="7"/>
    </row>
    <row r="47" spans="1:37" x14ac:dyDescent="0.25">
      <c r="A47" s="1">
        <v>3.245704388311909E-2</v>
      </c>
      <c r="B47" s="2">
        <v>2200</v>
      </c>
      <c r="C47" s="2">
        <v>4.0490000000000004</v>
      </c>
      <c r="D47" s="2">
        <v>21.826000000000001</v>
      </c>
      <c r="E47" s="2">
        <v>2.4180000000000001</v>
      </c>
      <c r="F47" s="2">
        <v>722.64</v>
      </c>
      <c r="G47" s="2">
        <v>12.047000000000001</v>
      </c>
      <c r="H47" s="2">
        <v>0.50800000000000001</v>
      </c>
      <c r="I47" s="2">
        <v>1.9890000000000001E-2</v>
      </c>
      <c r="J47" s="2">
        <v>190.26</v>
      </c>
      <c r="M47" s="7"/>
      <c r="N47" s="7"/>
      <c r="O47" s="7">
        <v>0</v>
      </c>
      <c r="P47" s="7">
        <v>0</v>
      </c>
      <c r="Q47" s="7"/>
      <c r="R47" s="7"/>
      <c r="S47" s="8">
        <v>1.9890000000000001E-2</v>
      </c>
      <c r="T47" s="8">
        <v>3.1427289433026959E-2</v>
      </c>
      <c r="U47" s="8">
        <f t="shared" si="3"/>
        <v>36.685418803667197</v>
      </c>
      <c r="V47" s="7">
        <v>0</v>
      </c>
      <c r="W47" s="7"/>
      <c r="X47" s="7"/>
      <c r="Y47" s="7"/>
      <c r="AB47" s="11">
        <v>2200</v>
      </c>
      <c r="AC47" s="7"/>
      <c r="AD47" s="7">
        <v>0</v>
      </c>
      <c r="AE47" s="7">
        <v>0</v>
      </c>
      <c r="AF47" s="7"/>
      <c r="AG47" s="8">
        <v>1.8669999999999999E-2</v>
      </c>
      <c r="AH47" s="8">
        <f t="shared" si="2"/>
        <v>34.435232230491025</v>
      </c>
      <c r="AI47" s="7">
        <v>0</v>
      </c>
      <c r="AJ47" s="7"/>
      <c r="AK47" s="7"/>
    </row>
    <row r="48" spans="1:37" x14ac:dyDescent="0.25">
      <c r="A48" s="1">
        <v>3.2418329097781182E-2</v>
      </c>
      <c r="B48" s="2">
        <v>2250</v>
      </c>
      <c r="C48" s="2">
        <v>3.9359999999999999</v>
      </c>
      <c r="D48" s="2">
        <v>22.294</v>
      </c>
      <c r="E48" s="2">
        <v>2.403</v>
      </c>
      <c r="F48" s="2">
        <v>724.09</v>
      </c>
      <c r="G48" s="2">
        <v>11.949</v>
      </c>
      <c r="H48" s="2">
        <v>0.50700000000000001</v>
      </c>
      <c r="I48" s="2">
        <v>2.027E-2</v>
      </c>
      <c r="J48" s="2">
        <v>192.33</v>
      </c>
      <c r="M48" s="7"/>
      <c r="N48" s="7"/>
      <c r="O48" s="7">
        <v>0</v>
      </c>
      <c r="P48" s="7">
        <v>0</v>
      </c>
      <c r="Q48" s="7"/>
      <c r="R48" s="7"/>
      <c r="S48" s="8">
        <v>2.027E-2</v>
      </c>
      <c r="T48" s="8">
        <v>3.1397253015633203E-2</v>
      </c>
      <c r="U48" s="8">
        <f t="shared" si="3"/>
        <v>37.386296588754853</v>
      </c>
      <c r="V48" s="7">
        <v>0</v>
      </c>
      <c r="W48" s="7"/>
      <c r="X48" s="7"/>
      <c r="Y48" s="7"/>
      <c r="AB48" s="11">
        <v>2250</v>
      </c>
      <c r="AC48" s="7"/>
      <c r="AD48" s="7">
        <v>0</v>
      </c>
      <c r="AE48" s="7">
        <v>0</v>
      </c>
      <c r="AF48" s="7"/>
      <c r="AG48" s="8">
        <v>1.8530000000000001E-2</v>
      </c>
      <c r="AH48" s="8">
        <f t="shared" si="2"/>
        <v>34.177014099142944</v>
      </c>
      <c r="AI48" s="7">
        <v>0</v>
      </c>
      <c r="AJ48" s="7"/>
      <c r="AK48" s="7"/>
    </row>
    <row r="49" spans="1:37" x14ac:dyDescent="0.25">
      <c r="A49" s="1">
        <v>3.2379388204686624E-2</v>
      </c>
      <c r="B49" s="2">
        <v>2300</v>
      </c>
      <c r="C49" s="2">
        <v>3.8239999999999998</v>
      </c>
      <c r="D49" s="2">
        <v>22.760999999999999</v>
      </c>
      <c r="E49" s="2">
        <v>2.3889999999999998</v>
      </c>
      <c r="F49" s="2">
        <v>725.47</v>
      </c>
      <c r="G49" s="2">
        <v>11.856</v>
      </c>
      <c r="H49" s="2">
        <v>0.50700000000000001</v>
      </c>
      <c r="I49" s="2">
        <v>2.0650000000000002E-2</v>
      </c>
      <c r="J49" s="2">
        <v>194.43</v>
      </c>
      <c r="M49" s="7"/>
      <c r="N49" s="7"/>
      <c r="O49" s="7">
        <v>0</v>
      </c>
      <c r="P49" s="7">
        <v>0</v>
      </c>
      <c r="Q49" s="7"/>
      <c r="R49" s="7"/>
      <c r="S49" s="8">
        <v>2.0650000000000002E-2</v>
      </c>
      <c r="T49" s="8">
        <v>3.1368114638068038E-2</v>
      </c>
      <c r="U49" s="8">
        <f t="shared" si="3"/>
        <v>38.087174373842515</v>
      </c>
      <c r="V49" s="7">
        <v>0</v>
      </c>
      <c r="W49" s="7"/>
      <c r="X49" s="7"/>
      <c r="Y49" s="7"/>
      <c r="AB49" s="11">
        <v>2300</v>
      </c>
      <c r="AC49" s="7"/>
      <c r="AD49" s="7">
        <v>0</v>
      </c>
      <c r="AE49" s="7">
        <v>0</v>
      </c>
      <c r="AF49" s="7"/>
      <c r="AG49" s="8">
        <v>1.839E-2</v>
      </c>
      <c r="AH49" s="8">
        <f t="shared" si="2"/>
        <v>33.918795967794857</v>
      </c>
      <c r="AI49" s="7">
        <v>0</v>
      </c>
      <c r="AJ49" s="7"/>
      <c r="AK49" s="7"/>
    </row>
    <row r="50" spans="1:37" x14ac:dyDescent="0.25">
      <c r="A50" s="1">
        <v>3.2339847314278525E-2</v>
      </c>
      <c r="B50" s="2">
        <v>2350</v>
      </c>
      <c r="C50" s="2">
        <v>3.7130000000000001</v>
      </c>
      <c r="D50" s="2">
        <v>23.228000000000002</v>
      </c>
      <c r="E50" s="2">
        <v>2.3740000000000001</v>
      </c>
      <c r="F50" s="2">
        <v>726.8</v>
      </c>
      <c r="G50" s="2">
        <v>11.766999999999999</v>
      </c>
      <c r="H50" s="2">
        <v>0.50600000000000001</v>
      </c>
      <c r="I50" s="2">
        <v>2.104E-2</v>
      </c>
      <c r="J50" s="2">
        <v>196.55</v>
      </c>
      <c r="M50" s="7"/>
      <c r="N50" s="7"/>
      <c r="O50" s="7">
        <v>0</v>
      </c>
      <c r="P50" s="7">
        <v>0</v>
      </c>
      <c r="Q50" s="7"/>
      <c r="R50" s="7"/>
      <c r="S50" s="8">
        <v>2.104E-2</v>
      </c>
      <c r="T50" s="8">
        <v>3.1338030055497568E-2</v>
      </c>
      <c r="U50" s="8">
        <f t="shared" si="3"/>
        <v>38.806496311169319</v>
      </c>
      <c r="V50" s="7">
        <v>0</v>
      </c>
      <c r="W50" s="7"/>
      <c r="X50" s="7"/>
      <c r="Y50" s="7"/>
      <c r="AB50" s="11">
        <v>2350</v>
      </c>
      <c r="AC50" s="7"/>
      <c r="AD50" s="7">
        <v>0</v>
      </c>
      <c r="AE50" s="7">
        <v>0</v>
      </c>
      <c r="AF50" s="7"/>
      <c r="AG50" s="8">
        <v>1.8259999999999998E-2</v>
      </c>
      <c r="AH50" s="8">
        <f t="shared" si="2"/>
        <v>33.679021988685918</v>
      </c>
      <c r="AI50" s="7">
        <v>0</v>
      </c>
      <c r="AJ50" s="7"/>
      <c r="AK50" s="7"/>
    </row>
    <row r="51" spans="1:37" x14ac:dyDescent="0.25">
      <c r="A51" s="1">
        <v>3.2303066996927719E-2</v>
      </c>
      <c r="B51" s="2">
        <v>2400</v>
      </c>
      <c r="C51" s="2">
        <v>3.6040000000000001</v>
      </c>
      <c r="D51" s="2">
        <v>23.693999999999999</v>
      </c>
      <c r="E51" s="2">
        <v>2.3610000000000002</v>
      </c>
      <c r="F51" s="2">
        <v>728.06</v>
      </c>
      <c r="G51" s="2">
        <v>11.682</v>
      </c>
      <c r="H51" s="2">
        <v>0.50600000000000001</v>
      </c>
      <c r="I51" s="2">
        <v>2.1420000000000002E-2</v>
      </c>
      <c r="J51" s="2">
        <v>198.52</v>
      </c>
      <c r="M51" s="7"/>
      <c r="N51" s="7"/>
      <c r="O51" s="7">
        <v>0</v>
      </c>
      <c r="P51" s="7">
        <v>0</v>
      </c>
      <c r="Q51" s="7"/>
      <c r="R51" s="7"/>
      <c r="S51" s="8">
        <v>2.1420000000000002E-2</v>
      </c>
      <c r="T51" s="8">
        <v>3.1310323189334945E-2</v>
      </c>
      <c r="U51" s="8">
        <f t="shared" si="3"/>
        <v>39.507374096256981</v>
      </c>
      <c r="V51" s="7">
        <v>0</v>
      </c>
      <c r="W51" s="7"/>
      <c r="X51" s="7"/>
      <c r="Y51" s="7"/>
      <c r="AB51" s="11">
        <v>2400</v>
      </c>
      <c r="AC51" s="7"/>
      <c r="AD51" s="7">
        <v>0</v>
      </c>
      <c r="AE51" s="7">
        <v>0</v>
      </c>
      <c r="AF51" s="7"/>
      <c r="AG51" s="8">
        <v>1.814E-2</v>
      </c>
      <c r="AH51" s="8">
        <f t="shared" si="2"/>
        <v>33.457692161816134</v>
      </c>
      <c r="AI51" s="7">
        <v>0</v>
      </c>
      <c r="AJ51" s="7"/>
      <c r="AK51" s="7"/>
    </row>
    <row r="52" spans="1:37" x14ac:dyDescent="0.25">
      <c r="A52" s="1">
        <v>3.2269242314528747E-2</v>
      </c>
      <c r="B52" s="2">
        <v>2450</v>
      </c>
      <c r="C52" s="2">
        <v>3.4950000000000001</v>
      </c>
      <c r="D52" s="2">
        <v>24.158999999999999</v>
      </c>
      <c r="E52" s="2">
        <v>2.347</v>
      </c>
      <c r="F52" s="2">
        <v>729.28</v>
      </c>
      <c r="G52" s="2">
        <v>11.6</v>
      </c>
      <c r="H52" s="2">
        <v>0.505</v>
      </c>
      <c r="I52" s="2">
        <v>2.181E-2</v>
      </c>
      <c r="J52" s="2">
        <v>200.33</v>
      </c>
      <c r="M52" s="7"/>
      <c r="N52" s="7"/>
      <c r="O52" s="7">
        <v>0</v>
      </c>
      <c r="P52" s="7">
        <v>0</v>
      </c>
      <c r="Q52" s="7"/>
      <c r="R52" s="7"/>
      <c r="S52" s="8">
        <v>2.181E-2</v>
      </c>
      <c r="T52" s="8">
        <v>3.1281855829801371E-2</v>
      </c>
      <c r="U52" s="8">
        <f t="shared" si="3"/>
        <v>40.226696033583785</v>
      </c>
      <c r="V52" s="7">
        <v>0</v>
      </c>
      <c r="W52" s="7"/>
      <c r="X52" s="7"/>
      <c r="Y52" s="7"/>
      <c r="AB52" s="11">
        <v>2450</v>
      </c>
      <c r="AC52" s="7"/>
      <c r="AD52" s="7">
        <v>0</v>
      </c>
      <c r="AE52" s="7">
        <v>0</v>
      </c>
      <c r="AF52" s="7"/>
      <c r="AG52" s="8">
        <v>1.8020000000000001E-2</v>
      </c>
      <c r="AH52" s="8">
        <f t="shared" si="2"/>
        <v>33.23636233494635</v>
      </c>
      <c r="AI52" s="7">
        <v>0</v>
      </c>
      <c r="AJ52" s="7"/>
      <c r="AK52" s="7"/>
    </row>
    <row r="53" spans="1:37" x14ac:dyDescent="0.25">
      <c r="A53" s="1">
        <v>3.2234638787958216E-2</v>
      </c>
      <c r="B53" s="2">
        <v>2500</v>
      </c>
      <c r="C53" s="2">
        <v>3.3879999999999999</v>
      </c>
      <c r="D53" s="2">
        <v>24.623999999999999</v>
      </c>
      <c r="E53" s="2">
        <v>2.3340000000000001</v>
      </c>
      <c r="F53" s="2">
        <v>730.44</v>
      </c>
      <c r="G53" s="2">
        <v>11.522</v>
      </c>
      <c r="H53" s="2">
        <v>0.505</v>
      </c>
      <c r="I53" s="2">
        <v>2.2200000000000001E-2</v>
      </c>
      <c r="J53" s="2">
        <v>202.18</v>
      </c>
      <c r="M53" s="7"/>
      <c r="N53" s="7"/>
      <c r="O53" s="7">
        <v>0</v>
      </c>
      <c r="P53" s="7">
        <v>0</v>
      </c>
      <c r="Q53" s="7"/>
      <c r="R53" s="7"/>
      <c r="S53" s="8">
        <v>2.2200000000000001E-2</v>
      </c>
      <c r="T53" s="8">
        <v>3.1250960554326891E-2</v>
      </c>
      <c r="U53" s="8">
        <f t="shared" si="3"/>
        <v>40.946017970910596</v>
      </c>
      <c r="V53" s="7">
        <v>0</v>
      </c>
      <c r="W53" s="7"/>
      <c r="X53" s="7"/>
      <c r="Y53" s="7"/>
      <c r="AB53" s="11">
        <v>2500</v>
      </c>
      <c r="AC53" s="7"/>
      <c r="AD53" s="7">
        <v>0</v>
      </c>
      <c r="AE53" s="7">
        <v>0</v>
      </c>
      <c r="AF53" s="7"/>
      <c r="AG53" s="8">
        <v>1.7909999999999999E-2</v>
      </c>
      <c r="AH53" s="8">
        <f t="shared" si="2"/>
        <v>33.033476660315706</v>
      </c>
      <c r="AI53" s="7">
        <v>0</v>
      </c>
      <c r="AJ53" s="7"/>
      <c r="AK53" s="7"/>
    </row>
    <row r="54" spans="1:37" x14ac:dyDescent="0.25">
      <c r="A54" s="1">
        <v>3.219962890751505E-2</v>
      </c>
      <c r="B54" s="2">
        <v>2550</v>
      </c>
      <c r="C54" s="2">
        <v>3.282</v>
      </c>
      <c r="D54" s="2">
        <v>25.088000000000001</v>
      </c>
      <c r="E54" s="2">
        <v>2.3220000000000001</v>
      </c>
      <c r="F54" s="2">
        <v>731.55</v>
      </c>
      <c r="G54" s="2">
        <v>11.448</v>
      </c>
      <c r="H54" s="2">
        <v>0.504</v>
      </c>
      <c r="I54" s="2">
        <v>2.2589999999999999E-2</v>
      </c>
      <c r="J54" s="2">
        <v>204.05</v>
      </c>
      <c r="M54" s="7"/>
      <c r="N54" s="7"/>
      <c r="O54" s="7">
        <v>0</v>
      </c>
      <c r="P54" s="7">
        <v>0</v>
      </c>
      <c r="Q54" s="7"/>
      <c r="R54" s="7"/>
      <c r="S54" s="8">
        <v>2.2589999999999999E-2</v>
      </c>
      <c r="T54" s="8">
        <v>3.1220780328064249E-2</v>
      </c>
      <c r="U54" s="8">
        <f t="shared" si="3"/>
        <v>41.665339908237407</v>
      </c>
      <c r="V54" s="7">
        <v>0</v>
      </c>
      <c r="W54" s="7"/>
      <c r="X54" s="7"/>
      <c r="Y54" s="7"/>
      <c r="AB54" s="11">
        <v>2550</v>
      </c>
      <c r="AC54" s="7"/>
      <c r="AD54" s="7">
        <v>0</v>
      </c>
      <c r="AE54" s="7">
        <v>0</v>
      </c>
      <c r="AF54" s="7"/>
      <c r="AG54" s="8">
        <v>1.78E-2</v>
      </c>
      <c r="AH54" s="8">
        <f t="shared" si="2"/>
        <v>32.83059098568507</v>
      </c>
      <c r="AI54" s="7">
        <v>0</v>
      </c>
      <c r="AJ54" s="7"/>
      <c r="AK54" s="7"/>
    </row>
    <row r="55" spans="1:37" x14ac:dyDescent="0.25">
      <c r="A55" s="1">
        <v>3.2165523909974472E-2</v>
      </c>
      <c r="B55" s="2">
        <v>2600</v>
      </c>
      <c r="C55" s="2">
        <v>3.177</v>
      </c>
      <c r="D55" s="2">
        <v>25.552</v>
      </c>
      <c r="E55" s="2">
        <v>2.3090000000000002</v>
      </c>
      <c r="F55" s="2">
        <v>732.62</v>
      </c>
      <c r="G55" s="2">
        <v>11.375999999999999</v>
      </c>
      <c r="H55" s="2">
        <v>0.504</v>
      </c>
      <c r="I55" s="2">
        <v>2.2970000000000001E-2</v>
      </c>
      <c r="J55" s="2">
        <v>205.88</v>
      </c>
      <c r="M55" s="7"/>
      <c r="N55" s="7"/>
      <c r="O55" s="7">
        <v>0</v>
      </c>
      <c r="P55" s="7">
        <v>0</v>
      </c>
      <c r="Q55" s="7"/>
      <c r="R55" s="7"/>
      <c r="S55" s="8">
        <v>2.2970000000000001E-2</v>
      </c>
      <c r="T55" s="8">
        <v>3.1139131692222401E-2</v>
      </c>
      <c r="U55" s="8">
        <f t="shared" si="3"/>
        <v>42.366217693325062</v>
      </c>
      <c r="V55" s="7">
        <v>0</v>
      </c>
      <c r="W55" s="7"/>
      <c r="X55" s="7"/>
      <c r="Y55" s="7"/>
      <c r="AB55" s="11">
        <v>2600</v>
      </c>
      <c r="AC55" s="7"/>
      <c r="AD55" s="7">
        <v>0</v>
      </c>
      <c r="AE55" s="7">
        <v>0</v>
      </c>
      <c r="AF55" s="7"/>
      <c r="AG55" s="8">
        <v>1.77E-2</v>
      </c>
      <c r="AH55" s="8">
        <f t="shared" si="2"/>
        <v>32.646149463293582</v>
      </c>
      <c r="AI55" s="7">
        <v>0</v>
      </c>
      <c r="AJ55" s="7"/>
      <c r="AK55" s="7"/>
    </row>
    <row r="56" spans="1:37" x14ac:dyDescent="0.25">
      <c r="A56" s="1">
        <v>3.2132326272588684E-2</v>
      </c>
      <c r="B56" s="2">
        <v>2650</v>
      </c>
      <c r="C56" s="2">
        <v>3.0720000000000001</v>
      </c>
      <c r="D56" s="2">
        <v>26.015999999999998</v>
      </c>
      <c r="E56" s="2">
        <v>2.2970000000000002</v>
      </c>
      <c r="F56" s="2">
        <v>733.65</v>
      </c>
      <c r="G56" s="2">
        <v>11.307</v>
      </c>
      <c r="H56" s="2">
        <v>0.504</v>
      </c>
      <c r="I56" s="2">
        <v>2.3359999999999999E-2</v>
      </c>
      <c r="J56" s="2">
        <v>207.65</v>
      </c>
      <c r="M56" s="7"/>
      <c r="N56" s="7"/>
      <c r="O56" s="7">
        <v>0</v>
      </c>
      <c r="P56" s="7">
        <v>0</v>
      </c>
      <c r="Q56" s="7"/>
      <c r="R56" s="7"/>
      <c r="S56" s="8">
        <v>2.3359999999999999E-2</v>
      </c>
      <c r="T56" s="8">
        <v>3.1016238654641801E-2</v>
      </c>
      <c r="U56" s="8">
        <f t="shared" si="3"/>
        <v>43.085539630651866</v>
      </c>
      <c r="V56" s="7">
        <v>0</v>
      </c>
      <c r="W56" s="7"/>
      <c r="X56" s="7"/>
      <c r="Y56" s="7"/>
      <c r="AB56" s="11">
        <v>2650</v>
      </c>
      <c r="AC56" s="7"/>
      <c r="AD56" s="7">
        <v>0</v>
      </c>
      <c r="AE56" s="7">
        <v>0</v>
      </c>
      <c r="AF56" s="7"/>
      <c r="AG56" s="8">
        <v>1.7600000000000001E-2</v>
      </c>
      <c r="AH56" s="8">
        <f t="shared" si="2"/>
        <v>32.461707940902095</v>
      </c>
      <c r="AI56" s="7">
        <v>0</v>
      </c>
      <c r="AJ56" s="7"/>
      <c r="AK56" s="7"/>
    </row>
    <row r="57" spans="1:37" x14ac:dyDescent="0.25">
      <c r="A57" s="1">
        <v>3.2100038412632231E-2</v>
      </c>
      <c r="B57" s="2">
        <v>2700</v>
      </c>
      <c r="C57" s="2">
        <v>2.9689999999999999</v>
      </c>
      <c r="D57" s="2">
        <v>26.478999999999999</v>
      </c>
      <c r="E57" s="2">
        <v>2.286</v>
      </c>
      <c r="F57" s="2">
        <v>734.64</v>
      </c>
      <c r="G57" s="2">
        <v>11.241</v>
      </c>
      <c r="H57" s="2">
        <v>0.503</v>
      </c>
      <c r="I57" s="2">
        <v>2.375E-2</v>
      </c>
      <c r="J57" s="2">
        <v>209.36</v>
      </c>
      <c r="M57" s="7"/>
      <c r="N57" s="7"/>
      <c r="O57" s="7">
        <v>0</v>
      </c>
      <c r="P57" s="7">
        <v>0</v>
      </c>
      <c r="Q57" s="7"/>
      <c r="R57" s="7"/>
      <c r="S57" s="8">
        <v>2.375E-2</v>
      </c>
      <c r="T57" s="8">
        <v>3.0913417613551999E-2</v>
      </c>
      <c r="U57" s="8">
        <f t="shared" si="3"/>
        <v>43.804861567978676</v>
      </c>
      <c r="V57" s="7">
        <v>0</v>
      </c>
      <c r="W57" s="7"/>
      <c r="X57" s="7"/>
      <c r="Y57" s="7"/>
      <c r="AB57" s="11">
        <v>2700</v>
      </c>
      <c r="AC57" s="7"/>
      <c r="AD57" s="7">
        <v>0</v>
      </c>
      <c r="AE57" s="7">
        <v>0</v>
      </c>
      <c r="AF57" s="7"/>
      <c r="AG57" s="8">
        <v>1.7500000000000002E-2</v>
      </c>
      <c r="AH57" s="8">
        <f t="shared" si="2"/>
        <v>32.277266418510607</v>
      </c>
      <c r="AI57" s="7">
        <v>0</v>
      </c>
      <c r="AJ57" s="7"/>
      <c r="AK57" s="7"/>
    </row>
    <row r="58" spans="1:37" x14ac:dyDescent="0.25">
      <c r="A58" s="1">
        <v>3.20686626867622E-2</v>
      </c>
      <c r="B58" s="2">
        <v>2750</v>
      </c>
      <c r="C58" s="2">
        <v>2.867</v>
      </c>
      <c r="D58" s="2">
        <v>26.940999999999999</v>
      </c>
      <c r="E58" s="2">
        <v>2.274</v>
      </c>
      <c r="F58" s="2">
        <v>735.6</v>
      </c>
      <c r="G58" s="2">
        <v>11.177</v>
      </c>
      <c r="H58" s="2">
        <v>0.503</v>
      </c>
      <c r="I58" s="2">
        <v>2.4140000000000002E-2</v>
      </c>
      <c r="J58" s="2">
        <v>211.04</v>
      </c>
      <c r="M58" s="7"/>
      <c r="N58" s="7"/>
      <c r="O58" s="7">
        <v>0</v>
      </c>
      <c r="P58" s="10">
        <v>1.367E-2</v>
      </c>
      <c r="Q58" s="10">
        <v>0</v>
      </c>
      <c r="R58" s="10">
        <f t="shared" ref="R58:R76" si="4">1300*$F$91*P58*50</f>
        <v>25.213156110916568</v>
      </c>
      <c r="S58" s="9">
        <v>0</v>
      </c>
      <c r="T58" s="9">
        <v>0</v>
      </c>
      <c r="U58" s="9">
        <f t="shared" si="3"/>
        <v>0</v>
      </c>
      <c r="V58" s="7">
        <v>0</v>
      </c>
      <c r="W58" s="7"/>
      <c r="X58" s="7"/>
      <c r="Y58" s="7"/>
      <c r="AB58" s="11">
        <v>2750</v>
      </c>
      <c r="AC58" s="7"/>
      <c r="AD58" s="7">
        <v>0</v>
      </c>
      <c r="AE58" s="7">
        <v>0</v>
      </c>
      <c r="AF58" s="7"/>
      <c r="AG58" s="9">
        <v>0</v>
      </c>
      <c r="AH58" s="9">
        <f t="shared" si="2"/>
        <v>0</v>
      </c>
      <c r="AI58" s="7">
        <v>0</v>
      </c>
      <c r="AJ58" s="7"/>
      <c r="AK58" s="7"/>
    </row>
    <row r="59" spans="1:37" x14ac:dyDescent="0.25">
      <c r="A59" s="1">
        <v>3.2038013281258375E-2</v>
      </c>
      <c r="B59" s="2">
        <v>2800</v>
      </c>
      <c r="C59" s="2">
        <v>2.7650000000000001</v>
      </c>
      <c r="D59" s="2">
        <v>27.404</v>
      </c>
      <c r="E59" s="2">
        <v>2.2629999999999999</v>
      </c>
      <c r="F59" s="2">
        <v>736.52</v>
      </c>
      <c r="G59" s="2">
        <v>11.116</v>
      </c>
      <c r="H59" s="2">
        <v>0.503</v>
      </c>
      <c r="I59" s="2">
        <v>2.4539999999999999E-2</v>
      </c>
      <c r="J59" s="2">
        <v>212.66</v>
      </c>
      <c r="M59" s="7"/>
      <c r="N59" s="7"/>
      <c r="O59" s="7">
        <v>0</v>
      </c>
      <c r="P59" s="10">
        <v>1.367E-2</v>
      </c>
      <c r="Q59" s="10">
        <v>0</v>
      </c>
      <c r="R59" s="10">
        <f t="shared" si="4"/>
        <v>25.213156110916568</v>
      </c>
      <c r="S59" s="9">
        <v>0</v>
      </c>
      <c r="T59" s="9">
        <v>0</v>
      </c>
      <c r="U59" s="9">
        <f t="shared" si="3"/>
        <v>0</v>
      </c>
      <c r="V59" s="7">
        <v>0</v>
      </c>
      <c r="W59" s="7"/>
      <c r="X59" s="7"/>
      <c r="Y59" s="7"/>
      <c r="AB59" s="11">
        <v>2800</v>
      </c>
      <c r="AC59" s="7"/>
      <c r="AD59" s="7">
        <v>0</v>
      </c>
      <c r="AE59" s="10">
        <v>1.4999999999999999E-4</v>
      </c>
      <c r="AF59" s="10">
        <f t="shared" ref="AF59:AF76" si="5">1300*$F$91*AE59*50</f>
        <v>0.27666228358723371</v>
      </c>
      <c r="AG59" s="9">
        <v>0</v>
      </c>
      <c r="AH59" s="9">
        <f t="shared" si="2"/>
        <v>0</v>
      </c>
      <c r="AI59" s="7">
        <v>0</v>
      </c>
      <c r="AJ59" s="7"/>
      <c r="AK59" s="7"/>
    </row>
    <row r="60" spans="1:37" x14ac:dyDescent="0.25">
      <c r="A60" s="1">
        <v>3.2008280242926568E-2</v>
      </c>
      <c r="B60" s="2">
        <v>2850</v>
      </c>
      <c r="C60" s="2">
        <v>2.6640000000000001</v>
      </c>
      <c r="D60" s="2">
        <v>27.864999999999998</v>
      </c>
      <c r="E60" s="2">
        <v>2.2519999999999998</v>
      </c>
      <c r="F60" s="2">
        <v>737.41</v>
      </c>
      <c r="G60" s="2">
        <v>11.057</v>
      </c>
      <c r="H60" s="2">
        <v>0.502</v>
      </c>
      <c r="I60" s="2">
        <v>2.4930000000000001E-2</v>
      </c>
      <c r="J60" s="2">
        <v>214.25</v>
      </c>
      <c r="M60" s="7"/>
      <c r="N60" s="7"/>
      <c r="O60" s="7">
        <v>0</v>
      </c>
      <c r="P60" s="10">
        <v>1.367E-2</v>
      </c>
      <c r="Q60" s="10">
        <v>0</v>
      </c>
      <c r="R60" s="10">
        <f t="shared" si="4"/>
        <v>25.213156110916568</v>
      </c>
      <c r="S60" s="9">
        <v>0</v>
      </c>
      <c r="T60" s="9">
        <v>0</v>
      </c>
      <c r="U60" s="7"/>
      <c r="V60" s="7">
        <v>0</v>
      </c>
      <c r="W60" s="7"/>
      <c r="X60" s="7"/>
      <c r="Y60" s="7"/>
      <c r="AB60" s="11">
        <v>2850</v>
      </c>
      <c r="AC60" s="7"/>
      <c r="AD60" s="7">
        <v>0</v>
      </c>
      <c r="AE60" s="10">
        <v>1.4999999999999999E-4</v>
      </c>
      <c r="AF60" s="10">
        <f t="shared" si="5"/>
        <v>0.27666228358723371</v>
      </c>
      <c r="AG60" s="9">
        <v>0</v>
      </c>
      <c r="AH60" s="7"/>
      <c r="AI60" s="7">
        <v>0</v>
      </c>
      <c r="AJ60" s="7"/>
      <c r="AK60" s="7"/>
    </row>
    <row r="61" spans="1:37" x14ac:dyDescent="0.25">
      <c r="A61" s="1">
        <v>3.1977581689283233E-2</v>
      </c>
      <c r="B61" s="2">
        <v>2900</v>
      </c>
      <c r="C61" s="2">
        <v>2.5640000000000001</v>
      </c>
      <c r="D61" s="2">
        <v>28.327000000000002</v>
      </c>
      <c r="E61" s="2">
        <v>2.242</v>
      </c>
      <c r="F61" s="2">
        <v>738.28</v>
      </c>
      <c r="G61" s="2">
        <v>11</v>
      </c>
      <c r="H61" s="2">
        <v>0.502</v>
      </c>
      <c r="I61" s="2">
        <v>2.5319999999999999E-2</v>
      </c>
      <c r="J61" s="2">
        <v>215.87</v>
      </c>
      <c r="M61" s="7"/>
      <c r="N61" s="7"/>
      <c r="O61" s="7">
        <v>0</v>
      </c>
      <c r="P61" s="10">
        <v>1.367E-2</v>
      </c>
      <c r="Q61" s="10">
        <v>0</v>
      </c>
      <c r="R61" s="10">
        <f t="shared" si="4"/>
        <v>25.213156110916568</v>
      </c>
      <c r="S61" s="9">
        <v>0</v>
      </c>
      <c r="T61" s="9">
        <v>0</v>
      </c>
      <c r="U61" s="7"/>
      <c r="V61" s="7">
        <v>0</v>
      </c>
      <c r="W61" s="7"/>
      <c r="X61" s="7"/>
      <c r="Y61" s="7"/>
      <c r="AB61" s="11">
        <v>2900</v>
      </c>
      <c r="AC61" s="7"/>
      <c r="AD61" s="7">
        <v>0</v>
      </c>
      <c r="AE61" s="10">
        <v>1.4999999999999999E-4</v>
      </c>
      <c r="AF61" s="10">
        <f t="shared" si="5"/>
        <v>0.27666228358723371</v>
      </c>
      <c r="AG61" s="9">
        <v>0</v>
      </c>
      <c r="AH61" s="7"/>
      <c r="AI61" s="7">
        <v>0</v>
      </c>
      <c r="AJ61" s="7"/>
      <c r="AK61" s="7"/>
    </row>
    <row r="62" spans="1:37" x14ac:dyDescent="0.25">
      <c r="A62" s="1">
        <v>3.194930937687239E-2</v>
      </c>
      <c r="B62" s="2">
        <v>2950</v>
      </c>
      <c r="C62" s="2">
        <v>2.4649999999999999</v>
      </c>
      <c r="D62" s="2">
        <v>28.788</v>
      </c>
      <c r="E62" s="2">
        <v>2.2320000000000002</v>
      </c>
      <c r="F62" s="2">
        <v>739.12</v>
      </c>
      <c r="G62" s="2">
        <v>10.945</v>
      </c>
      <c r="H62" s="2">
        <v>0.502</v>
      </c>
      <c r="I62" s="2">
        <v>2.5739999999999999E-2</v>
      </c>
      <c r="J62" s="2">
        <v>217.37</v>
      </c>
      <c r="M62" s="7"/>
      <c r="N62" s="7"/>
      <c r="O62" s="7">
        <v>0</v>
      </c>
      <c r="P62" s="10">
        <v>1.367E-2</v>
      </c>
      <c r="Q62" s="10">
        <v>0</v>
      </c>
      <c r="R62" s="10">
        <f t="shared" si="4"/>
        <v>25.213156110916568</v>
      </c>
      <c r="S62" s="9">
        <v>0</v>
      </c>
      <c r="T62" s="9">
        <v>0</v>
      </c>
      <c r="U62" s="7"/>
      <c r="V62" s="7">
        <v>0</v>
      </c>
      <c r="W62" s="7"/>
      <c r="X62" s="7"/>
      <c r="Y62" s="7"/>
      <c r="AB62" s="11">
        <v>2950</v>
      </c>
      <c r="AC62" s="7"/>
      <c r="AD62" s="7">
        <v>0</v>
      </c>
      <c r="AE62" s="10">
        <v>1.4999999999999999E-4</v>
      </c>
      <c r="AF62" s="10">
        <f t="shared" si="5"/>
        <v>0.27666228358723371</v>
      </c>
      <c r="AG62" s="9">
        <v>0</v>
      </c>
      <c r="AH62" s="7"/>
      <c r="AI62" s="7">
        <v>0</v>
      </c>
      <c r="AJ62" s="7"/>
      <c r="AK62" s="7"/>
    </row>
    <row r="63" spans="1:37" x14ac:dyDescent="0.25">
      <c r="A63" s="1">
        <v>3.1920261050817723E-2</v>
      </c>
      <c r="B63" s="2">
        <v>3000</v>
      </c>
      <c r="C63" s="2">
        <v>2.367</v>
      </c>
      <c r="D63" s="2">
        <v>29.248999999999999</v>
      </c>
      <c r="E63" s="2">
        <v>2.222</v>
      </c>
      <c r="F63" s="2">
        <v>739.93</v>
      </c>
      <c r="G63" s="2">
        <v>10.891999999999999</v>
      </c>
      <c r="H63" s="2">
        <v>0.501</v>
      </c>
      <c r="I63" s="2">
        <v>2.615E-2</v>
      </c>
      <c r="J63" s="2">
        <v>218.91</v>
      </c>
      <c r="K63" s="2"/>
      <c r="M63" s="7"/>
      <c r="N63" s="7"/>
      <c r="O63" s="7">
        <v>0</v>
      </c>
      <c r="P63" s="10">
        <v>1.367E-2</v>
      </c>
      <c r="Q63" s="10">
        <v>0</v>
      </c>
      <c r="R63" s="10">
        <f t="shared" si="4"/>
        <v>25.213156110916568</v>
      </c>
      <c r="S63" s="9">
        <v>0</v>
      </c>
      <c r="T63" s="9">
        <v>0</v>
      </c>
      <c r="U63" s="7"/>
      <c r="V63" s="7">
        <v>0</v>
      </c>
      <c r="W63" s="7"/>
      <c r="X63" s="7"/>
      <c r="Y63" s="7"/>
      <c r="AB63" s="11">
        <v>3000</v>
      </c>
      <c r="AC63" s="7"/>
      <c r="AD63" s="7">
        <v>0</v>
      </c>
      <c r="AE63" s="10">
        <v>1.4999999999999999E-4</v>
      </c>
      <c r="AF63" s="10">
        <f t="shared" si="5"/>
        <v>0.27666228358723371</v>
      </c>
      <c r="AG63" s="9">
        <v>0</v>
      </c>
      <c r="AH63" s="7"/>
      <c r="AI63" s="7">
        <v>0</v>
      </c>
      <c r="AJ63" s="7"/>
      <c r="AK63" s="7"/>
    </row>
    <row r="64" spans="1:37" x14ac:dyDescent="0.25">
      <c r="A64" s="1">
        <v>3.1888735259517235E-2</v>
      </c>
      <c r="B64" s="3">
        <v>3050</v>
      </c>
      <c r="C64" s="3">
        <v>2.2690000000000001</v>
      </c>
      <c r="D64" s="3">
        <v>29.709</v>
      </c>
      <c r="E64" s="3">
        <v>2.2130000000000001</v>
      </c>
      <c r="F64" s="3">
        <v>740.73</v>
      </c>
      <c r="G64" s="3">
        <v>10.84</v>
      </c>
      <c r="H64" s="3">
        <v>0.501</v>
      </c>
      <c r="I64" s="3">
        <v>2.657E-2</v>
      </c>
      <c r="J64" s="3">
        <v>220.58</v>
      </c>
      <c r="K64" s="3">
        <v>1.367E-2</v>
      </c>
      <c r="L64">
        <f t="shared" ref="L64:L77" si="6">1300*$F$91*K64*50</f>
        <v>25.213156110916568</v>
      </c>
      <c r="M64" s="7">
        <f t="shared" ref="M64:M76" si="7">1300*$F$91*O64*50</f>
        <v>25.213156110916568</v>
      </c>
      <c r="N64" s="7">
        <v>0</v>
      </c>
      <c r="O64" s="7">
        <v>1.367E-2</v>
      </c>
      <c r="P64" s="10">
        <v>1.367E-2</v>
      </c>
      <c r="Q64" s="10">
        <v>0</v>
      </c>
      <c r="R64" s="10">
        <f t="shared" si="4"/>
        <v>25.213156110916568</v>
      </c>
      <c r="S64" s="9">
        <v>0</v>
      </c>
      <c r="T64" s="9">
        <v>0</v>
      </c>
      <c r="U64" s="7"/>
      <c r="V64" s="7">
        <v>0</v>
      </c>
      <c r="W64" s="7"/>
      <c r="X64" s="7"/>
      <c r="Y64" s="7"/>
      <c r="AB64" s="12">
        <v>3050</v>
      </c>
      <c r="AC64" s="7">
        <f t="shared" ref="AC64:AC76" si="8">1300*$F$91*AD64*50</f>
        <v>0</v>
      </c>
      <c r="AD64" s="7">
        <v>0</v>
      </c>
      <c r="AE64" s="10">
        <v>1.4999999999999999E-4</v>
      </c>
      <c r="AF64" s="10">
        <f t="shared" si="5"/>
        <v>0.27666228358723371</v>
      </c>
      <c r="AG64" s="9">
        <v>0</v>
      </c>
      <c r="AH64" s="7"/>
      <c r="AI64" s="7">
        <v>0</v>
      </c>
      <c r="AJ64" s="7"/>
      <c r="AK64" s="7"/>
    </row>
    <row r="65" spans="1:37" x14ac:dyDescent="0.25">
      <c r="A65" s="1">
        <v>3.1857939110269642E-2</v>
      </c>
      <c r="B65" s="2">
        <v>3100</v>
      </c>
      <c r="C65" s="2">
        <v>2.1720000000000002</v>
      </c>
      <c r="D65" s="2">
        <v>30.169</v>
      </c>
      <c r="E65" s="2">
        <v>2.2040000000000002</v>
      </c>
      <c r="F65" s="2">
        <v>741.5</v>
      </c>
      <c r="G65" s="2">
        <v>10.791</v>
      </c>
      <c r="H65" s="2">
        <v>0.501</v>
      </c>
      <c r="I65" s="2">
        <v>2.6980000000000001E-2</v>
      </c>
      <c r="J65" s="2">
        <v>222.21</v>
      </c>
      <c r="K65" s="2">
        <v>1.367E-2</v>
      </c>
      <c r="L65">
        <f t="shared" si="6"/>
        <v>25.213156110916568</v>
      </c>
      <c r="M65" s="7">
        <f t="shared" si="7"/>
        <v>25.213156110916568</v>
      </c>
      <c r="N65" s="7">
        <v>0</v>
      </c>
      <c r="O65" s="7">
        <v>1.367E-2</v>
      </c>
      <c r="P65" s="10">
        <v>2.4592944499999998E-2</v>
      </c>
      <c r="Q65" s="10">
        <v>0</v>
      </c>
      <c r="R65" s="10">
        <f t="shared" si="4"/>
        <v>45.359601236694004</v>
      </c>
      <c r="S65" s="9">
        <v>0</v>
      </c>
      <c r="T65" s="9">
        <v>0</v>
      </c>
      <c r="U65" s="7"/>
      <c r="V65" s="7">
        <v>0</v>
      </c>
      <c r="W65" s="7"/>
      <c r="X65" s="7"/>
      <c r="Y65" s="7"/>
      <c r="AB65" s="11">
        <v>3100</v>
      </c>
      <c r="AC65" s="7">
        <f t="shared" si="8"/>
        <v>0</v>
      </c>
      <c r="AD65" s="7">
        <v>0</v>
      </c>
      <c r="AE65" s="10">
        <v>1.4999999999999999E-4</v>
      </c>
      <c r="AF65" s="10">
        <f t="shared" si="5"/>
        <v>0.27666228358723371</v>
      </c>
      <c r="AG65" s="9">
        <v>0</v>
      </c>
      <c r="AH65" s="7"/>
      <c r="AI65" s="7">
        <v>0</v>
      </c>
      <c r="AJ65" s="7"/>
      <c r="AK65" s="7"/>
    </row>
    <row r="66" spans="1:37" x14ac:dyDescent="0.25">
      <c r="A66" s="1">
        <v>3.1827874410432666E-2</v>
      </c>
      <c r="B66" s="2">
        <v>3150</v>
      </c>
      <c r="C66" s="2">
        <v>2.0760000000000001</v>
      </c>
      <c r="D66" s="2">
        <v>30.629000000000001</v>
      </c>
      <c r="E66" s="2">
        <v>2.1949999999999998</v>
      </c>
      <c r="F66" s="2">
        <v>742.26</v>
      </c>
      <c r="G66" s="2">
        <v>10.743</v>
      </c>
      <c r="H66" s="2">
        <v>0.501</v>
      </c>
      <c r="I66" s="2">
        <v>2.7400000000000001E-2</v>
      </c>
      <c r="J66" s="2">
        <v>223.79</v>
      </c>
      <c r="K66" s="2">
        <v>1.367E-2</v>
      </c>
      <c r="L66">
        <f t="shared" si="6"/>
        <v>25.213156110916568</v>
      </c>
      <c r="M66" s="7">
        <f t="shared" si="7"/>
        <v>25.213156110916568</v>
      </c>
      <c r="N66" s="7">
        <v>0</v>
      </c>
      <c r="O66" s="7">
        <v>1.367E-2</v>
      </c>
      <c r="P66" s="10">
        <v>2.4975785E-2</v>
      </c>
      <c r="Q66" s="10">
        <v>0</v>
      </c>
      <c r="R66" s="10">
        <f t="shared" si="4"/>
        <v>46.065718083225192</v>
      </c>
      <c r="S66" s="9">
        <v>0</v>
      </c>
      <c r="T66" s="9">
        <v>0</v>
      </c>
      <c r="U66" s="7"/>
      <c r="V66" s="7">
        <v>0</v>
      </c>
      <c r="W66" s="7"/>
      <c r="X66" s="7"/>
      <c r="Y66" s="7"/>
      <c r="AB66" s="11">
        <v>3150</v>
      </c>
      <c r="AC66" s="7">
        <f t="shared" si="8"/>
        <v>0</v>
      </c>
      <c r="AD66" s="7">
        <v>0</v>
      </c>
      <c r="AE66" s="10">
        <v>1.4999999999999999E-4</v>
      </c>
      <c r="AF66" s="10">
        <f t="shared" si="5"/>
        <v>0.27666228358723371</v>
      </c>
      <c r="AG66" s="9">
        <v>0</v>
      </c>
      <c r="AH66" s="7"/>
      <c r="AI66" s="7">
        <v>0</v>
      </c>
      <c r="AJ66" s="7"/>
      <c r="AK66" s="7"/>
    </row>
    <row r="67" spans="1:37" x14ac:dyDescent="0.25">
      <c r="A67" s="1">
        <v>3.1798353618794406E-2</v>
      </c>
      <c r="B67" s="2">
        <v>3200</v>
      </c>
      <c r="C67" s="2">
        <v>1.98</v>
      </c>
      <c r="D67" s="2">
        <v>31.088999999999999</v>
      </c>
      <c r="E67" s="2">
        <v>2.1869999999999998</v>
      </c>
      <c r="F67" s="2">
        <v>743.01</v>
      </c>
      <c r="G67" s="2">
        <v>10.696999999999999</v>
      </c>
      <c r="H67" s="2">
        <v>0.5</v>
      </c>
      <c r="I67" s="2">
        <v>2.7820000000000001E-2</v>
      </c>
      <c r="J67" s="2">
        <v>225.32</v>
      </c>
      <c r="K67" s="2">
        <v>1.367E-2</v>
      </c>
      <c r="L67">
        <f t="shared" si="6"/>
        <v>25.213156110916568</v>
      </c>
      <c r="M67" s="7">
        <f t="shared" si="7"/>
        <v>25.213156110916568</v>
      </c>
      <c r="N67" s="7">
        <v>0</v>
      </c>
      <c r="O67" s="7">
        <v>1.367E-2</v>
      </c>
      <c r="P67" s="10">
        <v>2.5358625499999999E-2</v>
      </c>
      <c r="Q67" s="10">
        <v>0</v>
      </c>
      <c r="R67" s="10">
        <f t="shared" si="4"/>
        <v>46.77183492975638</v>
      </c>
      <c r="S67" s="9">
        <v>0</v>
      </c>
      <c r="T67" s="9">
        <v>0</v>
      </c>
      <c r="U67" s="7"/>
      <c r="V67" s="7">
        <v>0</v>
      </c>
      <c r="W67" s="7"/>
      <c r="X67" s="7"/>
      <c r="Y67" s="7"/>
      <c r="AB67" s="11">
        <v>3200</v>
      </c>
      <c r="AC67" s="7">
        <f t="shared" si="8"/>
        <v>20.288567463063806</v>
      </c>
      <c r="AD67" s="7">
        <v>1.0999999999999999E-2</v>
      </c>
      <c r="AE67" s="10">
        <v>1.4999999999999999E-4</v>
      </c>
      <c r="AF67" s="10">
        <f t="shared" si="5"/>
        <v>0.27666228358723371</v>
      </c>
      <c r="AG67" s="9">
        <v>0</v>
      </c>
      <c r="AH67" s="7"/>
      <c r="AI67" s="7">
        <v>0</v>
      </c>
      <c r="AJ67" s="7"/>
      <c r="AK67" s="7"/>
    </row>
    <row r="68" spans="1:37" x14ac:dyDescent="0.25">
      <c r="A68" s="1">
        <v>3.176956748522853E-2</v>
      </c>
      <c r="B68" s="2">
        <v>3250</v>
      </c>
      <c r="C68" s="2">
        <v>1.885</v>
      </c>
      <c r="D68" s="2">
        <v>31.547999999999998</v>
      </c>
      <c r="E68" s="2">
        <v>2.1789999999999998</v>
      </c>
      <c r="F68" s="2">
        <v>743.74</v>
      </c>
      <c r="G68" s="2">
        <v>10.651999999999999</v>
      </c>
      <c r="H68" s="2">
        <v>0.5</v>
      </c>
      <c r="I68" s="2">
        <v>2.8240000000000001E-2</v>
      </c>
      <c r="J68" s="2">
        <v>226.78</v>
      </c>
      <c r="K68" s="2">
        <v>1.367E-2</v>
      </c>
      <c r="L68">
        <f t="shared" si="6"/>
        <v>25.213156110916568</v>
      </c>
      <c r="M68" s="7">
        <f t="shared" si="7"/>
        <v>25.213156110916568</v>
      </c>
      <c r="N68" s="7">
        <v>0</v>
      </c>
      <c r="O68" s="7">
        <v>1.367E-2</v>
      </c>
      <c r="P68" s="10">
        <v>2.5741466000000001E-2</v>
      </c>
      <c r="Q68" s="10">
        <v>0</v>
      </c>
      <c r="R68" s="10">
        <f t="shared" si="4"/>
        <v>47.477951776287576</v>
      </c>
      <c r="S68" s="9">
        <v>0</v>
      </c>
      <c r="T68" s="9">
        <v>0</v>
      </c>
      <c r="U68" s="7"/>
      <c r="V68" s="7">
        <v>0</v>
      </c>
      <c r="W68" s="7"/>
      <c r="X68" s="7"/>
      <c r="Y68" s="7"/>
      <c r="AB68" s="11">
        <v>3250</v>
      </c>
      <c r="AC68" s="7">
        <f t="shared" si="8"/>
        <v>20.08568178843317</v>
      </c>
      <c r="AD68" s="7">
        <v>1.089E-2</v>
      </c>
      <c r="AE68" s="10">
        <v>1.4999999999999999E-4</v>
      </c>
      <c r="AF68" s="10">
        <f t="shared" si="5"/>
        <v>0.27666228358723371</v>
      </c>
      <c r="AG68" s="9">
        <v>0</v>
      </c>
      <c r="AH68" s="7"/>
      <c r="AI68" s="7">
        <v>0</v>
      </c>
      <c r="AJ68" s="7"/>
      <c r="AK68" s="7"/>
    </row>
    <row r="69" spans="1:37" x14ac:dyDescent="0.25">
      <c r="A69" s="1">
        <v>3.1739811305566377E-2</v>
      </c>
      <c r="B69" s="2">
        <v>3300</v>
      </c>
      <c r="C69" s="2">
        <v>1.79</v>
      </c>
      <c r="D69" s="2">
        <v>32.006999999999998</v>
      </c>
      <c r="E69" s="2">
        <v>2.1709999999999998</v>
      </c>
      <c r="F69" s="2">
        <v>744.51</v>
      </c>
      <c r="G69" s="2">
        <v>10.608000000000001</v>
      </c>
      <c r="H69" s="2">
        <v>0.5</v>
      </c>
      <c r="I69" s="2">
        <v>2.8660000000000001E-2</v>
      </c>
      <c r="J69" s="2">
        <v>228.18</v>
      </c>
      <c r="K69" s="2">
        <v>1.367E-2</v>
      </c>
      <c r="L69">
        <f>1300*$F$91*K69*50</f>
        <v>25.213156110916568</v>
      </c>
      <c r="M69" s="7">
        <f t="shared" si="7"/>
        <v>25.213156110916568</v>
      </c>
      <c r="N69" s="7">
        <v>0</v>
      </c>
      <c r="O69" s="7">
        <v>1.367E-2</v>
      </c>
      <c r="P69" s="10">
        <v>2.61243065E-2</v>
      </c>
      <c r="Q69" s="10">
        <v>0</v>
      </c>
      <c r="R69" s="10">
        <f t="shared" si="4"/>
        <v>48.184068622818756</v>
      </c>
      <c r="S69" s="9">
        <v>0</v>
      </c>
      <c r="T69" s="9">
        <v>0</v>
      </c>
      <c r="U69" s="7"/>
      <c r="V69" s="7">
        <v>0</v>
      </c>
      <c r="W69" s="7"/>
      <c r="X69" s="7"/>
      <c r="Y69" s="7"/>
      <c r="AB69" s="11">
        <v>3300</v>
      </c>
      <c r="AC69" s="7">
        <f t="shared" si="8"/>
        <v>19.892018189922105</v>
      </c>
      <c r="AD69" s="7">
        <v>1.0784999999999999E-2</v>
      </c>
      <c r="AE69" s="10">
        <v>1.4999999999999999E-4</v>
      </c>
      <c r="AF69" s="10">
        <f t="shared" si="5"/>
        <v>0.27666228358723371</v>
      </c>
      <c r="AG69" s="9">
        <v>0</v>
      </c>
      <c r="AH69" s="7"/>
      <c r="AI69" s="7">
        <v>0</v>
      </c>
      <c r="AJ69" s="7"/>
      <c r="AK69" s="7"/>
    </row>
    <row r="70" spans="1:37" x14ac:dyDescent="0.25">
      <c r="A70" s="1">
        <v>3.1710790588109328E-2</v>
      </c>
      <c r="B70" s="2">
        <v>3350</v>
      </c>
      <c r="C70" s="2">
        <v>1.6679999999999999</v>
      </c>
      <c r="D70" s="2">
        <v>32.485999999999997</v>
      </c>
      <c r="E70" s="2">
        <v>2.468</v>
      </c>
      <c r="F70" s="2">
        <v>727.18</v>
      </c>
      <c r="G70" s="2">
        <v>11.287000000000001</v>
      </c>
      <c r="H70" s="2">
        <v>0.51600000000000001</v>
      </c>
      <c r="I70" s="2">
        <v>2.9080000000000002E-2</v>
      </c>
      <c r="J70" s="2">
        <v>229.43</v>
      </c>
      <c r="K70" s="2">
        <v>1.367E-2</v>
      </c>
      <c r="L70">
        <f t="shared" si="6"/>
        <v>25.213156110916568</v>
      </c>
      <c r="M70" s="7">
        <f t="shared" si="7"/>
        <v>25.213156110916568</v>
      </c>
      <c r="N70" s="7">
        <v>0</v>
      </c>
      <c r="O70" s="7">
        <v>1.367E-2</v>
      </c>
      <c r="P70" s="10">
        <v>2.6507146999999998E-2</v>
      </c>
      <c r="Q70" s="10">
        <v>0</v>
      </c>
      <c r="R70" s="10">
        <f t="shared" si="4"/>
        <v>48.890185469349944</v>
      </c>
      <c r="S70" s="9">
        <v>0</v>
      </c>
      <c r="T70" s="9">
        <v>0</v>
      </c>
      <c r="U70" s="7"/>
      <c r="V70" s="7">
        <v>0</v>
      </c>
      <c r="W70" s="7"/>
      <c r="X70" s="7"/>
      <c r="Y70" s="7"/>
      <c r="AB70" s="11">
        <v>3350</v>
      </c>
      <c r="AC70" s="7">
        <f t="shared" si="8"/>
        <v>19.781353276487213</v>
      </c>
      <c r="AD70" s="7">
        <v>1.0725E-2</v>
      </c>
      <c r="AE70" s="10">
        <v>1.4999999999999999E-4</v>
      </c>
      <c r="AF70" s="10">
        <f t="shared" si="5"/>
        <v>0.27666228358723371</v>
      </c>
      <c r="AG70" s="9">
        <v>0</v>
      </c>
      <c r="AH70" s="7"/>
      <c r="AI70" s="7">
        <v>0</v>
      </c>
      <c r="AJ70" s="7"/>
      <c r="AK70" s="7"/>
    </row>
    <row r="71" spans="1:37" x14ac:dyDescent="0.25">
      <c r="A71" s="1">
        <v>3.1679278716508122E-2</v>
      </c>
      <c r="B71" s="2">
        <v>3400</v>
      </c>
      <c r="C71" s="2">
        <v>1.5449999999999999</v>
      </c>
      <c r="D71" s="2">
        <v>32.965000000000003</v>
      </c>
      <c r="E71" s="2">
        <v>2.4609999999999999</v>
      </c>
      <c r="F71" s="2">
        <v>728.01</v>
      </c>
      <c r="G71" s="2">
        <v>11.239000000000001</v>
      </c>
      <c r="H71" s="2">
        <v>0.51600000000000001</v>
      </c>
      <c r="I71" s="2">
        <v>2.9559999999999999E-2</v>
      </c>
      <c r="J71" s="2">
        <v>230.82</v>
      </c>
      <c r="K71" s="2">
        <v>1.367E-2</v>
      </c>
      <c r="L71">
        <f t="shared" si="6"/>
        <v>25.213156110916568</v>
      </c>
      <c r="M71" s="7">
        <f t="shared" si="7"/>
        <v>25.213156110916568</v>
      </c>
      <c r="N71" s="7">
        <v>0</v>
      </c>
      <c r="O71" s="7">
        <v>1.367E-2</v>
      </c>
      <c r="P71" s="10">
        <v>2.6944678999999999E-2</v>
      </c>
      <c r="Q71" s="10">
        <v>0</v>
      </c>
      <c r="R71" s="10">
        <f t="shared" si="4"/>
        <v>49.697176151099875</v>
      </c>
      <c r="S71" s="9">
        <v>0</v>
      </c>
      <c r="T71" s="9">
        <v>0</v>
      </c>
      <c r="U71" s="7"/>
      <c r="V71" s="7">
        <v>0</v>
      </c>
      <c r="W71" s="7"/>
      <c r="X71" s="7"/>
      <c r="Y71" s="7"/>
      <c r="AB71" s="11">
        <v>3400</v>
      </c>
      <c r="AC71" s="7">
        <f t="shared" si="8"/>
        <v>19.652244210813169</v>
      </c>
      <c r="AD71" s="7">
        <v>1.0655E-2</v>
      </c>
      <c r="AE71" s="10">
        <v>1.4999999999999999E-4</v>
      </c>
      <c r="AF71" s="10">
        <f t="shared" si="5"/>
        <v>0.27666228358723371</v>
      </c>
      <c r="AG71" s="9">
        <v>0</v>
      </c>
      <c r="AH71" s="7"/>
      <c r="AI71" s="7">
        <v>0</v>
      </c>
      <c r="AJ71" s="7"/>
      <c r="AK71" s="7"/>
    </row>
    <row r="72" spans="1:37" x14ac:dyDescent="0.25">
      <c r="A72" s="1">
        <v>3.1648310625888847E-2</v>
      </c>
      <c r="B72" s="2">
        <v>3450</v>
      </c>
      <c r="C72" s="2">
        <v>1.4239999999999999</v>
      </c>
      <c r="D72" s="2">
        <v>33.444000000000003</v>
      </c>
      <c r="E72" s="2">
        <v>2.4529999999999998</v>
      </c>
      <c r="F72" s="2">
        <v>728.82</v>
      </c>
      <c r="G72" s="2">
        <v>11.193</v>
      </c>
      <c r="H72" s="2">
        <v>0.51500000000000001</v>
      </c>
      <c r="I72" s="2">
        <v>0.03</v>
      </c>
      <c r="J72" s="2">
        <v>232.18</v>
      </c>
      <c r="K72" s="2">
        <v>1.367E-2</v>
      </c>
      <c r="L72">
        <f t="shared" si="6"/>
        <v>25.213156110916568</v>
      </c>
      <c r="M72" s="7">
        <f t="shared" si="7"/>
        <v>25.213156110916568</v>
      </c>
      <c r="N72" s="7">
        <v>0</v>
      </c>
      <c r="O72" s="7">
        <v>1.367E-2</v>
      </c>
      <c r="P72" s="10">
        <v>2.7345749999999995E-2</v>
      </c>
      <c r="Q72" s="10">
        <v>0</v>
      </c>
      <c r="R72" s="10">
        <f t="shared" si="4"/>
        <v>50.436917609370639</v>
      </c>
      <c r="S72" s="9">
        <v>0</v>
      </c>
      <c r="T72" s="9">
        <v>0</v>
      </c>
      <c r="U72" s="7"/>
      <c r="V72" s="7">
        <v>0</v>
      </c>
      <c r="W72" s="7"/>
      <c r="X72" s="7"/>
      <c r="Y72" s="7"/>
      <c r="AB72" s="11">
        <v>3450</v>
      </c>
      <c r="AC72" s="7">
        <f t="shared" si="8"/>
        <v>19.458580612302107</v>
      </c>
      <c r="AD72" s="7">
        <v>1.055E-2</v>
      </c>
      <c r="AE72" s="10">
        <v>1.4999999999999999E-4</v>
      </c>
      <c r="AF72" s="10">
        <f t="shared" si="5"/>
        <v>0.27666228358723371</v>
      </c>
      <c r="AG72" s="9">
        <v>0</v>
      </c>
      <c r="AH72" s="7"/>
      <c r="AI72" s="7">
        <v>0</v>
      </c>
      <c r="AJ72" s="7"/>
      <c r="AK72" s="7"/>
    </row>
    <row r="73" spans="1:37" x14ac:dyDescent="0.25">
      <c r="A73">
        <v>3.1617126787553573E-2</v>
      </c>
      <c r="B73" s="2">
        <v>3500</v>
      </c>
      <c r="C73" s="2">
        <v>1.3029999999999999</v>
      </c>
      <c r="D73" s="2">
        <v>33.921999999999997</v>
      </c>
      <c r="E73" s="2">
        <v>2.4470000000000001</v>
      </c>
      <c r="F73" s="2">
        <v>729.62</v>
      </c>
      <c r="G73" s="2">
        <v>11.148999999999999</v>
      </c>
      <c r="H73" s="2">
        <v>0.51500000000000001</v>
      </c>
      <c r="I73" s="2">
        <v>3.0439999999999998E-2</v>
      </c>
      <c r="J73" s="2">
        <v>233.55</v>
      </c>
      <c r="K73" s="2">
        <v>1.367E-2</v>
      </c>
      <c r="L73">
        <f t="shared" si="6"/>
        <v>25.213156110916568</v>
      </c>
      <c r="M73" s="7">
        <f t="shared" si="7"/>
        <v>25.213156110916568</v>
      </c>
      <c r="N73" s="7">
        <v>0</v>
      </c>
      <c r="O73" s="7">
        <v>1.367E-2</v>
      </c>
      <c r="P73" s="10">
        <v>2.7746820999999994E-2</v>
      </c>
      <c r="Q73" s="10">
        <v>0</v>
      </c>
      <c r="R73" s="10">
        <f t="shared" si="4"/>
        <v>51.176659067641403</v>
      </c>
      <c r="S73" s="9">
        <v>0</v>
      </c>
      <c r="T73" s="9">
        <v>0</v>
      </c>
      <c r="U73" s="7"/>
      <c r="V73" s="7">
        <v>0</v>
      </c>
      <c r="W73" s="7"/>
      <c r="X73" s="7"/>
      <c r="Y73" s="7"/>
      <c r="AB73" s="11">
        <v>3500</v>
      </c>
      <c r="AC73" s="7">
        <f t="shared" si="8"/>
        <v>19.246472861551894</v>
      </c>
      <c r="AD73" s="7">
        <v>1.0435E-2</v>
      </c>
      <c r="AE73" s="10">
        <v>1.4999999999999999E-4</v>
      </c>
      <c r="AF73" s="10">
        <f t="shared" si="5"/>
        <v>0.27666228358723371</v>
      </c>
      <c r="AG73" s="9">
        <v>0</v>
      </c>
      <c r="AH73" s="7"/>
      <c r="AI73" s="7">
        <v>0</v>
      </c>
      <c r="AJ73" s="7"/>
      <c r="AK73" s="7"/>
    </row>
    <row r="74" spans="1:37" x14ac:dyDescent="0.25">
      <c r="A74">
        <v>3.1585917062634146E-2</v>
      </c>
      <c r="B74" s="2">
        <v>3550</v>
      </c>
      <c r="C74" s="2">
        <v>1.1830000000000001</v>
      </c>
      <c r="D74" s="2">
        <v>34.4</v>
      </c>
      <c r="E74" s="2">
        <v>2.44</v>
      </c>
      <c r="F74" s="2">
        <v>730.41</v>
      </c>
      <c r="G74" s="2">
        <v>11.105</v>
      </c>
      <c r="H74" s="2">
        <v>0.51500000000000001</v>
      </c>
      <c r="I74" s="2">
        <v>3.0890000000000001E-2</v>
      </c>
      <c r="J74" s="2">
        <v>234.93</v>
      </c>
      <c r="K74" s="2">
        <v>1.367E-2</v>
      </c>
      <c r="L74">
        <f t="shared" si="6"/>
        <v>25.213156110916568</v>
      </c>
      <c r="M74" s="7">
        <f t="shared" si="7"/>
        <v>25.213156110916568</v>
      </c>
      <c r="N74" s="7">
        <v>0</v>
      </c>
      <c r="O74" s="7">
        <v>1.367E-2</v>
      </c>
      <c r="P74" s="10">
        <v>2.8157007250000001E-2</v>
      </c>
      <c r="Q74" s="10">
        <v>0</v>
      </c>
      <c r="R74" s="10">
        <f t="shared" si="4"/>
        <v>51.933212831781987</v>
      </c>
      <c r="S74" s="9">
        <v>0</v>
      </c>
      <c r="T74" s="9">
        <v>0</v>
      </c>
      <c r="U74" s="7"/>
      <c r="V74" s="7">
        <v>0</v>
      </c>
      <c r="W74" s="7"/>
      <c r="X74" s="7"/>
      <c r="Y74" s="7"/>
      <c r="AB74" s="11">
        <v>3550</v>
      </c>
      <c r="AC74" s="7">
        <f t="shared" si="8"/>
        <v>19.108141719758276</v>
      </c>
      <c r="AD74" s="7">
        <v>1.0359999999999999E-2</v>
      </c>
      <c r="AE74" s="10">
        <v>1.4999999999999999E-4</v>
      </c>
      <c r="AF74" s="10">
        <f t="shared" si="5"/>
        <v>0.27666228358723371</v>
      </c>
      <c r="AG74" s="9">
        <v>0</v>
      </c>
      <c r="AH74" s="7"/>
      <c r="AI74" s="7">
        <v>0</v>
      </c>
      <c r="AJ74" s="7"/>
      <c r="AK74" s="7"/>
    </row>
    <row r="75" spans="1:37" x14ac:dyDescent="0.25">
      <c r="A75">
        <v>3.1553728687864505E-2</v>
      </c>
      <c r="B75" s="2">
        <v>3600</v>
      </c>
      <c r="C75" s="2">
        <v>1.0629999999999999</v>
      </c>
      <c r="D75" s="2">
        <v>34.877000000000002</v>
      </c>
      <c r="E75" s="2">
        <v>2.4340000000000002</v>
      </c>
      <c r="F75" s="2">
        <v>731.19</v>
      </c>
      <c r="G75" s="2">
        <v>11.063000000000001</v>
      </c>
      <c r="H75" s="2">
        <v>0.51400000000000001</v>
      </c>
      <c r="I75" s="2">
        <v>3.1309999999999998E-2</v>
      </c>
      <c r="J75" s="2">
        <v>236.38</v>
      </c>
      <c r="K75" s="2">
        <v>1.367E-2</v>
      </c>
      <c r="L75">
        <f t="shared" si="6"/>
        <v>25.213156110916568</v>
      </c>
      <c r="M75" s="7">
        <f t="shared" si="7"/>
        <v>51.311631529312287</v>
      </c>
      <c r="N75" s="7">
        <v>0</v>
      </c>
      <c r="O75" s="7">
        <v>2.7820000000000001E-2</v>
      </c>
      <c r="P75" s="10">
        <v>2.8539847749999996E-2</v>
      </c>
      <c r="Q75" s="10">
        <v>0</v>
      </c>
      <c r="R75" s="10">
        <f t="shared" si="4"/>
        <v>52.63932967831316</v>
      </c>
      <c r="S75" s="9">
        <v>0</v>
      </c>
      <c r="T75" s="9">
        <v>0</v>
      </c>
      <c r="U75" s="7"/>
      <c r="V75" s="7">
        <v>0</v>
      </c>
      <c r="W75" s="7"/>
      <c r="X75" s="7"/>
      <c r="Y75" s="7"/>
      <c r="AB75" s="11">
        <v>3600</v>
      </c>
      <c r="AC75" s="7">
        <f t="shared" si="8"/>
        <v>18.95136642572551</v>
      </c>
      <c r="AD75" s="7">
        <v>1.0274999999999999E-2</v>
      </c>
      <c r="AE75" s="10">
        <v>1.4999999999999999E-4</v>
      </c>
      <c r="AF75" s="10">
        <f t="shared" si="5"/>
        <v>0.27666228358723371</v>
      </c>
      <c r="AG75" s="9">
        <v>0</v>
      </c>
      <c r="AH75" s="7"/>
      <c r="AI75" s="7">
        <v>0</v>
      </c>
      <c r="AJ75" s="7"/>
      <c r="AK75" s="7"/>
    </row>
    <row r="76" spans="1:37" x14ac:dyDescent="0.25">
      <c r="A76">
        <v>3.1519987017759162E-2</v>
      </c>
      <c r="B76" s="2">
        <v>3650</v>
      </c>
      <c r="C76" s="2">
        <v>0.94399999999999995</v>
      </c>
      <c r="D76" s="2">
        <v>35.354999999999997</v>
      </c>
      <c r="E76" s="2">
        <v>2.4279999999999999</v>
      </c>
      <c r="F76" s="2">
        <v>731.96</v>
      </c>
      <c r="G76" s="2">
        <v>11.023</v>
      </c>
      <c r="H76" s="2">
        <v>0.51400000000000001</v>
      </c>
      <c r="I76" s="2">
        <v>3.1730000000000001E-2</v>
      </c>
      <c r="J76" s="2">
        <v>237.93</v>
      </c>
      <c r="K76" s="2">
        <v>1.367E-2</v>
      </c>
      <c r="L76">
        <f t="shared" si="6"/>
        <v>25.213156110916568</v>
      </c>
      <c r="M76" s="7">
        <f t="shared" si="7"/>
        <v>52.086285923356549</v>
      </c>
      <c r="N76" s="7">
        <v>3.1519987017759162E-2</v>
      </c>
      <c r="O76" s="7">
        <v>2.8240000000000001E-2</v>
      </c>
      <c r="P76" s="10">
        <v>2.8922688249999998E-2</v>
      </c>
      <c r="Q76" s="10">
        <v>0</v>
      </c>
      <c r="R76" s="10">
        <f t="shared" si="4"/>
        <v>53.345446524844355</v>
      </c>
      <c r="S76" s="9">
        <v>0</v>
      </c>
      <c r="T76" s="9">
        <v>0</v>
      </c>
      <c r="U76" s="7"/>
      <c r="V76" s="7">
        <v>0</v>
      </c>
      <c r="W76" s="7"/>
      <c r="X76" s="7"/>
      <c r="Y76" s="7"/>
      <c r="AB76" s="11">
        <v>3650</v>
      </c>
      <c r="AC76" s="7">
        <f t="shared" si="8"/>
        <v>18.831479436171044</v>
      </c>
      <c r="AD76" s="7">
        <v>1.021E-2</v>
      </c>
      <c r="AE76" s="10">
        <v>1.4999999999999999E-4</v>
      </c>
      <c r="AF76" s="10">
        <f t="shared" si="5"/>
        <v>0.27666228358723371</v>
      </c>
      <c r="AG76" s="9">
        <v>0</v>
      </c>
      <c r="AH76" s="7"/>
      <c r="AI76" s="7">
        <v>0</v>
      </c>
      <c r="AJ76" s="7"/>
      <c r="AK76" s="7"/>
    </row>
    <row r="77" spans="1:37" x14ac:dyDescent="0.25">
      <c r="A77">
        <v>3.1486024129167234E-2</v>
      </c>
      <c r="B77" s="2">
        <v>3700</v>
      </c>
      <c r="C77" s="2">
        <v>0.82599999999999996</v>
      </c>
      <c r="D77" s="2">
        <v>35.832000000000001</v>
      </c>
      <c r="E77" s="2">
        <v>2.4220000000000002</v>
      </c>
      <c r="F77" s="2">
        <v>732.71</v>
      </c>
      <c r="G77" s="2">
        <v>10.983000000000001</v>
      </c>
      <c r="H77" s="2">
        <v>0.51400000000000001</v>
      </c>
      <c r="I77" s="2">
        <v>3.2149999999999998E-2</v>
      </c>
      <c r="J77" s="2">
        <v>239.49</v>
      </c>
      <c r="K77" s="2">
        <v>1.367E-2</v>
      </c>
      <c r="L77">
        <f t="shared" si="6"/>
        <v>25.213156110916568</v>
      </c>
      <c r="M77" s="7">
        <f>1300*$F$91*O77*50</f>
        <v>52.860940317400797</v>
      </c>
      <c r="N77" s="7">
        <v>3.1486024129167234E-2</v>
      </c>
      <c r="O77" s="7">
        <v>2.8660000000000001E-2</v>
      </c>
      <c r="P77" s="10">
        <v>2.9305528749999997E-2</v>
      </c>
      <c r="Q77" s="10">
        <v>0</v>
      </c>
      <c r="R77" s="10">
        <f>1300*$F$91*P77*50</f>
        <v>54.051563371375543</v>
      </c>
      <c r="S77" s="9">
        <v>0</v>
      </c>
      <c r="T77" s="9">
        <v>0</v>
      </c>
      <c r="U77" s="7"/>
      <c r="V77" s="7">
        <v>0</v>
      </c>
      <c r="W77" s="7"/>
      <c r="X77" s="7"/>
      <c r="Y77" s="7"/>
      <c r="AB77" s="11">
        <v>3700</v>
      </c>
      <c r="AC77" s="7">
        <f>1300*$F$91*AD77*50</f>
        <v>18.720814522736148</v>
      </c>
      <c r="AD77" s="7">
        <v>1.0149999999999999E-2</v>
      </c>
      <c r="AE77" s="10">
        <v>1.4999999999999999E-4</v>
      </c>
      <c r="AF77" s="10">
        <f>1300*$F$91*AE77*50</f>
        <v>0.27666228358723371</v>
      </c>
      <c r="AG77" s="9">
        <v>0</v>
      </c>
      <c r="AH77" s="7"/>
      <c r="AI77" s="7">
        <v>0</v>
      </c>
      <c r="AJ77" s="7"/>
      <c r="AK77" s="7"/>
    </row>
    <row r="78" spans="1:37" x14ac:dyDescent="0.25">
      <c r="A78">
        <v>3.1452603685413347E-2</v>
      </c>
      <c r="B78" s="2">
        <v>3750</v>
      </c>
      <c r="C78" s="2">
        <v>0.70799999999999996</v>
      </c>
      <c r="D78" s="2">
        <v>36.308999999999997</v>
      </c>
      <c r="E78" s="2">
        <v>2.4159999999999999</v>
      </c>
      <c r="F78" s="2">
        <v>733.49</v>
      </c>
      <c r="G78" s="2">
        <v>10.945</v>
      </c>
      <c r="H78" s="2">
        <v>0.51300000000000001</v>
      </c>
      <c r="I78" s="2">
        <v>3.2570000000000002E-2</v>
      </c>
      <c r="J78" s="2">
        <v>241.08</v>
      </c>
      <c r="K78" s="2">
        <v>1.367E-2</v>
      </c>
      <c r="L78">
        <f>1300*$F$91*K78*50</f>
        <v>25.213156110916568</v>
      </c>
      <c r="M78" s="7">
        <f>1300*$F$91*O78*50</f>
        <v>53.635594711445059</v>
      </c>
      <c r="N78" s="7">
        <v>3.1452603685413347E-2</v>
      </c>
      <c r="O78" s="7">
        <v>2.9080000000000002E-2</v>
      </c>
      <c r="P78" s="7">
        <v>0</v>
      </c>
      <c r="Q78" s="7"/>
      <c r="R78" s="7"/>
      <c r="S78" s="9">
        <v>0</v>
      </c>
      <c r="T78" s="9"/>
      <c r="U78" s="7"/>
      <c r="V78" s="7">
        <v>0</v>
      </c>
      <c r="W78" s="7"/>
      <c r="X78" s="7"/>
      <c r="Y78" s="7"/>
      <c r="AB78" s="11">
        <v>3750</v>
      </c>
      <c r="AC78" s="7">
        <f>1300*$F$91*AD78*50</f>
        <v>18.628593761540404</v>
      </c>
      <c r="AD78" s="7">
        <v>1.01E-2</v>
      </c>
      <c r="AE78" s="7">
        <v>0</v>
      </c>
      <c r="AF78" s="7"/>
      <c r="AG78" s="9">
        <v>0</v>
      </c>
      <c r="AH78" s="7"/>
      <c r="AI78" s="7">
        <v>0</v>
      </c>
      <c r="AJ78" s="7"/>
      <c r="AK78" s="7"/>
    </row>
    <row r="79" spans="1:37" x14ac:dyDescent="0.25">
      <c r="A79">
        <v>3.1418962242965968E-2</v>
      </c>
      <c r="B79" s="2">
        <v>3800</v>
      </c>
      <c r="C79" s="2">
        <v>0.52400000000000002</v>
      </c>
      <c r="D79" s="2">
        <v>36.845999999999997</v>
      </c>
      <c r="E79" s="2">
        <v>2.988</v>
      </c>
      <c r="F79" s="2">
        <v>720.2</v>
      </c>
      <c r="G79" s="2">
        <v>12.824999999999999</v>
      </c>
      <c r="H79" s="2">
        <v>0.52600000000000002</v>
      </c>
      <c r="I79" s="2">
        <v>3.2989999999999998E-2</v>
      </c>
      <c r="J79" s="2">
        <v>242.7</v>
      </c>
      <c r="K79" s="2">
        <v>1.367E-2</v>
      </c>
      <c r="L79">
        <f>1300*$F$92*K79*50</f>
        <v>21.303741281175821</v>
      </c>
      <c r="M79" s="7">
        <f t="shared" ref="M79:M82" si="9">1300*$F$92*O79*50</f>
        <v>46.06719767897274</v>
      </c>
      <c r="N79" s="7">
        <v>3.1418962242965968E-2</v>
      </c>
      <c r="O79" s="7">
        <v>2.9559999999999999E-2</v>
      </c>
      <c r="P79" s="7">
        <v>0</v>
      </c>
      <c r="Q79" s="7"/>
      <c r="R79" s="7"/>
      <c r="S79" s="9">
        <v>0</v>
      </c>
      <c r="T79" s="9"/>
      <c r="U79" s="7"/>
      <c r="V79" s="7">
        <v>0</v>
      </c>
      <c r="W79" s="7"/>
      <c r="X79" s="7"/>
      <c r="Y79" s="7"/>
      <c r="AB79" s="11">
        <v>3800</v>
      </c>
      <c r="AC79" s="7">
        <f t="shared" ref="AC79:AC82" si="10">1300*$F$92*AD79*50</f>
        <v>15.708976745739012</v>
      </c>
      <c r="AD79" s="7">
        <v>1.008E-2</v>
      </c>
      <c r="AE79" s="7">
        <v>0</v>
      </c>
      <c r="AF79" s="7"/>
      <c r="AG79" s="9">
        <v>0</v>
      </c>
      <c r="AH79" s="7"/>
      <c r="AI79" s="7">
        <v>0</v>
      </c>
      <c r="AJ79" s="7"/>
      <c r="AK79" s="7"/>
    </row>
    <row r="80" spans="1:37" x14ac:dyDescent="0.25">
      <c r="A80">
        <v>3.1384907823667076E-2</v>
      </c>
      <c r="B80" s="2">
        <v>3850</v>
      </c>
      <c r="C80" s="2">
        <v>0.39100000000000001</v>
      </c>
      <c r="D80" s="2">
        <v>37.341000000000001</v>
      </c>
      <c r="E80" s="2">
        <v>2.5649999999999999</v>
      </c>
      <c r="F80" s="2">
        <v>738.36</v>
      </c>
      <c r="G80" s="2">
        <v>11.711</v>
      </c>
      <c r="H80" s="2">
        <v>0.51</v>
      </c>
      <c r="I80" s="2">
        <v>3.3410000000000002E-2</v>
      </c>
      <c r="J80" s="2">
        <v>244.41</v>
      </c>
      <c r="K80" s="2">
        <v>1.367E-2</v>
      </c>
      <c r="L80">
        <f t="shared" ref="L80:L82" si="11">1300*$F$92*K80*50</f>
        <v>21.303741281175821</v>
      </c>
      <c r="M80" s="7">
        <f t="shared" si="9"/>
        <v>46.752906981366102</v>
      </c>
      <c r="N80" s="7">
        <v>3.1384907823667076E-2</v>
      </c>
      <c r="O80" s="7">
        <v>0.03</v>
      </c>
      <c r="P80" s="7">
        <v>0</v>
      </c>
      <c r="Q80" s="7"/>
      <c r="R80" s="7"/>
      <c r="S80" s="9">
        <v>0</v>
      </c>
      <c r="T80" s="9"/>
      <c r="U80" s="7"/>
      <c r="V80" s="7">
        <v>0</v>
      </c>
      <c r="W80" s="7"/>
      <c r="X80" s="7"/>
      <c r="Y80" s="7"/>
      <c r="AB80" s="11">
        <v>3850</v>
      </c>
      <c r="AC80" s="7">
        <f t="shared" si="10"/>
        <v>15.685600292248328</v>
      </c>
      <c r="AD80" s="7">
        <v>1.0064999999999999E-2</v>
      </c>
      <c r="AE80" s="7">
        <v>0</v>
      </c>
      <c r="AF80" s="7"/>
      <c r="AG80" s="9">
        <v>0</v>
      </c>
      <c r="AH80" s="7"/>
      <c r="AI80" s="7">
        <v>0</v>
      </c>
      <c r="AJ80" s="7"/>
      <c r="AK80" s="7"/>
    </row>
    <row r="81" spans="1:37" x14ac:dyDescent="0.25">
      <c r="A81">
        <v>3.1351205633464385E-2</v>
      </c>
      <c r="B81" s="2">
        <v>3900</v>
      </c>
      <c r="C81" s="2">
        <v>0.25900000000000001</v>
      </c>
      <c r="D81" s="2">
        <v>37.835000000000001</v>
      </c>
      <c r="E81" s="2">
        <v>2.56</v>
      </c>
      <c r="F81" s="2">
        <v>739.11</v>
      </c>
      <c r="G81" s="2">
        <v>11.670999999999999</v>
      </c>
      <c r="H81" s="2">
        <v>0.50900000000000001</v>
      </c>
      <c r="I81" s="2">
        <v>3.3829999999999999E-2</v>
      </c>
      <c r="J81" s="2">
        <v>246.19</v>
      </c>
      <c r="K81" s="2">
        <v>1.367E-2</v>
      </c>
      <c r="L81">
        <f t="shared" si="11"/>
        <v>21.303741281175821</v>
      </c>
      <c r="M81" s="7">
        <f t="shared" si="9"/>
        <v>47.438616283759472</v>
      </c>
      <c r="N81" s="7">
        <v>3.1351205633464385E-2</v>
      </c>
      <c r="O81" s="7">
        <v>3.0439999999999998E-2</v>
      </c>
      <c r="P81" s="7">
        <v>0</v>
      </c>
      <c r="Q81" s="7"/>
      <c r="R81" s="7"/>
      <c r="S81" s="9">
        <v>0</v>
      </c>
      <c r="T81" s="9"/>
      <c r="U81" s="7"/>
      <c r="V81" s="7">
        <v>0</v>
      </c>
      <c r="W81" s="7"/>
      <c r="X81" s="7"/>
      <c r="Y81" s="7"/>
      <c r="AB81" s="11">
        <v>3900</v>
      </c>
      <c r="AC81" s="7">
        <f t="shared" si="10"/>
        <v>15.670015989921207</v>
      </c>
      <c r="AD81" s="7">
        <v>1.0055E-2</v>
      </c>
      <c r="AE81" s="7">
        <v>0</v>
      </c>
      <c r="AF81" s="7"/>
      <c r="AG81" s="9">
        <v>0</v>
      </c>
      <c r="AH81" s="7"/>
      <c r="AI81" s="7">
        <v>0</v>
      </c>
      <c r="AJ81" s="7"/>
      <c r="AK81" s="7"/>
    </row>
    <row r="82" spans="1:37" x14ac:dyDescent="0.25">
      <c r="A82">
        <v>3.1318431876342263E-2</v>
      </c>
      <c r="B82" s="2">
        <v>3950</v>
      </c>
      <c r="C82" s="2">
        <v>0.128</v>
      </c>
      <c r="D82" s="2">
        <v>38.328000000000003</v>
      </c>
      <c r="E82" s="2">
        <v>2.5550000000000002</v>
      </c>
      <c r="F82" s="2">
        <v>739.84</v>
      </c>
      <c r="G82" s="2">
        <v>11.631</v>
      </c>
      <c r="H82" s="2">
        <v>0.50900000000000001</v>
      </c>
      <c r="I82" s="2">
        <v>3.4250000000000003E-2</v>
      </c>
      <c r="J82" s="2">
        <v>247.97</v>
      </c>
      <c r="K82" s="2">
        <v>1.367E-2</v>
      </c>
      <c r="L82">
        <f t="shared" si="11"/>
        <v>21.303741281175821</v>
      </c>
      <c r="M82" s="7">
        <f t="shared" si="9"/>
        <v>48.13990988847997</v>
      </c>
      <c r="N82" s="7">
        <v>3.1318431876342263E-2</v>
      </c>
      <c r="O82" s="7">
        <v>3.0890000000000001E-2</v>
      </c>
      <c r="P82" s="7">
        <v>0</v>
      </c>
      <c r="Q82" s="7"/>
      <c r="R82" s="7"/>
      <c r="S82" s="9">
        <v>0</v>
      </c>
      <c r="T82" s="9"/>
      <c r="U82" s="7"/>
      <c r="V82" s="7">
        <v>0</v>
      </c>
      <c r="W82" s="7"/>
      <c r="X82" s="7"/>
      <c r="Y82" s="7"/>
      <c r="AB82" s="11">
        <v>3950</v>
      </c>
      <c r="AC82" s="7">
        <f t="shared" si="10"/>
        <v>15.662223838757644</v>
      </c>
      <c r="AD82" s="7">
        <v>1.005E-2</v>
      </c>
      <c r="AE82" s="7">
        <v>0</v>
      </c>
      <c r="AF82" s="7"/>
      <c r="AG82" s="9">
        <v>0</v>
      </c>
      <c r="AH82" s="7"/>
      <c r="AI82" s="7">
        <v>0</v>
      </c>
      <c r="AJ82" s="7"/>
      <c r="AK82" s="7"/>
    </row>
    <row r="83" spans="1:37" x14ac:dyDescent="0.25">
      <c r="A83">
        <v>3.1281599119944652E-2</v>
      </c>
      <c r="B83" s="2">
        <v>4000</v>
      </c>
      <c r="C83" s="2">
        <v>3.0000000000000001E-3</v>
      </c>
      <c r="D83" s="2">
        <v>38.802</v>
      </c>
      <c r="E83" s="2">
        <v>2.5489999999999999</v>
      </c>
      <c r="F83" s="2">
        <v>740.49</v>
      </c>
      <c r="G83" s="2">
        <v>11.595000000000001</v>
      </c>
      <c r="H83" s="2">
        <v>0.50900000000000001</v>
      </c>
      <c r="I83" s="2">
        <v>3.4669999999999999E-2</v>
      </c>
      <c r="J83" s="2">
        <v>249.97</v>
      </c>
      <c r="K83" s="2">
        <v>1.367E-2</v>
      </c>
      <c r="L83">
        <f>1300*$F$92*K83*50</f>
        <v>21.303741281175821</v>
      </c>
      <c r="M83" s="7">
        <f>1300*$F$92*O83*50</f>
        <v>48.794450586219092</v>
      </c>
      <c r="N83" s="7">
        <v>3.1281599119944652E-2</v>
      </c>
      <c r="O83" s="7">
        <v>3.1309999999999998E-2</v>
      </c>
      <c r="P83" s="7">
        <v>0</v>
      </c>
      <c r="Q83" s="7"/>
      <c r="R83" s="7"/>
      <c r="S83" s="9">
        <v>0</v>
      </c>
      <c r="T83" s="9"/>
      <c r="U83" s="7"/>
      <c r="V83" s="7">
        <v>0</v>
      </c>
      <c r="W83" s="7"/>
      <c r="X83" s="7"/>
      <c r="Y83" s="7"/>
      <c r="AB83" s="11">
        <v>4000</v>
      </c>
      <c r="AC83" s="7">
        <f>1300*$F$92*AD83*50</f>
        <v>15.584302327122035</v>
      </c>
      <c r="AD83" s="7">
        <v>0.01</v>
      </c>
      <c r="AE83" s="7">
        <v>0</v>
      </c>
      <c r="AF83" s="7"/>
      <c r="AG83" s="9">
        <v>0</v>
      </c>
      <c r="AH83" s="7"/>
      <c r="AI83" s="7">
        <v>0</v>
      </c>
      <c r="AJ83" s="7"/>
      <c r="AK83" s="7"/>
    </row>
    <row r="84" spans="1:37" x14ac:dyDescent="0.25">
      <c r="A84">
        <v>3.1252884362097999E-2</v>
      </c>
    </row>
    <row r="85" spans="1:37" x14ac:dyDescent="0.25">
      <c r="A85">
        <v>3.1220110604975902E-2</v>
      </c>
      <c r="Q85">
        <f>P65*1.01</f>
        <v>2.4838873944999999E-2</v>
      </c>
    </row>
    <row r="86" spans="1:37" x14ac:dyDescent="0.25">
      <c r="A86">
        <v>3.1187336847853801E-2</v>
      </c>
      <c r="Q86">
        <f t="shared" ref="Q86:Q97" si="12">P66*1.01</f>
        <v>2.5225542850000001E-2</v>
      </c>
      <c r="AD86">
        <f>AD67/2</f>
        <v>5.4999999999999997E-3</v>
      </c>
    </row>
    <row r="87" spans="1:37" x14ac:dyDescent="0.25">
      <c r="A87">
        <v>3.11545630907317E-2</v>
      </c>
      <c r="L87">
        <f>SUM(L64:L83)</f>
        <v>484.71604806962745</v>
      </c>
      <c r="M87">
        <f>SUM(M64:M83)</f>
        <v>724.43225112039431</v>
      </c>
      <c r="Q87">
        <f t="shared" si="12"/>
        <v>2.5612211754999999E-2</v>
      </c>
      <c r="R87">
        <f>SUM(R41:R83)</f>
        <v>822.52175812897462</v>
      </c>
      <c r="U87">
        <f>SUM(U10:U83)</f>
        <v>770.68890131283763</v>
      </c>
      <c r="AD87">
        <f t="shared" ref="AD87:AD102" si="13">AD68/2</f>
        <v>5.4450000000000002E-3</v>
      </c>
    </row>
    <row r="88" spans="1:37" x14ac:dyDescent="0.25">
      <c r="A88">
        <v>3.1121789333609502E-2</v>
      </c>
      <c r="L88">
        <f>476*24/14</f>
        <v>816</v>
      </c>
      <c r="Q88">
        <f t="shared" si="12"/>
        <v>2.5998880660000001E-2</v>
      </c>
      <c r="AD88">
        <f t="shared" si="13"/>
        <v>5.3924999999999997E-3</v>
      </c>
    </row>
    <row r="89" spans="1:37" x14ac:dyDescent="0.25">
      <c r="A89">
        <v>3.1089015576487401E-2</v>
      </c>
      <c r="Q89">
        <f t="shared" si="12"/>
        <v>2.6385549564999999E-2</v>
      </c>
      <c r="AD89">
        <f t="shared" si="13"/>
        <v>5.3625000000000001E-3</v>
      </c>
    </row>
    <row r="90" spans="1:37" x14ac:dyDescent="0.25">
      <c r="A90">
        <v>3.10562418193653E-2</v>
      </c>
      <c r="G90" t="s">
        <v>30</v>
      </c>
      <c r="H90" t="s">
        <v>31</v>
      </c>
      <c r="J90" s="21" t="s">
        <v>33</v>
      </c>
      <c r="K90" s="21"/>
      <c r="L90" s="21"/>
      <c r="M90" s="21" t="s">
        <v>35</v>
      </c>
      <c r="N90" s="21"/>
      <c r="O90" s="21"/>
      <c r="Q90">
        <f t="shared" si="12"/>
        <v>2.6772218469999998E-2</v>
      </c>
      <c r="T90">
        <f>T35*0.98</f>
        <v>0</v>
      </c>
      <c r="AD90">
        <f t="shared" si="13"/>
        <v>5.3274999999999998E-3</v>
      </c>
    </row>
    <row r="91" spans="1:37" x14ac:dyDescent="0.25">
      <c r="A91">
        <v>3.1023468062243199E-2</v>
      </c>
      <c r="E91" s="1" t="s">
        <v>28</v>
      </c>
      <c r="F91" s="1">
        <f>PI()/4*(0.2286^2-0.127^2)</f>
        <v>2.8375618829459874E-2</v>
      </c>
      <c r="G91">
        <f>0.03/F91</f>
        <v>1.057245665030349</v>
      </c>
      <c r="H91">
        <f>0.015/F91</f>
        <v>0.5286228325151745</v>
      </c>
      <c r="J91" s="6">
        <v>201</v>
      </c>
      <c r="K91" s="6">
        <f>200*H91</f>
        <v>105.72456650303491</v>
      </c>
      <c r="L91" s="6">
        <f>3050-H91*600</f>
        <v>2732.8263004908954</v>
      </c>
      <c r="M91">
        <f>1800*H91</f>
        <v>951.52109852731405</v>
      </c>
      <c r="O91">
        <v>1600</v>
      </c>
      <c r="P91">
        <v>0</v>
      </c>
      <c r="Q91">
        <f t="shared" si="12"/>
        <v>2.7214125789999998E-2</v>
      </c>
      <c r="T91">
        <f t="shared" ref="T91:T112" si="14">T36*0.98</f>
        <v>0</v>
      </c>
      <c r="AD91">
        <f t="shared" si="13"/>
        <v>5.2750000000000002E-3</v>
      </c>
    </row>
    <row r="92" spans="1:37" x14ac:dyDescent="0.25">
      <c r="A92">
        <v>3.0990694305121001E-2</v>
      </c>
      <c r="E92" s="1" t="s">
        <v>29</v>
      </c>
      <c r="F92" s="1">
        <f>PI()/4*(0.216^2-0.127^2)</f>
        <v>2.39758497340339E-2</v>
      </c>
      <c r="G92">
        <f>0.03/F92</f>
        <v>1.2512590933290164</v>
      </c>
      <c r="H92">
        <f>0.015/F92</f>
        <v>0.62562954666450821</v>
      </c>
      <c r="J92" s="6">
        <f>250/H92</f>
        <v>399.5974955672317</v>
      </c>
      <c r="K92" s="6">
        <v>250</v>
      </c>
      <c r="L92" s="6">
        <f>4000-K94</f>
        <v>3644.275433496965</v>
      </c>
      <c r="M92">
        <f>M91</f>
        <v>951.52109852731405</v>
      </c>
      <c r="O92">
        <f>L92-M92</f>
        <v>2692.7543349696507</v>
      </c>
      <c r="P92">
        <f>2692-1800*H91</f>
        <v>1740.4789014726859</v>
      </c>
      <c r="Q92">
        <f t="shared" si="12"/>
        <v>2.7619207499999996E-2</v>
      </c>
      <c r="T92">
        <f t="shared" si="14"/>
        <v>3.1134563265509042E-2</v>
      </c>
      <c r="AD92">
        <f t="shared" si="13"/>
        <v>5.2174999999999999E-3</v>
      </c>
    </row>
    <row r="93" spans="1:37" x14ac:dyDescent="0.25">
      <c r="A93">
        <v>3.09579205479989E-2</v>
      </c>
      <c r="E93" t="s">
        <v>36</v>
      </c>
      <c r="F93" s="1">
        <f>PI()/4*0.101^2</f>
        <v>8.0118466648173708E-3</v>
      </c>
      <c r="H93">
        <f>0.015/F93</f>
        <v>1.8722275434788196</v>
      </c>
      <c r="J93" s="6"/>
      <c r="K93" s="6"/>
      <c r="P93">
        <f>600/H91</f>
        <v>1135.024753178395</v>
      </c>
      <c r="Q93">
        <f t="shared" si="12"/>
        <v>2.8024289209999994E-2</v>
      </c>
      <c r="R93">
        <f>1000/H93</f>
        <v>534.1231109878247</v>
      </c>
      <c r="T93">
        <f t="shared" si="14"/>
        <v>3.1097164431781035E-2</v>
      </c>
      <c r="AD93">
        <f t="shared" si="13"/>
        <v>5.1799999999999997E-3</v>
      </c>
    </row>
    <row r="94" spans="1:37" x14ac:dyDescent="0.25">
      <c r="J94" s="6">
        <f>K91+J92</f>
        <v>505.32206207026661</v>
      </c>
      <c r="K94" s="6">
        <f>K91+K92</f>
        <v>355.72456650303491</v>
      </c>
      <c r="Q94">
        <f t="shared" si="12"/>
        <v>2.8438577322500002E-2</v>
      </c>
      <c r="T94">
        <f t="shared" si="14"/>
        <v>3.1059189360633097E-2</v>
      </c>
      <c r="AD94">
        <f t="shared" si="13"/>
        <v>5.1374999999999997E-3</v>
      </c>
    </row>
    <row r="95" spans="1:37" x14ac:dyDescent="0.25">
      <c r="P95">
        <f>P93+R93</f>
        <v>1669.1478641662197</v>
      </c>
      <c r="Q95">
        <f t="shared" si="12"/>
        <v>2.8825246227499997E-2</v>
      </c>
      <c r="T95">
        <f t="shared" si="14"/>
        <v>3.1023865543849383E-2</v>
      </c>
      <c r="AD95">
        <f t="shared" si="13"/>
        <v>5.1050000000000002E-3</v>
      </c>
    </row>
    <row r="96" spans="1:37" x14ac:dyDescent="0.25">
      <c r="Q96">
        <f t="shared" si="12"/>
        <v>2.9211915132499999E-2</v>
      </c>
      <c r="T96">
        <f t="shared" si="14"/>
        <v>3.0991380318873406E-2</v>
      </c>
      <c r="AD96">
        <f t="shared" si="13"/>
        <v>5.0749999999999997E-3</v>
      </c>
    </row>
    <row r="97" spans="4:30" x14ac:dyDescent="0.25">
      <c r="Q97">
        <f t="shared" si="12"/>
        <v>2.9598584037499997E-2</v>
      </c>
      <c r="T97">
        <f t="shared" si="14"/>
        <v>3.0958147091955067E-2</v>
      </c>
      <c r="AD97">
        <f t="shared" si="13"/>
        <v>5.0499999999999998E-3</v>
      </c>
    </row>
    <row r="98" spans="4:30" x14ac:dyDescent="0.25">
      <c r="T98">
        <f t="shared" si="14"/>
        <v>3.0924523602777452E-2</v>
      </c>
      <c r="AD98">
        <f t="shared" si="13"/>
        <v>5.0400000000000002E-3</v>
      </c>
    </row>
    <row r="99" spans="4:30" x14ac:dyDescent="0.25">
      <c r="D99">
        <v>3070</v>
      </c>
      <c r="E99">
        <f>680/G91</f>
        <v>643.18069346775724</v>
      </c>
      <c r="T99">
        <f t="shared" si="14"/>
        <v>3.0891769163139484E-2</v>
      </c>
      <c r="AD99">
        <f t="shared" si="13"/>
        <v>5.0324999999999996E-3</v>
      </c>
    </row>
    <row r="100" spans="4:30" x14ac:dyDescent="0.25">
      <c r="D100">
        <v>2750</v>
      </c>
      <c r="E100">
        <f>250/G92</f>
        <v>199.79874778361585</v>
      </c>
      <c r="T100">
        <f t="shared" si="14"/>
        <v>3.085988615219417E-2</v>
      </c>
      <c r="AD100">
        <f t="shared" si="13"/>
        <v>5.0274999999999999E-3</v>
      </c>
    </row>
    <row r="101" spans="4:30" x14ac:dyDescent="0.25">
      <c r="T101">
        <f t="shared" si="14"/>
        <v>3.0828876891491993E-2</v>
      </c>
      <c r="AD101">
        <f t="shared" si="13"/>
        <v>5.025E-3</v>
      </c>
    </row>
    <row r="102" spans="4:30" x14ac:dyDescent="0.25">
      <c r="D102">
        <f>E102/60</f>
        <v>14.049657354189552</v>
      </c>
      <c r="E102">
        <f>E99+E100</f>
        <v>842.97944125137315</v>
      </c>
      <c r="T102">
        <f t="shared" si="14"/>
        <v>3.0798743644366418E-2</v>
      </c>
      <c r="AD102">
        <f t="shared" si="13"/>
        <v>5.0000000000000001E-3</v>
      </c>
    </row>
    <row r="103" spans="4:30" x14ac:dyDescent="0.25">
      <c r="T103">
        <f t="shared" si="14"/>
        <v>3.0769307955320537E-2</v>
      </c>
    </row>
    <row r="104" spans="4:30" x14ac:dyDescent="0.25">
      <c r="T104">
        <f t="shared" si="14"/>
        <v>3.0740752345306679E-2</v>
      </c>
    </row>
    <row r="105" spans="4:30" x14ac:dyDescent="0.25">
      <c r="T105">
        <f t="shared" si="14"/>
        <v>3.0711269454387617E-2</v>
      </c>
    </row>
    <row r="106" spans="4:30" x14ac:dyDescent="0.25">
      <c r="T106">
        <f t="shared" si="14"/>
        <v>3.0684116725548244E-2</v>
      </c>
    </row>
    <row r="107" spans="4:30" x14ac:dyDescent="0.25">
      <c r="T107">
        <f t="shared" si="14"/>
        <v>3.0656218713205344E-2</v>
      </c>
    </row>
    <row r="108" spans="4:30" x14ac:dyDescent="0.25">
      <c r="T108">
        <f t="shared" si="14"/>
        <v>3.0625941343240353E-2</v>
      </c>
    </row>
    <row r="109" spans="4:30" x14ac:dyDescent="0.25">
      <c r="T109">
        <f t="shared" si="14"/>
        <v>3.0596364721502962E-2</v>
      </c>
    </row>
    <row r="110" spans="4:30" x14ac:dyDescent="0.25">
      <c r="T110">
        <f t="shared" si="14"/>
        <v>3.0516349058377953E-2</v>
      </c>
    </row>
    <row r="111" spans="4:30" x14ac:dyDescent="0.25">
      <c r="T111">
        <f t="shared" si="14"/>
        <v>3.0395913881548962E-2</v>
      </c>
    </row>
    <row r="112" spans="4:30" x14ac:dyDescent="0.25">
      <c r="T112">
        <f t="shared" si="14"/>
        <v>3.0295149261280959E-2</v>
      </c>
    </row>
  </sheetData>
  <mergeCells count="10">
    <mergeCell ref="AG2:AH2"/>
    <mergeCell ref="AJ2:AK2"/>
    <mergeCell ref="J90:L90"/>
    <mergeCell ref="M90:O90"/>
    <mergeCell ref="M1:O1"/>
    <mergeCell ref="P1:R1"/>
    <mergeCell ref="S1:U1"/>
    <mergeCell ref="X1:Y1"/>
    <mergeCell ref="AC2:AD2"/>
    <mergeCell ref="AE2:A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无溶解无悬浮压力</vt:lpstr>
      <vt:lpstr>无溶解无悬浮气体</vt:lpstr>
      <vt:lpstr>有溶解气体</vt:lpstr>
      <vt:lpstr>同时存在溶解和悬浮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2022-07-05T16:03:49Z</dcterms:modified>
</cp:coreProperties>
</file>