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ubineaujeremie/Documents/Articles/2022.01 - Datations phosphates/"/>
    </mc:Choice>
  </mc:AlternateContent>
  <xr:revisionPtr revIDLastSave="0" documentId="13_ncr:1_{EF7B49F2-32B2-6940-ACCD-B6F75D1EB3DD}" xr6:coauthVersionLast="47" xr6:coauthVersionMax="47" xr10:uidLastSave="{00000000-0000-0000-0000-000000000000}"/>
  <bookViews>
    <workbookView xWindow="-30280" yWindow="2160" windowWidth="25600" windowHeight="14540" xr2:uid="{A29EF02B-4F9E-484B-8AFC-631213DD58C9}"/>
  </bookViews>
  <sheets>
    <sheet name="Table S1" sheetId="5" r:id="rId1"/>
    <sheet name="Table S2" sheetId="6" r:id="rId2"/>
    <sheet name="Table S3" sheetId="4" r:id="rId3"/>
    <sheet name="Table S4" sheetId="3" r:id="rId4"/>
    <sheet name="Table S5" sheetId="2" r:id="rId5"/>
    <sheet name="Table S6" sheetId="1" r:id="rId6"/>
    <sheet name="Table S7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16" i="8" l="1"/>
  <c r="AT19" i="8"/>
  <c r="AT18" i="8"/>
  <c r="AT17" i="8"/>
  <c r="AH48" i="6" l="1"/>
  <c r="AH47" i="6"/>
  <c r="AH46" i="6"/>
  <c r="AH45" i="6"/>
  <c r="AH4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T7" i="8"/>
  <c r="AT8" i="8"/>
  <c r="AT9" i="8"/>
  <c r="AT10" i="8"/>
  <c r="AT11" i="8"/>
  <c r="AT13" i="8"/>
  <c r="AT14" i="8"/>
  <c r="AT6" i="8"/>
  <c r="AU7" i="1"/>
  <c r="AU8" i="1"/>
  <c r="AU9" i="1"/>
  <c r="AU10" i="1"/>
  <c r="AU11" i="1"/>
  <c r="AU12" i="1"/>
  <c r="AU13" i="1"/>
  <c r="AU14" i="1"/>
  <c r="AU15" i="1"/>
  <c r="AU16" i="1"/>
  <c r="AU17" i="1"/>
  <c r="AU18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6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BL21" i="1" l="1"/>
  <c r="BM21" i="1"/>
  <c r="BM6" i="1"/>
  <c r="BL6" i="1"/>
  <c r="BM34" i="1"/>
  <c r="BL34" i="1"/>
  <c r="BM7" i="1"/>
  <c r="BL7" i="1"/>
  <c r="BL20" i="1"/>
  <c r="BM20" i="1"/>
  <c r="BM33" i="1"/>
  <c r="BL33" i="1"/>
</calcChain>
</file>

<file path=xl/sharedStrings.xml><?xml version="1.0" encoding="utf-8"?>
<sst xmlns="http://schemas.openxmlformats.org/spreadsheetml/2006/main" count="1523" uniqueCount="459">
  <si>
    <t>Identifier</t>
  </si>
  <si>
    <t>S270921a-01.d</t>
  </si>
  <si>
    <t>S270921a-02.d</t>
  </si>
  <si>
    <t>S270921a-03.d</t>
  </si>
  <si>
    <t>S270921a-04.d</t>
  </si>
  <si>
    <t>S270921a-05.d</t>
  </si>
  <si>
    <t>S270921a-06.d</t>
  </si>
  <si>
    <t>S270921a-07.d</t>
  </si>
  <si>
    <t>S270921a-08.d</t>
  </si>
  <si>
    <t>S270921a-09.d</t>
  </si>
  <si>
    <t>S270921a-10.d</t>
  </si>
  <si>
    <t>S270921a-11.d</t>
  </si>
  <si>
    <t>S270921a-12.d</t>
  </si>
  <si>
    <t>S270921a-13.d</t>
  </si>
  <si>
    <t>S270921a-14.d</t>
  </si>
  <si>
    <t>S270921a-15.d</t>
  </si>
  <si>
    <t>S270921a-16.d</t>
  </si>
  <si>
    <t>S270921a-17.d</t>
  </si>
  <si>
    <t>S270921a-18.d</t>
  </si>
  <si>
    <t>S270921a-19.d</t>
  </si>
  <si>
    <t>S270921a-20.d</t>
  </si>
  <si>
    <t>S270921a-21.d</t>
  </si>
  <si>
    <t>S270921a-22.d</t>
  </si>
  <si>
    <t>S270921a-23.d</t>
  </si>
  <si>
    <t>S270921a-24.d</t>
  </si>
  <si>
    <t>S270921a-25.d</t>
  </si>
  <si>
    <t>S270921a-26.d</t>
  </si>
  <si>
    <t>S270921a-27.d</t>
  </si>
  <si>
    <t>S270921a-28.d</t>
  </si>
  <si>
    <t>S270921a-29.d</t>
  </si>
  <si>
    <t>S270921a-30.d</t>
  </si>
  <si>
    <t>S270921a-31.d</t>
  </si>
  <si>
    <t>S270921a-32.d</t>
  </si>
  <si>
    <t>S270921a-33.d</t>
  </si>
  <si>
    <t>S270921a-34.d</t>
  </si>
  <si>
    <t>S270921a-35.d</t>
  </si>
  <si>
    <t>S270921a-36.d</t>
  </si>
  <si>
    <t>AMZ9</t>
  </si>
  <si>
    <t>Th/U</t>
  </si>
  <si>
    <t>rho</t>
  </si>
  <si>
    <t>S270921b-01.d</t>
  </si>
  <si>
    <t>S270921b-02.d</t>
  </si>
  <si>
    <t>S270921b-03.d</t>
  </si>
  <si>
    <t>S270921b-04.d</t>
  </si>
  <si>
    <t>S270921b-05.d</t>
  </si>
  <si>
    <t>S270921b-06.d</t>
  </si>
  <si>
    <t>S270921b-07.d</t>
  </si>
  <si>
    <t>S270921b-08.d</t>
  </si>
  <si>
    <t>S270921b-09.d</t>
  </si>
  <si>
    <t>S270921b-10.d</t>
  </si>
  <si>
    <t>S270921b-11.d</t>
  </si>
  <si>
    <t>S270921b-12.d</t>
  </si>
  <si>
    <t>S270921b-13.d</t>
  </si>
  <si>
    <t>S270921b-14.d</t>
  </si>
  <si>
    <t>S270921b-15.d</t>
  </si>
  <si>
    <t>S270921b-16.d</t>
  </si>
  <si>
    <t>S270921b-17.d</t>
  </si>
  <si>
    <t>S270921b-18.d</t>
  </si>
  <si>
    <t>S270921b-19.d</t>
  </si>
  <si>
    <t>S270921b-20.d</t>
  </si>
  <si>
    <t>S270921b-21.d</t>
  </si>
  <si>
    <t>S270921b-22.d</t>
  </si>
  <si>
    <t>S270921b-23.d</t>
  </si>
  <si>
    <t>S270921b-24.d</t>
  </si>
  <si>
    <t>S270921b-25.d</t>
  </si>
  <si>
    <t>S270921b-26.d</t>
  </si>
  <si>
    <t>S270921b-27.d</t>
  </si>
  <si>
    <t>S270921b-28.d</t>
  </si>
  <si>
    <t>S270921b-29.d</t>
  </si>
  <si>
    <t>S270921b-30.d</t>
  </si>
  <si>
    <t>S270921b-31.d</t>
  </si>
  <si>
    <t>S270921b-32.d</t>
  </si>
  <si>
    <t>S270921b-33.d</t>
  </si>
  <si>
    <t>S270921b-34.d</t>
  </si>
  <si>
    <t>S270921b-35.d</t>
  </si>
  <si>
    <t>S270921b-36.d</t>
  </si>
  <si>
    <t>S270921c-01.d</t>
  </si>
  <si>
    <t>S270921c-02.d</t>
  </si>
  <si>
    <t>S270921c-03.d</t>
  </si>
  <si>
    <t>S270921c-04.d</t>
  </si>
  <si>
    <t>S270921c-05.d</t>
  </si>
  <si>
    <t>S270921c-06.d</t>
  </si>
  <si>
    <t>S270921c-07.d</t>
  </si>
  <si>
    <t>S270921c-08.d</t>
  </si>
  <si>
    <t>S270921c-09.d</t>
  </si>
  <si>
    <t>S270921c-10.d</t>
  </si>
  <si>
    <t>S270921c-11.d</t>
  </si>
  <si>
    <t>S270921c-12.d</t>
  </si>
  <si>
    <t>S270921c-13.d</t>
  </si>
  <si>
    <t>S270921c-14.d</t>
  </si>
  <si>
    <t>S270921c-15.d</t>
  </si>
  <si>
    <t>S270921c-16.d</t>
  </si>
  <si>
    <t>S270921c-17.d</t>
  </si>
  <si>
    <t>S270921c-18.d</t>
  </si>
  <si>
    <t>S270921c-19.d</t>
  </si>
  <si>
    <t>S270921c-20.d</t>
  </si>
  <si>
    <t>S270921c-21.d</t>
  </si>
  <si>
    <t>S270921c-22.d</t>
  </si>
  <si>
    <t>S270921c-23.d</t>
  </si>
  <si>
    <t>S270921c-24.d</t>
  </si>
  <si>
    <t>S270921c-25.d</t>
  </si>
  <si>
    <t>S270921c-26.d</t>
  </si>
  <si>
    <t>S270921c-27.d</t>
  </si>
  <si>
    <t>S270921c-28.d</t>
  </si>
  <si>
    <t>S270921c-29.d</t>
  </si>
  <si>
    <t>S270921c-30.d</t>
  </si>
  <si>
    <t>S270921c-31.d</t>
  </si>
  <si>
    <t>S270921c-32.d</t>
  </si>
  <si>
    <t>S270921c-33.d</t>
  </si>
  <si>
    <t>S270921c-34.d</t>
  </si>
  <si>
    <t>S270921c-35.d</t>
  </si>
  <si>
    <t>S270921c-36.d</t>
  </si>
  <si>
    <t>Sample</t>
  </si>
  <si>
    <t>AMZ8</t>
  </si>
  <si>
    <t>AMZ 13</t>
  </si>
  <si>
    <r>
      <rPr>
        <vertAlign val="superscript"/>
        <sz val="10"/>
        <color theme="1"/>
        <rFont val="Helvetica"/>
        <family val="2"/>
      </rPr>
      <t>238</t>
    </r>
    <r>
      <rPr>
        <sz val="10"/>
        <color theme="1"/>
        <rFont val="Helvetica"/>
        <family val="2"/>
      </rPr>
      <t>U/</t>
    </r>
    <r>
      <rPr>
        <vertAlign val="superscript"/>
        <sz val="10"/>
        <color theme="1"/>
        <rFont val="Helvetica"/>
        <family val="2"/>
      </rPr>
      <t>206</t>
    </r>
    <r>
      <rPr>
        <sz val="10"/>
        <color theme="1"/>
        <rFont val="Helvetica"/>
        <family val="2"/>
      </rPr>
      <t>Pb</t>
    </r>
  </si>
  <si>
    <t>±2𝝈 (%)</t>
  </si>
  <si>
    <r>
      <rPr>
        <vertAlign val="superscript"/>
        <sz val="10"/>
        <color theme="1"/>
        <rFont val="Helvetica"/>
        <family val="2"/>
      </rPr>
      <t>207</t>
    </r>
    <r>
      <rPr>
        <sz val="10"/>
        <color theme="1"/>
        <rFont val="Helvetica"/>
        <family val="2"/>
      </rPr>
      <t>Pb/</t>
    </r>
    <r>
      <rPr>
        <vertAlign val="superscript"/>
        <sz val="10"/>
        <color theme="1"/>
        <rFont val="Helvetica"/>
        <family val="2"/>
      </rPr>
      <t>206</t>
    </r>
    <r>
      <rPr>
        <sz val="10"/>
        <color theme="1"/>
        <rFont val="Helvetica"/>
        <family val="2"/>
      </rPr>
      <t>Pb</t>
    </r>
  </si>
  <si>
    <t>Durango-1.d</t>
  </si>
  <si>
    <t>Durango-2.d</t>
  </si>
  <si>
    <t>Durango-3.d</t>
  </si>
  <si>
    <t>Durango-4.d</t>
  </si>
  <si>
    <t>Durango-5.d</t>
  </si>
  <si>
    <t>Durango-6.d</t>
  </si>
  <si>
    <t>McClure-1.d</t>
  </si>
  <si>
    <t>McClure-2.d</t>
  </si>
  <si>
    <t>McClure-3.d</t>
  </si>
  <si>
    <t>McClure-4.d</t>
  </si>
  <si>
    <t>McClure-5.d</t>
  </si>
  <si>
    <t>McClure-6.d</t>
  </si>
  <si>
    <r>
      <rPr>
        <vertAlign val="superscript"/>
        <sz val="10"/>
        <color theme="1"/>
        <rFont val="Helvetica"/>
        <family val="2"/>
      </rPr>
      <t>207</t>
    </r>
    <r>
      <rPr>
        <sz val="10"/>
        <color theme="1"/>
        <rFont val="Helvetica"/>
        <family val="2"/>
      </rPr>
      <t>Pb-corrected age</t>
    </r>
  </si>
  <si>
    <t>±2𝝈 (absolute)</t>
  </si>
  <si>
    <t>U (ppm)</t>
  </si>
  <si>
    <r>
      <t>f206</t>
    </r>
    <r>
      <rPr>
        <vertAlign val="superscript"/>
        <sz val="10"/>
        <color theme="1"/>
        <rFont val="Helvetica"/>
        <family val="2"/>
      </rPr>
      <t>§</t>
    </r>
  </si>
  <si>
    <r>
      <t xml:space="preserve">§ refers to the </t>
    </r>
    <r>
      <rPr>
        <vertAlign val="superscript"/>
        <sz val="10"/>
        <color theme="1"/>
        <rFont val="Helvetica"/>
        <family val="2"/>
      </rPr>
      <t>206</t>
    </r>
    <r>
      <rPr>
        <sz val="10"/>
        <color theme="1"/>
        <rFont val="Helvetica"/>
        <family val="2"/>
      </rPr>
      <t>Pb</t>
    </r>
    <r>
      <rPr>
        <vertAlign val="subscript"/>
        <sz val="10"/>
        <color theme="1"/>
        <rFont val="Helvetica"/>
        <family val="2"/>
      </rPr>
      <t>common</t>
    </r>
    <r>
      <rPr>
        <sz val="10"/>
        <color theme="1"/>
        <rFont val="Helvetica"/>
        <family val="2"/>
      </rPr>
      <t>/</t>
    </r>
    <r>
      <rPr>
        <vertAlign val="superscript"/>
        <sz val="10"/>
        <color theme="1"/>
        <rFont val="Helvetica"/>
        <family val="2"/>
      </rPr>
      <t>206</t>
    </r>
    <r>
      <rPr>
        <sz val="10"/>
        <color theme="1"/>
        <rFont val="Helvetica"/>
        <family val="2"/>
      </rPr>
      <t>Pb</t>
    </r>
    <r>
      <rPr>
        <vertAlign val="subscript"/>
        <sz val="10"/>
        <color theme="1"/>
        <rFont val="Helvetica"/>
        <family val="2"/>
      </rPr>
      <t>total</t>
    </r>
  </si>
  <si>
    <t>Durango</t>
  </si>
  <si>
    <t>McClure</t>
  </si>
  <si>
    <t>Table S4. Apatite standard data.</t>
  </si>
  <si>
    <t>Laboratory &amp; Sample Preparation</t>
  </si>
  <si>
    <t>Laboratory name</t>
  </si>
  <si>
    <t>GeOHeLiS Analytical Platform, OSUR, Univ Rennes 1, France</t>
  </si>
  <si>
    <t>Sample type/mineral</t>
  </si>
  <si>
    <t>Apatite</t>
  </si>
  <si>
    <t>Laser ablation system</t>
  </si>
  <si>
    <t>Make, Model &amp; type</t>
  </si>
  <si>
    <t>ESI NWR193UC, Excimer</t>
  </si>
  <si>
    <t>Ablation cell</t>
  </si>
  <si>
    <t>ESI NWR TwoVol2</t>
  </si>
  <si>
    <t xml:space="preserve">Laser wavelength </t>
  </si>
  <si>
    <t>193 nm</t>
  </si>
  <si>
    <t xml:space="preserve">Pulse width </t>
  </si>
  <si>
    <t>&lt; 5 ns</t>
  </si>
  <si>
    <t xml:space="preserve">Fluence </t>
  </si>
  <si>
    <t xml:space="preserve">Repetition rate </t>
  </si>
  <si>
    <t xml:space="preserve">5Hz </t>
  </si>
  <si>
    <t xml:space="preserve">Spot size </t>
  </si>
  <si>
    <t xml:space="preserve">50 μm </t>
  </si>
  <si>
    <t>Sampling mode / pattern</t>
  </si>
  <si>
    <t>Single spot</t>
  </si>
  <si>
    <t>Carrier gas</t>
  </si>
  <si>
    <t>100% He, Ar make-up gas and N2 (3 ml/mn) combined using in-house smoothing device</t>
  </si>
  <si>
    <t xml:space="preserve">Background collection </t>
  </si>
  <si>
    <t>20 seconds</t>
  </si>
  <si>
    <t>Ablation duration</t>
  </si>
  <si>
    <t>60 seconds</t>
  </si>
  <si>
    <t>Wash-out delay</t>
  </si>
  <si>
    <t>15 seconds</t>
  </si>
  <si>
    <t>Cell carrier gas flow (He)</t>
  </si>
  <si>
    <t xml:space="preserve">0.75 l/min </t>
  </si>
  <si>
    <t>ICP-MS Instrument</t>
  </si>
  <si>
    <t>Agilent 7700x, Q-ICP-MS</t>
  </si>
  <si>
    <t>Sample introduction</t>
  </si>
  <si>
    <t xml:space="preserve">Via conventional tubing </t>
  </si>
  <si>
    <t xml:space="preserve">RF power </t>
  </si>
  <si>
    <t>1350W</t>
  </si>
  <si>
    <t>Sampler, skimmer cones</t>
  </si>
  <si>
    <t>Ni</t>
  </si>
  <si>
    <t>Extraction lenses</t>
  </si>
  <si>
    <t>X type</t>
  </si>
  <si>
    <t>Make-up gas flow (Ar)</t>
  </si>
  <si>
    <t>0.75 l/min</t>
  </si>
  <si>
    <t>Detection system</t>
  </si>
  <si>
    <t>Single collector secondary electron multiplier</t>
  </si>
  <si>
    <t>Data acquisition protocol</t>
  </si>
  <si>
    <t>Time-resolved analysis</t>
  </si>
  <si>
    <t>Scanning mode</t>
  </si>
  <si>
    <t>Peak hopping, one point per peak</t>
  </si>
  <si>
    <t>Detector mode</t>
  </si>
  <si>
    <t>Masses measured</t>
  </si>
  <si>
    <t xml:space="preserve">Integration time per peak </t>
  </si>
  <si>
    <t xml:space="preserve">10-30 ms </t>
  </si>
  <si>
    <t xml:space="preserve">Sensitivity / Efficiency </t>
  </si>
  <si>
    <t>23000 cps/ppm Pb (50µm, 10Hz)</t>
  </si>
  <si>
    <t>Data Processing</t>
  </si>
  <si>
    <t>Gas blank</t>
  </si>
  <si>
    <t xml:space="preserve">20 seconds on-peak </t>
  </si>
  <si>
    <t>Calibration strategy</t>
  </si>
  <si>
    <t>Madagascar apatite standard used as primary reference material, McClure and Durango standards used as secondary reference material (quality control)</t>
  </si>
  <si>
    <t>Common-Pb correction, composition and uncertainty</t>
  </si>
  <si>
    <t>No common-Pb correction.</t>
  </si>
  <si>
    <t>Reference Material info</t>
  </si>
  <si>
    <t>McClure (Schoene and Bowring 2006)</t>
  </si>
  <si>
    <t>Durango (McDowell et al. 2005)</t>
  </si>
  <si>
    <t xml:space="preserve">Data processing package used </t>
  </si>
  <si>
    <t>Iolite (Paton et al., 2010), VizualAge_UcomPbine (Chew et al., 2014)</t>
  </si>
  <si>
    <t>More information on the procedure in Pochon et al., 2016</t>
  </si>
  <si>
    <t>Quality control / Validation</t>
  </si>
  <si>
    <t>Durango: 31.8 ± 0.3 Ma (N=36, MSWD=0.3 ; probability=1.000)</t>
  </si>
  <si>
    <t>References :</t>
  </si>
  <si>
    <t>Chew DM, Petrus JA, Kamber BS (2014) U–Pb LA–ICPMS dating using accessory mineral standards with variable common Pb. Chemical Geology 363:185-199 doi:https://doi.org/10.1016/j.chemgeo.2013.11.006</t>
  </si>
  <si>
    <t>McDowell FW, McIntosh WC, Farley KA (2005) A precise 40Ar–39Ar reference age for the Durango apatite (U–Th)/He and fission-track dating standard. Chemical Geology 214(3):249-263 doi:https://doi.org/10.1016/j.chemgeo.2004.10.002</t>
  </si>
  <si>
    <t>Paton C, Woodhead JD, Hellstrom JC, Hergt JM, Greig A, Maas R (2010) Improved laser ablation U-Pb zircon geochronology through robust downhole fractionation correction. Geochemistry, Geophysics, Geosystems 11(3) doi:10.1029/2009GC002618</t>
  </si>
  <si>
    <t>Pochon A, Poujol M, Gloaguen E, Branquet Y, Cagnard F, Gumiaux C, Gapais D (2016) U-Pb LA-ICP-MS dating of apatite in mafic rocks: Evidence for a major magmatic event at the Devonian-Carboniferous boundary in the Armorican Massif (France). American Mineralogist 101(11):2430-2442 doi:http://dx.doi.org/10.2138/am-2016-5736</t>
  </si>
  <si>
    <t xml:space="preserve">Schoene B, Bowring S (2006) U–Pb systematics of the McClure Mountain syenite: thermochronological constraints on the age of the 40Ar/39Ar standard MMhb. Contributions to Mineralogy and Petrology 151(5):615 </t>
  </si>
  <si>
    <t>ba_1</t>
  </si>
  <si>
    <t>ba_2</t>
  </si>
  <si>
    <t>ba_3</t>
  </si>
  <si>
    <t>ba_4</t>
  </si>
  <si>
    <t>ba_5</t>
  </si>
  <si>
    <t>ba_6</t>
  </si>
  <si>
    <t>ba_7</t>
  </si>
  <si>
    <t>ba_8</t>
  </si>
  <si>
    <t>ba_9</t>
  </si>
  <si>
    <t>ba_10</t>
  </si>
  <si>
    <t>ba_11</t>
  </si>
  <si>
    <t>ba_12</t>
  </si>
  <si>
    <t>ba_13</t>
  </si>
  <si>
    <t>ba_14</t>
  </si>
  <si>
    <t>ba_15</t>
  </si>
  <si>
    <t>Si29</t>
  </si>
  <si>
    <t>P31</t>
  </si>
  <si>
    <t>Ca43</t>
  </si>
  <si>
    <t>Sc45</t>
  </si>
  <si>
    <t>Ti47</t>
  </si>
  <si>
    <t>V51</t>
  </si>
  <si>
    <t>Cr52</t>
  </si>
  <si>
    <t>Mn55</t>
  </si>
  <si>
    <t>Co59</t>
  </si>
  <si>
    <t>Ni60</t>
  </si>
  <si>
    <t>Cu63</t>
  </si>
  <si>
    <t>Zn66</t>
  </si>
  <si>
    <t>Ga71</t>
  </si>
  <si>
    <t>As75</t>
  </si>
  <si>
    <t>Se77</t>
  </si>
  <si>
    <t>Rb85</t>
  </si>
  <si>
    <t>Sr88</t>
  </si>
  <si>
    <t>Y89</t>
  </si>
  <si>
    <t>Zr91</t>
  </si>
  <si>
    <t>Nb93</t>
  </si>
  <si>
    <t>Cd111</t>
  </si>
  <si>
    <t>Sn118</t>
  </si>
  <si>
    <t>Cs133</t>
  </si>
  <si>
    <t>Ba137</t>
  </si>
  <si>
    <t>La139</t>
  </si>
  <si>
    <t>Ce140</t>
  </si>
  <si>
    <t>Pr141</t>
  </si>
  <si>
    <t>Nd146</t>
  </si>
  <si>
    <t>Sm147</t>
  </si>
  <si>
    <t>Eu151</t>
  </si>
  <si>
    <t>Gd157</t>
  </si>
  <si>
    <t>Tb159</t>
  </si>
  <si>
    <t>Dy163</t>
  </si>
  <si>
    <t>Ho165</t>
  </si>
  <si>
    <t>Er167</t>
  </si>
  <si>
    <t>Tm169</t>
  </si>
  <si>
    <t>Yb173</t>
  </si>
  <si>
    <t>Lu175</t>
  </si>
  <si>
    <t>Hf177</t>
  </si>
  <si>
    <t>Ta181</t>
  </si>
  <si>
    <t>Au197</t>
  </si>
  <si>
    <t>Pb208</t>
  </si>
  <si>
    <t>Th232</t>
  </si>
  <si>
    <t>U238</t>
  </si>
  <si>
    <t>∑REE</t>
  </si>
  <si>
    <t>ba_16</t>
  </si>
  <si>
    <t>ba_17</t>
  </si>
  <si>
    <t>ba_18</t>
  </si>
  <si>
    <t>ba_19</t>
  </si>
  <si>
    <t>ba_20</t>
  </si>
  <si>
    <t>ba_21</t>
  </si>
  <si>
    <t>ba_22</t>
  </si>
  <si>
    <t>ba_23</t>
  </si>
  <si>
    <t>ba_24</t>
  </si>
  <si>
    <t>ba_25</t>
  </si>
  <si>
    <t>ba_26</t>
  </si>
  <si>
    <t>ba_27</t>
  </si>
  <si>
    <t>ba_28</t>
  </si>
  <si>
    <t>ba_29</t>
  </si>
  <si>
    <t>ba_30</t>
  </si>
  <si>
    <t>ba_31</t>
  </si>
  <si>
    <t>ba_32</t>
  </si>
  <si>
    <t>ba_33</t>
  </si>
  <si>
    <t>ba_34</t>
  </si>
  <si>
    <t>ba_35</t>
  </si>
  <si>
    <t>ba_36</t>
  </si>
  <si>
    <t>ba_37</t>
  </si>
  <si>
    <t>ba_38</t>
  </si>
  <si>
    <t>ba_39</t>
  </si>
  <si>
    <t>ba_40</t>
  </si>
  <si>
    <t>AMZ13</t>
  </si>
  <si>
    <t>(wt.%)</t>
  </si>
  <si>
    <t>ppm</t>
  </si>
  <si>
    <t>(ppm)</t>
  </si>
  <si>
    <t>b.d.</t>
  </si>
  <si>
    <t>b.d. refers to below detection</t>
  </si>
  <si>
    <t>BSI</t>
  </si>
  <si>
    <t>Y/Ho</t>
  </si>
  <si>
    <r>
      <t>(Sm/Yb)</t>
    </r>
    <r>
      <rPr>
        <vertAlign val="subscript"/>
        <sz val="10"/>
        <color theme="1"/>
        <rFont val="Helvetica"/>
        <family val="2"/>
      </rPr>
      <t>SN</t>
    </r>
  </si>
  <si>
    <r>
      <t>(Sm/Pr)</t>
    </r>
    <r>
      <rPr>
        <vertAlign val="subscript"/>
        <sz val="10"/>
        <color theme="1"/>
        <rFont val="Helvetica"/>
        <family val="2"/>
      </rPr>
      <t>SN</t>
    </r>
  </si>
  <si>
    <r>
      <t>(Ce/Ce*)</t>
    </r>
    <r>
      <rPr>
        <vertAlign val="subscript"/>
        <sz val="10"/>
        <color rgb="FF000000"/>
        <rFont val="Helvetica"/>
        <family val="2"/>
      </rPr>
      <t>SN</t>
    </r>
  </si>
  <si>
    <r>
      <t>(Pr/Pr*)</t>
    </r>
    <r>
      <rPr>
        <vertAlign val="subscript"/>
        <sz val="10"/>
        <color rgb="FF000000"/>
        <rFont val="Helvetica"/>
        <family val="2"/>
      </rPr>
      <t>SN</t>
    </r>
  </si>
  <si>
    <r>
      <t>(Dy/Sm)</t>
    </r>
    <r>
      <rPr>
        <vertAlign val="subscript"/>
        <sz val="10"/>
        <color theme="1"/>
        <rFont val="Helvetica"/>
        <family val="2"/>
      </rPr>
      <t>SN</t>
    </r>
  </si>
  <si>
    <r>
      <t>(La/Yb)</t>
    </r>
    <r>
      <rPr>
        <vertAlign val="subscript"/>
        <sz val="10"/>
        <color rgb="FF000000"/>
        <rFont val="Helvetica"/>
        <family val="2"/>
      </rPr>
      <t>SN</t>
    </r>
  </si>
  <si>
    <r>
      <t>(La/Sm)</t>
    </r>
    <r>
      <rPr>
        <vertAlign val="subscript"/>
        <sz val="10"/>
        <color rgb="FF000000"/>
        <rFont val="Helvetica"/>
        <family val="2"/>
      </rPr>
      <t>SN</t>
    </r>
  </si>
  <si>
    <r>
      <t>(Eu/Eu*)</t>
    </r>
    <r>
      <rPr>
        <vertAlign val="subscript"/>
        <sz val="10"/>
        <color rgb="FF000000"/>
        <rFont val="Helvetica"/>
        <family val="2"/>
      </rPr>
      <t>SN</t>
    </r>
  </si>
  <si>
    <r>
      <t>(Gd/Gd*)</t>
    </r>
    <r>
      <rPr>
        <vertAlign val="subscript"/>
        <sz val="10"/>
        <color rgb="FF000000"/>
        <rFont val="Helvetica"/>
        <family val="2"/>
      </rPr>
      <t>SN</t>
    </r>
  </si>
  <si>
    <r>
      <t>(Y/Y*)</t>
    </r>
    <r>
      <rPr>
        <vertAlign val="subscript"/>
        <sz val="10"/>
        <color rgb="FF000000"/>
        <rFont val="Helvetica"/>
        <family val="2"/>
      </rPr>
      <t>SN</t>
    </r>
  </si>
  <si>
    <r>
      <t>(La/Nd)</t>
    </r>
    <r>
      <rPr>
        <vertAlign val="subscript"/>
        <sz val="10"/>
        <color rgb="FF000000"/>
        <rFont val="Helvetica"/>
        <family val="2"/>
      </rPr>
      <t>SN</t>
    </r>
  </si>
  <si>
    <t>FeO</t>
  </si>
  <si>
    <t>MgO</t>
  </si>
  <si>
    <t>MnO</t>
  </si>
  <si>
    <t>CaO</t>
  </si>
  <si>
    <t>F</t>
  </si>
  <si>
    <t>Cl</t>
  </si>
  <si>
    <t>Total</t>
  </si>
  <si>
    <t>AMZ8-z3.1</t>
  </si>
  <si>
    <t>AMZ8-z3.2</t>
  </si>
  <si>
    <t>AMZ8-z3.3</t>
  </si>
  <si>
    <t>AMZ8-z2.4</t>
  </si>
  <si>
    <t>AMZ8-z2.5</t>
  </si>
  <si>
    <t>AMZ8-z2.6</t>
  </si>
  <si>
    <t>AMZ8-z2.7</t>
  </si>
  <si>
    <t>AMZ8-z2.8</t>
  </si>
  <si>
    <t>AMZ8-z1.10</t>
  </si>
  <si>
    <t>AMZ8-z1.11</t>
  </si>
  <si>
    <t>AMZ8-z1.12</t>
  </si>
  <si>
    <t>AMZ8-z1.13</t>
  </si>
  <si>
    <t>AMZ8-z1.14</t>
  </si>
  <si>
    <t>AMZ8-z1.15</t>
  </si>
  <si>
    <t>AMZ13-z2.1</t>
  </si>
  <si>
    <t>AMZ13-z2.2</t>
  </si>
  <si>
    <t>AMZ13-z2.3</t>
  </si>
  <si>
    <t>AMZ13-z2.4</t>
  </si>
  <si>
    <t>AMZ13-z2.5</t>
  </si>
  <si>
    <t>AMZ13-z2.6</t>
  </si>
  <si>
    <t>AMZ13-z2.7</t>
  </si>
  <si>
    <t>AMZ13-z1.8</t>
  </si>
  <si>
    <t>AMZ13-z1.9</t>
  </si>
  <si>
    <t>AMZ13-z1.10</t>
  </si>
  <si>
    <t>AMZ13-z1.11</t>
  </si>
  <si>
    <t>AMZ13-z1.13</t>
  </si>
  <si>
    <t>AMZ13-z1.12</t>
  </si>
  <si>
    <t>AMZ9z1.1</t>
  </si>
  <si>
    <t>AMZ9z1.2</t>
  </si>
  <si>
    <t>AMZ9z1.3</t>
  </si>
  <si>
    <t>AMZ9z1.4</t>
  </si>
  <si>
    <t>AMZ9z1.5</t>
  </si>
  <si>
    <t>AMZ9z2.2</t>
  </si>
  <si>
    <t>AMZ9z2.3</t>
  </si>
  <si>
    <t>AMZ9z2.4</t>
  </si>
  <si>
    <t>AMZ9z2.5</t>
  </si>
  <si>
    <t>AMZ9z2.6</t>
  </si>
  <si>
    <t>AMZ9z2.7</t>
  </si>
  <si>
    <t>AMZ9z2.1</t>
  </si>
  <si>
    <t>AMZ8-z1.9</t>
  </si>
  <si>
    <t>Omitted data in Tera-Wasserburg plots are in red.</t>
  </si>
  <si>
    <t>Table S1. EPMA data.</t>
  </si>
  <si>
    <t>(%)</t>
  </si>
  <si>
    <r>
      <t>Al</t>
    </r>
    <r>
      <rPr>
        <vertAlign val="subscript"/>
        <sz val="10"/>
        <color theme="1"/>
        <rFont val="Helvetica"/>
        <family val="2"/>
      </rPr>
      <t>2</t>
    </r>
    <r>
      <rPr>
        <sz val="10"/>
        <color theme="1"/>
        <rFont val="Helvetica"/>
        <family val="2"/>
      </rPr>
      <t>O</t>
    </r>
    <r>
      <rPr>
        <vertAlign val="subscript"/>
        <sz val="10"/>
        <color theme="1"/>
        <rFont val="Helvetica"/>
        <family val="2"/>
      </rPr>
      <t>3</t>
    </r>
  </si>
  <si>
    <r>
      <t>Na</t>
    </r>
    <r>
      <rPr>
        <vertAlign val="subscript"/>
        <sz val="10"/>
        <color theme="1"/>
        <rFont val="Helvetica"/>
        <family val="2"/>
      </rPr>
      <t>2</t>
    </r>
    <r>
      <rPr>
        <sz val="10"/>
        <color theme="1"/>
        <rFont val="Helvetica"/>
        <family val="2"/>
      </rPr>
      <t>O</t>
    </r>
  </si>
  <si>
    <r>
      <t>K</t>
    </r>
    <r>
      <rPr>
        <vertAlign val="subscript"/>
        <sz val="10"/>
        <color theme="1"/>
        <rFont val="Helvetica"/>
        <family val="2"/>
      </rPr>
      <t>2</t>
    </r>
    <r>
      <rPr>
        <sz val="10"/>
        <color theme="1"/>
        <rFont val="Helvetica"/>
        <family val="2"/>
      </rPr>
      <t>O</t>
    </r>
  </si>
  <si>
    <r>
      <t>TiO</t>
    </r>
    <r>
      <rPr>
        <vertAlign val="subscript"/>
        <sz val="10"/>
        <color theme="1"/>
        <rFont val="Helvetica"/>
        <family val="2"/>
      </rPr>
      <t>2</t>
    </r>
  </si>
  <si>
    <r>
      <t>SO</t>
    </r>
    <r>
      <rPr>
        <vertAlign val="subscript"/>
        <sz val="10"/>
        <color theme="1"/>
        <rFont val="Helvetica"/>
        <family val="2"/>
      </rPr>
      <t>2</t>
    </r>
  </si>
  <si>
    <r>
      <t>SiO</t>
    </r>
    <r>
      <rPr>
        <vertAlign val="subscript"/>
        <sz val="10"/>
        <color rgb="FF000000"/>
        <rFont val="Helvetica"/>
        <family val="2"/>
      </rPr>
      <t>2</t>
    </r>
  </si>
  <si>
    <r>
      <t>P</t>
    </r>
    <r>
      <rPr>
        <vertAlign val="subscript"/>
        <sz val="10"/>
        <color theme="1"/>
        <rFont val="Helvetica"/>
        <family val="2"/>
      </rPr>
      <t>2</t>
    </r>
    <r>
      <rPr>
        <sz val="10"/>
        <color theme="1"/>
        <rFont val="Helvetica"/>
        <family val="2"/>
      </rPr>
      <t>O</t>
    </r>
    <r>
      <rPr>
        <vertAlign val="subscript"/>
        <sz val="10"/>
        <color theme="1"/>
        <rFont val="Helvetica"/>
        <family val="2"/>
      </rPr>
      <t>5</t>
    </r>
  </si>
  <si>
    <t>P</t>
  </si>
  <si>
    <t>Si</t>
  </si>
  <si>
    <t>Na</t>
  </si>
  <si>
    <t>Ca</t>
  </si>
  <si>
    <t>K</t>
  </si>
  <si>
    <t>Ti</t>
  </si>
  <si>
    <t>Mg</t>
  </si>
  <si>
    <t>Al</t>
  </si>
  <si>
    <t>Mn</t>
  </si>
  <si>
    <t>Fe</t>
  </si>
  <si>
    <t>S</t>
  </si>
  <si>
    <t>Table S5. Sedimentary apatite U-Pb isotopic data.</t>
  </si>
  <si>
    <t>baNist612_1</t>
  </si>
  <si>
    <t>baNist612_2</t>
  </si>
  <si>
    <t>baNist612_3</t>
  </si>
  <si>
    <t>baNist612_4</t>
  </si>
  <si>
    <t>baNist612_5</t>
  </si>
  <si>
    <t>baNist612_6</t>
  </si>
  <si>
    <t>baNist612_7</t>
  </si>
  <si>
    <t>baNist612_8</t>
  </si>
  <si>
    <t>&lt;0.00000</t>
  </si>
  <si>
    <t>Trace element composition</t>
  </si>
  <si>
    <t>GeoRef 2021-Nist-612</t>
  </si>
  <si>
    <t>Error relative to standard</t>
  </si>
  <si>
    <t>GeoRef 2021-BIR_1G</t>
  </si>
  <si>
    <t>1 sigma error</t>
  </si>
  <si>
    <t>Detection limit</t>
  </si>
  <si>
    <t>Table S2. LA-ICP-MS data of NIST-612 and BIR-1G standards</t>
  </si>
  <si>
    <t>Minimum detection limit</t>
  </si>
  <si>
    <r>
      <t>6.3 J/cm</t>
    </r>
    <r>
      <rPr>
        <vertAlign val="superscript"/>
        <sz val="10"/>
        <color rgb="FF000000"/>
        <rFont val="Helvetica"/>
        <family val="2"/>
      </rPr>
      <t>2</t>
    </r>
  </si>
  <si>
    <r>
      <t>Pulse counting, dead time correction applied, and analog mode when signal intensity &gt; ~ 10</t>
    </r>
    <r>
      <rPr>
        <vertAlign val="superscript"/>
        <sz val="10"/>
        <color rgb="FF000000"/>
        <rFont val="Helvetica"/>
        <family val="2"/>
      </rPr>
      <t>6</t>
    </r>
    <r>
      <rPr>
        <sz val="10"/>
        <color rgb="FF000000"/>
        <rFont val="Helvetica"/>
        <family val="2"/>
      </rPr>
      <t xml:space="preserve"> cps</t>
    </r>
  </si>
  <si>
    <r>
      <t xml:space="preserve"> </t>
    </r>
    <r>
      <rPr>
        <vertAlign val="superscript"/>
        <sz val="10"/>
        <color rgb="FF000000"/>
        <rFont val="Helvetica"/>
        <family val="2"/>
      </rPr>
      <t>204</t>
    </r>
    <r>
      <rPr>
        <sz val="10"/>
        <color rgb="FF000000"/>
        <rFont val="Helvetica"/>
        <family val="2"/>
      </rPr>
      <t xml:space="preserve">(Hg + Pb), </t>
    </r>
    <r>
      <rPr>
        <vertAlign val="superscript"/>
        <sz val="10"/>
        <color rgb="FF000000"/>
        <rFont val="Helvetica"/>
        <family val="2"/>
      </rPr>
      <t>206</t>
    </r>
    <r>
      <rPr>
        <sz val="10"/>
        <color rgb="FF000000"/>
        <rFont val="Helvetica"/>
        <family val="2"/>
      </rPr>
      <t xml:space="preserve">Pb, </t>
    </r>
    <r>
      <rPr>
        <vertAlign val="superscript"/>
        <sz val="10"/>
        <color rgb="FF000000"/>
        <rFont val="Helvetica"/>
        <family val="2"/>
      </rPr>
      <t>207</t>
    </r>
    <r>
      <rPr>
        <sz val="10"/>
        <color rgb="FF000000"/>
        <rFont val="Helvetica"/>
        <family val="2"/>
      </rPr>
      <t xml:space="preserve">Pb, </t>
    </r>
    <r>
      <rPr>
        <vertAlign val="superscript"/>
        <sz val="10"/>
        <color rgb="FF000000"/>
        <rFont val="Helvetica"/>
        <family val="2"/>
      </rPr>
      <t>208</t>
    </r>
    <r>
      <rPr>
        <sz val="10"/>
        <color rgb="FF000000"/>
        <rFont val="Helvetica"/>
        <family val="2"/>
      </rPr>
      <t xml:space="preserve">Pb, </t>
    </r>
    <r>
      <rPr>
        <vertAlign val="superscript"/>
        <sz val="10"/>
        <color rgb="FF000000"/>
        <rFont val="Helvetica"/>
        <family val="2"/>
      </rPr>
      <t>232</t>
    </r>
    <r>
      <rPr>
        <sz val="10"/>
        <color rgb="FF000000"/>
        <rFont val="Helvetica"/>
        <family val="2"/>
      </rPr>
      <t xml:space="preserve">Th, </t>
    </r>
    <r>
      <rPr>
        <vertAlign val="superscript"/>
        <sz val="10"/>
        <color rgb="FF000000"/>
        <rFont val="Helvetica"/>
        <family val="2"/>
      </rPr>
      <t>238</t>
    </r>
    <r>
      <rPr>
        <sz val="10"/>
        <color rgb="FF000000"/>
        <rFont val="Helvetica"/>
        <family val="2"/>
      </rPr>
      <t xml:space="preserve">U + </t>
    </r>
    <r>
      <rPr>
        <vertAlign val="superscript"/>
        <sz val="10"/>
        <color rgb="FF000000"/>
        <rFont val="Helvetica"/>
        <family val="2"/>
      </rPr>
      <t>43</t>
    </r>
    <r>
      <rPr>
        <sz val="10"/>
        <color rgb="FF000000"/>
        <rFont val="Helvetica"/>
        <family val="2"/>
      </rPr>
      <t>Ca</t>
    </r>
  </si>
  <si>
    <t>McClure: 528.9 ± 3.3 Ma (N=30, MSWD=0.41 ; probability=0.998)</t>
  </si>
  <si>
    <t>Table S3. Operating conditions for the LA-ICP-MS equipment.</t>
  </si>
  <si>
    <t>Element</t>
  </si>
  <si>
    <t>da_26</t>
  </si>
  <si>
    <t>da_27</t>
  </si>
  <si>
    <t>da_28</t>
  </si>
  <si>
    <t>da_30</t>
  </si>
  <si>
    <t>daNist612_6</t>
  </si>
  <si>
    <t>da_31</t>
  </si>
  <si>
    <t>da_32</t>
  </si>
  <si>
    <t>da_34</t>
  </si>
  <si>
    <t>da_36</t>
  </si>
  <si>
    <t>daNist612_1</t>
  </si>
  <si>
    <t>daNist612_2</t>
  </si>
  <si>
    <t>daNist612_3</t>
  </si>
  <si>
    <t>daNist612_4</t>
  </si>
  <si>
    <t>daNist612_5</t>
  </si>
  <si>
    <t>daNist612_7</t>
  </si>
  <si>
    <t>Table S6. LA-ICP-MS data and REEY-based proxies of CFA.</t>
  </si>
  <si>
    <t>deNist612_1</t>
  </si>
  <si>
    <t>deNist612_2</t>
  </si>
  <si>
    <t>deNist612_3</t>
  </si>
  <si>
    <t>deNist612_4</t>
  </si>
  <si>
    <t>deNist612_5</t>
  </si>
  <si>
    <t>deNist612_6</t>
  </si>
  <si>
    <t>deNist612_7</t>
  </si>
  <si>
    <t>de_30</t>
  </si>
  <si>
    <t>de_32</t>
  </si>
  <si>
    <t>de_33</t>
  </si>
  <si>
    <t>de_40</t>
  </si>
  <si>
    <t>Table S7. LA-ICP-MS data of clay minerals.</t>
  </si>
  <si>
    <t>core</t>
  </si>
  <si>
    <t>edge</t>
  </si>
  <si>
    <t>Location</t>
  </si>
  <si>
    <t>mean</t>
  </si>
  <si>
    <t>1𝝈</t>
  </si>
  <si>
    <t>Madagascar (Chew et al. 2014)</t>
  </si>
  <si>
    <t>ba_BIR_1G_1</t>
  </si>
  <si>
    <t>ba_BIR_1G_2</t>
  </si>
  <si>
    <t>ba_BIR_1G_3</t>
  </si>
  <si>
    <t>ba_BIR_1G_4</t>
  </si>
  <si>
    <t>ba_BIR_1G_5</t>
  </si>
  <si>
    <t>da_BIR_1G_1</t>
  </si>
  <si>
    <t>da_BIR_1G_2</t>
  </si>
  <si>
    <t>da_BIR_1G_3</t>
  </si>
  <si>
    <t>da_BIR_1G_4</t>
  </si>
  <si>
    <t>de_BIR_1G_1</t>
  </si>
  <si>
    <t>de_BIR_1G_2</t>
  </si>
  <si>
    <t>de_BIR_1G_3</t>
  </si>
  <si>
    <t>de_BIR_1G_4</t>
  </si>
  <si>
    <t>Red values are not represented in Fig. SI6.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</si>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</sst>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0.000"/>
    <numFmt numFmtId="167" formatCode="_-* #,##0.00\ _€_-;\-* #,##0.00\ _€_-;_-* &quot;-&quot;??\ _€_-;_-@_-"/>
  </numFmts>
  <fonts count="13" x14ac:knownFonts="1">
    <font>
      <sz val="10"/>
      <color theme="1"/>
      <name val="Helvetica"/>
      <family val="2"/>
    </font>
    <font>
      <sz val="10"/>
      <color rgb="FFFF0000"/>
      <name val="Helvetica"/>
      <family val="2"/>
    </font>
    <font>
      <b/>
      <sz val="10"/>
      <color theme="1"/>
      <name val="Helvetica"/>
      <family val="2"/>
    </font>
    <font>
      <sz val="11"/>
      <color rgb="FFFF0000"/>
      <name val="Calibri"/>
      <family val="2"/>
      <scheme val="minor"/>
    </font>
    <font>
      <vertAlign val="superscript"/>
      <sz val="10"/>
      <color theme="1"/>
      <name val="Helvetica"/>
      <family val="2"/>
    </font>
    <font>
      <b/>
      <sz val="12"/>
      <color theme="1"/>
      <name val="Helvetica"/>
      <family val="2"/>
    </font>
    <font>
      <vertAlign val="subscript"/>
      <sz val="10"/>
      <color theme="1"/>
      <name val="Helvetica"/>
      <family val="2"/>
    </font>
    <font>
      <sz val="10"/>
      <color theme="1"/>
      <name val="Times New Roman"/>
      <family val="1"/>
    </font>
    <font>
      <sz val="10"/>
      <color rgb="FF000000"/>
      <name val="Helvetica"/>
      <family val="2"/>
    </font>
    <font>
      <vertAlign val="subscript"/>
      <sz val="10"/>
      <color rgb="FF000000"/>
      <name val="Helvetica"/>
      <family val="2"/>
    </font>
    <font>
      <sz val="10"/>
      <color rgb="FF00B050"/>
      <name val="Helvetica"/>
      <family val="2"/>
    </font>
    <font>
      <b/>
      <sz val="10"/>
      <color rgb="FF000000"/>
      <name val="Helvetica"/>
      <family val="2"/>
    </font>
    <font>
      <vertAlign val="superscript"/>
      <sz val="10"/>
      <color rgb="FF000000"/>
      <name val="Helvetic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ont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Font="1"/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 applyFont="1" applyFill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6" fontId="1" fillId="0" borderId="0" xfId="0" applyNumberFormat="1" applyFont="1" applyFill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2" fillId="0" borderId="1" xfId="0" applyFont="1" applyBorder="1"/>
    <xf numFmtId="0" fontId="10" fillId="0" borderId="0" xfId="0" applyFont="1"/>
    <xf numFmtId="2" fontId="10" fillId="0" borderId="0" xfId="0" applyNumberFormat="1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1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/>
    <xf numFmtId="166" fontId="0" fillId="0" borderId="0" xfId="0" applyNumberFormat="1" applyAlignment="1">
      <alignment horizontal="center"/>
    </xf>
    <xf numFmtId="2" fontId="0" fillId="0" borderId="0" xfId="0" applyNumberFormat="1"/>
    <xf numFmtId="166" fontId="10" fillId="0" borderId="0" xfId="0" applyNumberFormat="1" applyFont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7" fontId="5" fillId="0" borderId="0" xfId="0" applyNumberFormat="1" applyFont="1" applyAlignment="1">
      <alignment vertical="center"/>
    </xf>
    <xf numFmtId="2" fontId="0" fillId="0" borderId="0" xfId="0" applyNumberFormat="1" applyFill="1"/>
    <xf numFmtId="1" fontId="0" fillId="0" borderId="0" xfId="0" applyNumberFormat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8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BF771-8B56-9D4A-A361-89BF037945F6}">
  <dimension ref="A1:BQ55"/>
  <sheetViews>
    <sheetView tabSelected="1" workbookViewId="0"/>
  </sheetViews>
  <sheetFormatPr baseColWidth="10" defaultRowHeight="13" x14ac:dyDescent="0.15"/>
  <cols>
    <col min="2" max="2" width="11.5" style="39" bestFit="1" customWidth="1"/>
    <col min="3" max="4" width="7.1640625" bestFit="1" customWidth="1"/>
    <col min="5" max="5" width="8.1640625" style="39" bestFit="1" customWidth="1"/>
    <col min="6" max="6" width="7.1640625" style="39" bestFit="1" customWidth="1"/>
    <col min="7" max="7" width="8.1640625" style="39" bestFit="1" customWidth="1"/>
    <col min="8" max="10" width="7.1640625" style="39" bestFit="1" customWidth="1"/>
    <col min="11" max="11" width="8.1640625" style="39" bestFit="1" customWidth="1"/>
    <col min="12" max="13" width="7.1640625" style="39" bestFit="1" customWidth="1"/>
    <col min="14" max="15" width="7.1640625" bestFit="1" customWidth="1"/>
    <col min="16" max="16" width="8.1640625" bestFit="1" customWidth="1"/>
  </cols>
  <sheetData>
    <row r="1" spans="1:69" s="11" customFormat="1" ht="16" x14ac:dyDescent="0.15">
      <c r="A1" s="25" t="s">
        <v>366</v>
      </c>
      <c r="B1" s="33"/>
      <c r="AP1" s="13"/>
      <c r="AQ1" s="13"/>
      <c r="AR1" s="13"/>
      <c r="BI1"/>
      <c r="BJ1"/>
      <c r="BK1"/>
      <c r="BL1"/>
      <c r="BM1"/>
      <c r="BN1"/>
      <c r="BO1"/>
      <c r="BP1"/>
      <c r="BQ1"/>
    </row>
    <row r="3" spans="1:69" x14ac:dyDescent="0.15">
      <c r="A3" s="47" t="s">
        <v>403</v>
      </c>
      <c r="B3" s="41"/>
      <c r="C3" s="14"/>
      <c r="D3" s="14"/>
      <c r="E3" s="41"/>
      <c r="F3" s="41"/>
      <c r="G3" s="41"/>
      <c r="H3" s="41"/>
      <c r="I3" s="41"/>
      <c r="J3" s="41"/>
      <c r="K3" s="41"/>
      <c r="L3" s="41"/>
      <c r="M3" s="41"/>
      <c r="N3" s="14"/>
      <c r="O3" s="14"/>
      <c r="P3" s="14"/>
    </row>
    <row r="4" spans="1:69" x14ac:dyDescent="0.15">
      <c r="C4" t="s">
        <v>382</v>
      </c>
      <c r="D4" t="s">
        <v>384</v>
      </c>
      <c r="E4" s="39" t="s">
        <v>381</v>
      </c>
      <c r="F4" s="39" t="s">
        <v>383</v>
      </c>
      <c r="G4" s="39" t="s">
        <v>378</v>
      </c>
      <c r="H4" s="39" t="s">
        <v>377</v>
      </c>
      <c r="I4" s="39" t="s">
        <v>379</v>
      </c>
      <c r="J4" s="39" t="s">
        <v>380</v>
      </c>
      <c r="K4" s="39" t="s">
        <v>375</v>
      </c>
      <c r="L4" s="39" t="s">
        <v>385</v>
      </c>
      <c r="M4" s="39" t="s">
        <v>376</v>
      </c>
      <c r="N4" s="39" t="s">
        <v>322</v>
      </c>
      <c r="O4" s="39" t="s">
        <v>323</v>
      </c>
    </row>
    <row r="5" spans="1:69" x14ac:dyDescent="0.15">
      <c r="C5" t="s">
        <v>301</v>
      </c>
      <c r="D5" t="s">
        <v>301</v>
      </c>
      <c r="E5" t="s">
        <v>301</v>
      </c>
      <c r="F5" t="s">
        <v>301</v>
      </c>
      <c r="G5" t="s">
        <v>301</v>
      </c>
      <c r="H5" t="s">
        <v>301</v>
      </c>
      <c r="I5" t="s">
        <v>301</v>
      </c>
      <c r="J5" t="s">
        <v>301</v>
      </c>
      <c r="K5" t="s">
        <v>301</v>
      </c>
      <c r="L5" t="s">
        <v>301</v>
      </c>
      <c r="M5" t="s">
        <v>301</v>
      </c>
      <c r="N5" t="s">
        <v>301</v>
      </c>
      <c r="O5" t="s">
        <v>301</v>
      </c>
    </row>
    <row r="6" spans="1:69" x14ac:dyDescent="0.15">
      <c r="A6" s="14"/>
      <c r="B6" s="41"/>
      <c r="C6" s="14">
        <v>64</v>
      </c>
      <c r="D6" s="14">
        <v>307</v>
      </c>
      <c r="E6" s="41">
        <v>110</v>
      </c>
      <c r="F6" s="41">
        <v>250</v>
      </c>
      <c r="G6" s="41">
        <v>250</v>
      </c>
      <c r="H6" s="41">
        <v>82</v>
      </c>
      <c r="I6" s="41">
        <v>122</v>
      </c>
      <c r="J6" s="14">
        <v>129</v>
      </c>
      <c r="K6" s="41">
        <v>251</v>
      </c>
      <c r="L6" s="41">
        <v>212</v>
      </c>
      <c r="M6" s="41">
        <v>115</v>
      </c>
      <c r="N6" s="14">
        <v>2003</v>
      </c>
      <c r="O6" s="14">
        <v>219</v>
      </c>
      <c r="P6" s="14"/>
    </row>
    <row r="7" spans="1:69" x14ac:dyDescent="0.15">
      <c r="A7" s="71"/>
      <c r="B7" s="72"/>
      <c r="C7" s="71"/>
      <c r="D7" s="71"/>
      <c r="E7" s="72"/>
      <c r="F7" s="72"/>
      <c r="G7" s="72"/>
      <c r="H7" s="72"/>
      <c r="I7" s="72"/>
      <c r="J7" s="71"/>
      <c r="K7" s="72"/>
      <c r="L7" s="72"/>
      <c r="M7" s="72"/>
      <c r="N7" s="71"/>
      <c r="O7" s="71"/>
      <c r="P7" s="71"/>
    </row>
    <row r="8" spans="1:69" x14ac:dyDescent="0.15">
      <c r="J8"/>
    </row>
    <row r="9" spans="1:69" ht="17" x14ac:dyDescent="0.25">
      <c r="A9" s="11" t="s">
        <v>112</v>
      </c>
      <c r="B9" s="33" t="s">
        <v>0</v>
      </c>
      <c r="C9" s="11" t="s">
        <v>368</v>
      </c>
      <c r="D9" s="11" t="s">
        <v>318</v>
      </c>
      <c r="E9" s="33" t="s">
        <v>319</v>
      </c>
      <c r="F9" s="33" t="s">
        <v>320</v>
      </c>
      <c r="G9" s="33" t="s">
        <v>321</v>
      </c>
      <c r="H9" s="33" t="s">
        <v>369</v>
      </c>
      <c r="I9" s="33" t="s">
        <v>370</v>
      </c>
      <c r="J9" s="33" t="s">
        <v>371</v>
      </c>
      <c r="K9" s="33" t="s">
        <v>374</v>
      </c>
      <c r="L9" s="33" t="s">
        <v>372</v>
      </c>
      <c r="M9" s="31" t="s">
        <v>373</v>
      </c>
      <c r="N9" s="11" t="s">
        <v>322</v>
      </c>
      <c r="O9" s="11" t="s">
        <v>323</v>
      </c>
      <c r="P9" s="11" t="s">
        <v>324</v>
      </c>
    </row>
    <row r="10" spans="1:69" x14ac:dyDescent="0.15">
      <c r="A10" s="16"/>
      <c r="B10" s="35"/>
      <c r="C10" s="16" t="s">
        <v>367</v>
      </c>
      <c r="D10" s="16" t="s">
        <v>367</v>
      </c>
      <c r="E10" s="16" t="s">
        <v>367</v>
      </c>
      <c r="F10" s="16" t="s">
        <v>367</v>
      </c>
      <c r="G10" s="16" t="s">
        <v>367</v>
      </c>
      <c r="H10" s="16" t="s">
        <v>367</v>
      </c>
      <c r="I10" s="16" t="s">
        <v>367</v>
      </c>
      <c r="J10" s="16" t="s">
        <v>367</v>
      </c>
      <c r="K10" s="16" t="s">
        <v>367</v>
      </c>
      <c r="L10" s="16" t="s">
        <v>367</v>
      </c>
      <c r="M10" s="16" t="s">
        <v>367</v>
      </c>
      <c r="N10" s="16" t="s">
        <v>300</v>
      </c>
      <c r="O10" s="16" t="s">
        <v>300</v>
      </c>
      <c r="P10" s="16" t="s">
        <v>367</v>
      </c>
    </row>
    <row r="11" spans="1:69" x14ac:dyDescent="0.15">
      <c r="A11" s="11"/>
      <c r="B11" s="3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69" x14ac:dyDescent="0.15">
      <c r="A12" s="2" t="s">
        <v>299</v>
      </c>
      <c r="B12" s="33" t="s">
        <v>339</v>
      </c>
      <c r="C12" s="28">
        <v>0.20469999999999999</v>
      </c>
      <c r="D12" s="28">
        <v>0.21</v>
      </c>
      <c r="E12" s="37">
        <v>1.2185999999999999</v>
      </c>
      <c r="F12" s="44">
        <v>1.38E-2</v>
      </c>
      <c r="G12" s="37">
        <v>50.179299999999998</v>
      </c>
      <c r="H12" s="37">
        <v>0.54600000000000004</v>
      </c>
      <c r="I12" s="37">
        <v>7.3200000000000001E-2</v>
      </c>
      <c r="J12" s="44" t="s">
        <v>303</v>
      </c>
      <c r="K12" s="37">
        <v>32.133899999999997</v>
      </c>
      <c r="L12" s="37">
        <v>1.7906</v>
      </c>
      <c r="M12" s="37">
        <v>3.7130999999999998</v>
      </c>
      <c r="N12" s="28">
        <v>4.9545000000000003</v>
      </c>
      <c r="O12" s="28">
        <v>0.1061</v>
      </c>
      <c r="P12" s="28">
        <v>95.143699999999995</v>
      </c>
    </row>
    <row r="13" spans="1:69" x14ac:dyDescent="0.15">
      <c r="A13" s="2"/>
      <c r="B13" s="33" t="s">
        <v>340</v>
      </c>
      <c r="C13" s="28">
        <v>0.26279999999999998</v>
      </c>
      <c r="D13" s="28">
        <v>0.32479999999999998</v>
      </c>
      <c r="E13" s="37">
        <v>0.9022</v>
      </c>
      <c r="F13" s="44">
        <v>7.4000000000000003E-3</v>
      </c>
      <c r="G13" s="37">
        <v>51.332299999999996</v>
      </c>
      <c r="H13" s="37">
        <v>0.4219</v>
      </c>
      <c r="I13" s="37">
        <v>5.8900000000000001E-2</v>
      </c>
      <c r="J13" s="37">
        <v>2.41E-2</v>
      </c>
      <c r="K13" s="37">
        <v>32.113199999999999</v>
      </c>
      <c r="L13" s="37">
        <v>1.7838000000000001</v>
      </c>
      <c r="M13" s="37">
        <v>2.5257000000000001</v>
      </c>
      <c r="N13" s="28">
        <v>5.2206999999999999</v>
      </c>
      <c r="O13" s="28">
        <v>6.5299999999999997E-2</v>
      </c>
      <c r="P13" s="28">
        <v>95.043199999999999</v>
      </c>
    </row>
    <row r="14" spans="1:69" x14ac:dyDescent="0.15">
      <c r="A14" s="2"/>
      <c r="B14" s="33" t="s">
        <v>341</v>
      </c>
      <c r="C14" s="28">
        <v>0.17849999999999999</v>
      </c>
      <c r="D14" s="28">
        <v>0.1542</v>
      </c>
      <c r="E14" s="37">
        <v>0.6472</v>
      </c>
      <c r="F14" s="44" t="s">
        <v>303</v>
      </c>
      <c r="G14" s="37">
        <v>51.127200000000002</v>
      </c>
      <c r="H14" s="37">
        <v>0.63859999999999995</v>
      </c>
      <c r="I14" s="37">
        <v>4.7100000000000003E-2</v>
      </c>
      <c r="J14" s="37">
        <v>2.1999999999999999E-2</v>
      </c>
      <c r="K14" s="37">
        <v>32.893300000000004</v>
      </c>
      <c r="L14" s="37">
        <v>1.6981999999999999</v>
      </c>
      <c r="M14" s="37">
        <v>1.7193000000000001</v>
      </c>
      <c r="N14" s="28">
        <v>5.1478999999999999</v>
      </c>
      <c r="O14" s="28">
        <v>3.7699999999999997E-2</v>
      </c>
      <c r="P14" s="28">
        <v>94.311300000000003</v>
      </c>
    </row>
    <row r="15" spans="1:69" x14ac:dyDescent="0.15">
      <c r="A15" s="2"/>
      <c r="B15" s="33" t="s">
        <v>342</v>
      </c>
      <c r="C15" s="28">
        <v>0.10630000000000001</v>
      </c>
      <c r="D15" s="28">
        <v>6.5500000000000003E-2</v>
      </c>
      <c r="E15" s="37">
        <v>0.71289999999999998</v>
      </c>
      <c r="F15" s="44" t="s">
        <v>303</v>
      </c>
      <c r="G15" s="37">
        <v>51.9422</v>
      </c>
      <c r="H15" s="37">
        <v>0.68179999999999996</v>
      </c>
      <c r="I15" s="37">
        <v>1.66E-2</v>
      </c>
      <c r="J15" s="37">
        <v>2.41E-2</v>
      </c>
      <c r="K15" s="37">
        <v>32.796300000000002</v>
      </c>
      <c r="L15" s="37">
        <v>1.7985</v>
      </c>
      <c r="M15" s="37">
        <v>1.2921</v>
      </c>
      <c r="N15" s="28">
        <v>4.9253</v>
      </c>
      <c r="O15" s="28">
        <v>6.0199999999999997E-2</v>
      </c>
      <c r="P15" s="28">
        <v>94.421899999999994</v>
      </c>
    </row>
    <row r="16" spans="1:69" x14ac:dyDescent="0.15">
      <c r="A16" s="2"/>
      <c r="B16" s="33" t="s">
        <v>343</v>
      </c>
      <c r="C16" s="28">
        <v>0.39900000000000002</v>
      </c>
      <c r="D16" s="28">
        <v>0.31290000000000001</v>
      </c>
      <c r="E16" s="37">
        <v>1.1685000000000001</v>
      </c>
      <c r="F16" s="44">
        <v>1.03E-2</v>
      </c>
      <c r="G16" s="37">
        <v>50.650700000000001</v>
      </c>
      <c r="H16" s="37">
        <v>0.62290000000000001</v>
      </c>
      <c r="I16" s="37">
        <v>0.11559999999999999</v>
      </c>
      <c r="J16" s="37" t="s">
        <v>303</v>
      </c>
      <c r="K16" s="37">
        <v>32.865000000000002</v>
      </c>
      <c r="L16" s="37">
        <v>1.5925</v>
      </c>
      <c r="M16" s="37">
        <v>3.9798</v>
      </c>
      <c r="N16" s="28">
        <v>5.2320000000000002</v>
      </c>
      <c r="O16" s="28">
        <v>4.5400000000000003E-2</v>
      </c>
      <c r="P16" s="28">
        <v>96.994799999999998</v>
      </c>
    </row>
    <row r="17" spans="1:16" x14ac:dyDescent="0.15">
      <c r="A17" s="2"/>
      <c r="B17" s="33" t="s">
        <v>344</v>
      </c>
      <c r="C17" s="28">
        <v>0.27539999999999998</v>
      </c>
      <c r="D17" s="28">
        <v>0.27229999999999999</v>
      </c>
      <c r="E17" s="37">
        <v>1.0669999999999999</v>
      </c>
      <c r="F17" s="44">
        <v>6.8999999999999999E-3</v>
      </c>
      <c r="G17" s="37">
        <v>51.253</v>
      </c>
      <c r="H17" s="37">
        <v>0.64800000000000002</v>
      </c>
      <c r="I17" s="37">
        <v>6.25E-2</v>
      </c>
      <c r="J17" s="37" t="s">
        <v>303</v>
      </c>
      <c r="K17" s="37">
        <v>33.120800000000003</v>
      </c>
      <c r="L17" s="37">
        <v>1.5613999999999999</v>
      </c>
      <c r="M17" s="37">
        <v>2.8826000000000001</v>
      </c>
      <c r="N17" s="28">
        <v>5.2047999999999996</v>
      </c>
      <c r="O17" s="28">
        <v>6.5500000000000003E-2</v>
      </c>
      <c r="P17" s="28">
        <v>96.420100000000005</v>
      </c>
    </row>
    <row r="18" spans="1:16" x14ac:dyDescent="0.15">
      <c r="A18" s="2"/>
      <c r="B18" s="33" t="s">
        <v>345</v>
      </c>
      <c r="C18" s="28">
        <v>0.41980000000000001</v>
      </c>
      <c r="D18" s="28">
        <v>0.2014</v>
      </c>
      <c r="E18" s="37">
        <v>0.93589999999999995</v>
      </c>
      <c r="F18" s="44">
        <v>8.3999999999999995E-3</v>
      </c>
      <c r="G18" s="37">
        <v>51.4908</v>
      </c>
      <c r="H18" s="37">
        <v>0.72350000000000003</v>
      </c>
      <c r="I18" s="37">
        <v>0.113</v>
      </c>
      <c r="J18" s="37">
        <v>3.7699999999999997E-2</v>
      </c>
      <c r="K18" s="37">
        <v>32.290599999999998</v>
      </c>
      <c r="L18" s="37">
        <v>1.5362</v>
      </c>
      <c r="M18" s="37">
        <v>2.7591000000000001</v>
      </c>
      <c r="N18" s="28">
        <v>4.6228999999999996</v>
      </c>
      <c r="O18" s="28">
        <v>2.5100000000000001E-2</v>
      </c>
      <c r="P18" s="28">
        <v>95.164400000000001</v>
      </c>
    </row>
    <row r="19" spans="1:16" x14ac:dyDescent="0.15">
      <c r="A19" s="2"/>
      <c r="B19" s="33" t="s">
        <v>346</v>
      </c>
      <c r="C19" s="28">
        <v>0.42180000000000001</v>
      </c>
      <c r="D19" s="28">
        <v>0.37159999999999999</v>
      </c>
      <c r="E19" s="37">
        <v>0.9627</v>
      </c>
      <c r="F19" s="44" t="s">
        <v>303</v>
      </c>
      <c r="G19" s="37">
        <v>50.223799999999997</v>
      </c>
      <c r="H19" s="37">
        <v>0.73509999999999998</v>
      </c>
      <c r="I19" s="37">
        <v>9.1999999999999998E-2</v>
      </c>
      <c r="J19" s="37" t="s">
        <v>303</v>
      </c>
      <c r="K19" s="37">
        <v>31.7361</v>
      </c>
      <c r="L19" s="37">
        <v>1.5085999999999999</v>
      </c>
      <c r="M19" s="37">
        <v>2.5125999999999999</v>
      </c>
      <c r="N19" s="28">
        <v>5.2119</v>
      </c>
      <c r="O19" s="28">
        <v>6.2700000000000006E-2</v>
      </c>
      <c r="P19" s="28">
        <v>93.839100000000002</v>
      </c>
    </row>
    <row r="20" spans="1:16" x14ac:dyDescent="0.15">
      <c r="A20" s="2"/>
      <c r="B20" s="33" t="s">
        <v>347</v>
      </c>
      <c r="C20" s="28">
        <v>0.115</v>
      </c>
      <c r="D20" s="28">
        <v>6.6400000000000001E-2</v>
      </c>
      <c r="E20" s="37">
        <v>0.75639999999999996</v>
      </c>
      <c r="F20" s="44" t="s">
        <v>303</v>
      </c>
      <c r="G20" s="37">
        <v>52.451700000000002</v>
      </c>
      <c r="H20" s="37">
        <v>0.62560000000000004</v>
      </c>
      <c r="I20" s="37">
        <v>0.04</v>
      </c>
      <c r="J20" s="37">
        <v>0.3337</v>
      </c>
      <c r="K20" s="37">
        <v>33.035600000000002</v>
      </c>
      <c r="L20" s="37">
        <v>1.681</v>
      </c>
      <c r="M20" s="37">
        <v>1.3654999999999999</v>
      </c>
      <c r="N20" s="28">
        <v>4.7291999999999996</v>
      </c>
      <c r="O20" s="28">
        <v>5.2600000000000001E-2</v>
      </c>
      <c r="P20" s="28">
        <v>95.252700000000004</v>
      </c>
    </row>
    <row r="21" spans="1:16" x14ac:dyDescent="0.15">
      <c r="A21" s="2"/>
      <c r="B21" s="33" t="s">
        <v>348</v>
      </c>
      <c r="C21" s="28">
        <v>0.28860000000000002</v>
      </c>
      <c r="D21" s="28">
        <v>0.20050000000000001</v>
      </c>
      <c r="E21" s="37">
        <v>0.70409999999999995</v>
      </c>
      <c r="F21" s="44">
        <v>4.4000000000000003E-3</v>
      </c>
      <c r="G21" s="37">
        <v>50.285299999999999</v>
      </c>
      <c r="H21" s="37">
        <v>0.8034</v>
      </c>
      <c r="I21" s="37">
        <v>0.10390000000000001</v>
      </c>
      <c r="J21" s="37">
        <v>1.78E-2</v>
      </c>
      <c r="K21" s="37">
        <v>32.293500000000002</v>
      </c>
      <c r="L21" s="37">
        <v>1.9311</v>
      </c>
      <c r="M21" s="40">
        <v>2.0666000000000002</v>
      </c>
      <c r="N21" s="28">
        <v>4.7188999999999997</v>
      </c>
      <c r="O21" s="28">
        <v>0.1104</v>
      </c>
      <c r="P21" s="28">
        <v>93.528400000000005</v>
      </c>
    </row>
    <row r="22" spans="1:16" x14ac:dyDescent="0.15">
      <c r="A22" s="2"/>
      <c r="B22" s="33" t="s">
        <v>349</v>
      </c>
      <c r="C22" s="28">
        <v>0.43330000000000002</v>
      </c>
      <c r="D22" s="28">
        <v>0.40770000000000001</v>
      </c>
      <c r="E22" s="37">
        <v>0.98309999999999997</v>
      </c>
      <c r="F22" s="44">
        <v>1.9099999999999999E-2</v>
      </c>
      <c r="G22" s="37">
        <v>50.959200000000003</v>
      </c>
      <c r="H22" s="37">
        <v>0.64749999999999996</v>
      </c>
      <c r="I22" s="37">
        <v>0.1255</v>
      </c>
      <c r="J22" s="37">
        <v>7.3000000000000001E-3</v>
      </c>
      <c r="K22" s="37">
        <v>32.675800000000002</v>
      </c>
      <c r="L22" s="37">
        <v>1.6248</v>
      </c>
      <c r="M22" s="40">
        <v>3.2536</v>
      </c>
      <c r="N22" s="28">
        <v>4.8076999999999996</v>
      </c>
      <c r="O22" s="28">
        <v>8.7999999999999995E-2</v>
      </c>
      <c r="P22" s="28">
        <v>96.032700000000006</v>
      </c>
    </row>
    <row r="23" spans="1:16" x14ac:dyDescent="0.15">
      <c r="A23" s="2"/>
      <c r="B23" s="33" t="s">
        <v>350</v>
      </c>
      <c r="C23" s="28">
        <v>0.52410000000000001</v>
      </c>
      <c r="D23" s="28">
        <v>0.30980000000000002</v>
      </c>
      <c r="E23" s="37">
        <v>1.3842000000000001</v>
      </c>
      <c r="F23" s="44">
        <v>9.7999999999999997E-3</v>
      </c>
      <c r="G23" s="37">
        <v>49.8078</v>
      </c>
      <c r="H23" s="37">
        <v>0.54959999999999998</v>
      </c>
      <c r="I23" s="37">
        <v>8.2100000000000006E-2</v>
      </c>
      <c r="J23" s="37">
        <v>2.5100000000000001E-2</v>
      </c>
      <c r="K23" s="37">
        <v>32.629600000000003</v>
      </c>
      <c r="L23" s="37">
        <v>1.5019</v>
      </c>
      <c r="M23" s="40">
        <v>4.2554999999999996</v>
      </c>
      <c r="N23" s="28">
        <v>5.4603000000000002</v>
      </c>
      <c r="O23" s="28">
        <v>5.04E-2</v>
      </c>
      <c r="P23" s="28">
        <v>96.590199999999996</v>
      </c>
    </row>
    <row r="24" spans="1:16" x14ac:dyDescent="0.15">
      <c r="A24" s="2"/>
      <c r="B24" s="33" t="s">
        <v>351</v>
      </c>
      <c r="C24" s="28">
        <v>0.90239999999999998</v>
      </c>
      <c r="D24" s="28">
        <v>0.50739999999999996</v>
      </c>
      <c r="E24" s="37">
        <v>0.81310000000000004</v>
      </c>
      <c r="F24" s="44" t="s">
        <v>303</v>
      </c>
      <c r="G24" s="37">
        <v>46.299599999999998</v>
      </c>
      <c r="H24" s="37">
        <v>0.59750000000000003</v>
      </c>
      <c r="I24" s="37">
        <v>0.12180000000000001</v>
      </c>
      <c r="J24" s="37">
        <v>1.5599999999999999E-2</v>
      </c>
      <c r="K24" s="37">
        <v>30.776499999999999</v>
      </c>
      <c r="L24" s="37">
        <v>1.7605999999999999</v>
      </c>
      <c r="M24" s="40">
        <v>10.106</v>
      </c>
      <c r="N24" s="28">
        <v>4.9238</v>
      </c>
      <c r="O24" s="28">
        <v>4.8399999999999999E-2</v>
      </c>
      <c r="P24" s="28">
        <v>96.872600000000006</v>
      </c>
    </row>
    <row r="25" spans="1:16" x14ac:dyDescent="0.15">
      <c r="A25" s="2"/>
      <c r="B25" s="33"/>
      <c r="C25" s="28"/>
      <c r="D25" s="28"/>
      <c r="E25" s="37"/>
      <c r="F25" s="44"/>
      <c r="G25" s="37"/>
      <c r="H25" s="37"/>
      <c r="I25" s="37"/>
      <c r="J25" s="37"/>
      <c r="K25" s="37"/>
      <c r="L25" s="37"/>
      <c r="M25" s="40"/>
      <c r="N25" s="28"/>
      <c r="O25" s="28"/>
      <c r="P25" s="28"/>
    </row>
    <row r="26" spans="1:16" x14ac:dyDescent="0.15">
      <c r="A26" s="2" t="s">
        <v>37</v>
      </c>
      <c r="B26" s="33" t="s">
        <v>352</v>
      </c>
      <c r="C26" s="28">
        <v>1.1633</v>
      </c>
      <c r="D26" s="28">
        <v>0.42799999999999999</v>
      </c>
      <c r="E26" s="37">
        <v>0.83079999999999998</v>
      </c>
      <c r="F26" s="44">
        <v>7.0000000000000001E-3</v>
      </c>
      <c r="G26" s="37">
        <v>51.616300000000003</v>
      </c>
      <c r="H26" s="37">
        <v>0.94240000000000002</v>
      </c>
      <c r="I26" s="37">
        <v>0.21060000000000001</v>
      </c>
      <c r="J26" s="37">
        <v>0.123</v>
      </c>
      <c r="K26" s="37">
        <v>26.935099999999998</v>
      </c>
      <c r="L26" s="37">
        <v>2.5251999999999999</v>
      </c>
      <c r="M26" s="37">
        <v>3.8921999999999999</v>
      </c>
      <c r="N26" s="28">
        <v>5.2003000000000004</v>
      </c>
      <c r="O26" s="28">
        <v>7.7100000000000002E-2</v>
      </c>
      <c r="P26" s="28">
        <v>93.951400000000007</v>
      </c>
    </row>
    <row r="27" spans="1:16" x14ac:dyDescent="0.15">
      <c r="A27" s="2"/>
      <c r="B27" s="33" t="s">
        <v>353</v>
      </c>
      <c r="C27" s="28">
        <v>0.75309999999999999</v>
      </c>
      <c r="D27" s="28">
        <v>0.3337</v>
      </c>
      <c r="E27" s="37">
        <v>0.91669999999999996</v>
      </c>
      <c r="F27" s="44">
        <v>2.5000000000000001E-3</v>
      </c>
      <c r="G27" s="37">
        <v>50.581299999999999</v>
      </c>
      <c r="H27" s="37">
        <v>0.96460000000000001</v>
      </c>
      <c r="I27" s="37">
        <v>0.15909999999999999</v>
      </c>
      <c r="J27" s="37">
        <v>1.37E-2</v>
      </c>
      <c r="K27" s="37">
        <v>26.433499999999999</v>
      </c>
      <c r="L27" s="37">
        <v>2.3837999999999999</v>
      </c>
      <c r="M27" s="37">
        <v>3.1406999999999998</v>
      </c>
      <c r="N27" s="28">
        <v>5.2328999999999999</v>
      </c>
      <c r="O27" s="28">
        <v>0.1012</v>
      </c>
      <c r="P27" s="28">
        <v>91.016900000000007</v>
      </c>
    </row>
    <row r="28" spans="1:16" x14ac:dyDescent="0.15">
      <c r="A28" s="2"/>
      <c r="B28" s="33" t="s">
        <v>354</v>
      </c>
      <c r="C28" s="28">
        <v>1.0179</v>
      </c>
      <c r="D28" s="28">
        <v>0.61150000000000004</v>
      </c>
      <c r="E28" s="37">
        <v>1.0978000000000001</v>
      </c>
      <c r="F28" s="44" t="s">
        <v>303</v>
      </c>
      <c r="G28" s="37">
        <v>49.560099999999998</v>
      </c>
      <c r="H28" s="37">
        <v>1.0277000000000001</v>
      </c>
      <c r="I28" s="37">
        <v>0.23319999999999999</v>
      </c>
      <c r="J28" s="37">
        <v>6.8500000000000005E-2</v>
      </c>
      <c r="K28" s="37">
        <v>30.551300000000001</v>
      </c>
      <c r="L28" s="37">
        <v>2.2843</v>
      </c>
      <c r="M28" s="37">
        <v>4.8989000000000003</v>
      </c>
      <c r="N28" s="28">
        <v>4.9250999999999996</v>
      </c>
      <c r="O28" s="28">
        <v>7.8399999999999997E-2</v>
      </c>
      <c r="P28" s="28">
        <v>96.354699999999994</v>
      </c>
    </row>
    <row r="29" spans="1:16" x14ac:dyDescent="0.15">
      <c r="A29" s="2"/>
      <c r="B29" s="33" t="s">
        <v>355</v>
      </c>
      <c r="C29" s="28">
        <v>1.4571000000000001</v>
      </c>
      <c r="D29" s="28">
        <v>0.88009999999999999</v>
      </c>
      <c r="E29" s="37">
        <v>1.1619999999999999</v>
      </c>
      <c r="F29" s="44">
        <v>1.44E-2</v>
      </c>
      <c r="G29" s="37">
        <v>49.774700000000003</v>
      </c>
      <c r="H29" s="37">
        <v>0.94240000000000002</v>
      </c>
      <c r="I29" s="37">
        <v>0.2404</v>
      </c>
      <c r="J29" s="37">
        <v>3.1699999999999999E-2</v>
      </c>
      <c r="K29" s="37">
        <v>26.8232</v>
      </c>
      <c r="L29" s="37">
        <v>2.2429999999999999</v>
      </c>
      <c r="M29" s="37">
        <v>6.5396999999999998</v>
      </c>
      <c r="N29" s="28">
        <v>5.1745000000000001</v>
      </c>
      <c r="O29" s="28">
        <v>6.59E-2</v>
      </c>
      <c r="P29" s="28">
        <v>95.349000000000004</v>
      </c>
    </row>
    <row r="30" spans="1:16" x14ac:dyDescent="0.15">
      <c r="A30" s="2"/>
      <c r="B30" s="33" t="s">
        <v>356</v>
      </c>
      <c r="C30" s="28">
        <v>1.4225000000000001</v>
      </c>
      <c r="D30" s="28">
        <v>0.50719999999999998</v>
      </c>
      <c r="E30" s="37">
        <v>1.0195000000000001</v>
      </c>
      <c r="F30" s="44">
        <v>2.0999999999999999E-3</v>
      </c>
      <c r="G30" s="37">
        <v>51.8842</v>
      </c>
      <c r="H30" s="37">
        <v>0.91020000000000001</v>
      </c>
      <c r="I30" s="37">
        <v>0.21179999999999999</v>
      </c>
      <c r="J30" s="37">
        <v>6.2E-2</v>
      </c>
      <c r="K30" s="37">
        <v>27.2624</v>
      </c>
      <c r="L30" s="37">
        <v>2.2454000000000001</v>
      </c>
      <c r="M30" s="37">
        <v>4.8806000000000003</v>
      </c>
      <c r="N30" s="28">
        <v>5.0549999999999997</v>
      </c>
      <c r="O30" s="28">
        <v>5.6500000000000002E-2</v>
      </c>
      <c r="P30" s="28">
        <v>95.519300000000001</v>
      </c>
    </row>
    <row r="31" spans="1:16" x14ac:dyDescent="0.15">
      <c r="A31" s="2"/>
      <c r="B31" s="43" t="s">
        <v>363</v>
      </c>
      <c r="C31" s="30">
        <v>0.72829999999999995</v>
      </c>
      <c r="D31" s="30">
        <v>0.71540000000000004</v>
      </c>
      <c r="E31" s="38">
        <v>16.7605</v>
      </c>
      <c r="F31" s="45">
        <v>4.9799999999999997E-2</v>
      </c>
      <c r="G31" s="38">
        <v>43.283700000000003</v>
      </c>
      <c r="H31" s="38">
        <v>0.36990000000000001</v>
      </c>
      <c r="I31" s="38">
        <v>0.1208</v>
      </c>
      <c r="J31" s="38">
        <v>7.9000000000000008E-3</v>
      </c>
      <c r="K31" s="38">
        <v>12.3689</v>
      </c>
      <c r="L31" s="38">
        <v>0.84199999999999997</v>
      </c>
      <c r="M31" s="38">
        <v>2.9190999999999998</v>
      </c>
      <c r="N31" s="30">
        <v>1.3133999999999999</v>
      </c>
      <c r="O31" s="30">
        <v>5.8000000000000003E-2</v>
      </c>
      <c r="P31" s="30">
        <v>79.537599999999998</v>
      </c>
    </row>
    <row r="32" spans="1:16" x14ac:dyDescent="0.15">
      <c r="A32" s="2"/>
      <c r="B32" s="33" t="s">
        <v>357</v>
      </c>
      <c r="C32" s="28">
        <v>1.1323000000000001</v>
      </c>
      <c r="D32" s="28">
        <v>0.66169999999999995</v>
      </c>
      <c r="E32" s="37">
        <v>1.0461</v>
      </c>
      <c r="F32" s="44" t="s">
        <v>303</v>
      </c>
      <c r="G32" s="37">
        <v>50.154400000000003</v>
      </c>
      <c r="H32" s="37">
        <v>0.97460000000000002</v>
      </c>
      <c r="I32" s="37">
        <v>0.2021</v>
      </c>
      <c r="J32" s="37">
        <v>2.0400000000000001E-2</v>
      </c>
      <c r="K32" s="37">
        <v>26.082999999999998</v>
      </c>
      <c r="L32" s="37">
        <v>2.4121999999999999</v>
      </c>
      <c r="M32" s="37">
        <v>4.9320000000000004</v>
      </c>
      <c r="N32" s="28">
        <v>5.4096000000000002</v>
      </c>
      <c r="O32" s="28">
        <v>8.0299999999999996E-2</v>
      </c>
      <c r="P32" s="28">
        <v>93.108699999999999</v>
      </c>
    </row>
    <row r="33" spans="1:16" x14ac:dyDescent="0.15">
      <c r="A33" s="2"/>
      <c r="B33" s="33" t="s">
        <v>358</v>
      </c>
      <c r="C33" s="28">
        <v>1.1415999999999999</v>
      </c>
      <c r="D33" s="28">
        <v>0.57830000000000004</v>
      </c>
      <c r="E33" s="37">
        <v>1.2643</v>
      </c>
      <c r="F33" s="44">
        <v>1.3599999999999999E-2</v>
      </c>
      <c r="G33" s="37">
        <v>48.478000000000002</v>
      </c>
      <c r="H33" s="37">
        <v>0.88549999999999995</v>
      </c>
      <c r="I33" s="37">
        <v>0.21929999999999999</v>
      </c>
      <c r="J33" s="37">
        <v>1.21E-2</v>
      </c>
      <c r="K33" s="37">
        <v>26.2803</v>
      </c>
      <c r="L33" s="37">
        <v>2.1482999999999999</v>
      </c>
      <c r="M33" s="37">
        <v>5.6445999999999996</v>
      </c>
      <c r="N33" s="28">
        <v>4.2247000000000003</v>
      </c>
      <c r="O33" s="28">
        <v>7.1400000000000005E-2</v>
      </c>
      <c r="P33" s="28">
        <v>90.962100000000007</v>
      </c>
    </row>
    <row r="34" spans="1:16" x14ac:dyDescent="0.15">
      <c r="A34" s="2"/>
      <c r="B34" s="33" t="s">
        <v>359</v>
      </c>
      <c r="C34" s="28">
        <v>0.46629999999999999</v>
      </c>
      <c r="D34" s="28">
        <v>0.2324</v>
      </c>
      <c r="E34" s="37">
        <v>0.61539999999999995</v>
      </c>
      <c r="F34" s="44">
        <v>2.35E-2</v>
      </c>
      <c r="G34" s="37">
        <v>47.312100000000001</v>
      </c>
      <c r="H34" s="37">
        <v>1.2001999999999999</v>
      </c>
      <c r="I34" s="37">
        <v>0.14169999999999999</v>
      </c>
      <c r="J34" s="37">
        <v>5.0900000000000001E-2</v>
      </c>
      <c r="K34" s="37">
        <v>30.398700000000002</v>
      </c>
      <c r="L34" s="37">
        <v>1.9643999999999999</v>
      </c>
      <c r="M34" s="37">
        <v>2.1179000000000001</v>
      </c>
      <c r="N34" s="28">
        <v>3.5948000000000002</v>
      </c>
      <c r="O34" s="28">
        <v>0.13619999999999999</v>
      </c>
      <c r="P34" s="28">
        <v>88.254400000000004</v>
      </c>
    </row>
    <row r="35" spans="1:16" x14ac:dyDescent="0.15">
      <c r="A35" s="2"/>
      <c r="B35" s="33" t="s">
        <v>360</v>
      </c>
      <c r="C35" s="28">
        <v>2.4918</v>
      </c>
      <c r="D35" s="28">
        <v>1.3426</v>
      </c>
      <c r="E35" s="37">
        <v>1.4346000000000001</v>
      </c>
      <c r="F35" s="44" t="s">
        <v>303</v>
      </c>
      <c r="G35" s="37">
        <v>45.960999999999999</v>
      </c>
      <c r="H35" s="37">
        <v>0.82379999999999998</v>
      </c>
      <c r="I35" s="37">
        <v>0.37440000000000001</v>
      </c>
      <c r="J35" s="37">
        <v>2.0899999999999998E-2</v>
      </c>
      <c r="K35" s="37">
        <v>28.124199999999998</v>
      </c>
      <c r="L35" s="37">
        <v>1.8862000000000001</v>
      </c>
      <c r="M35" s="37">
        <v>9.2707999999999995</v>
      </c>
      <c r="N35" s="28">
        <v>4.3003</v>
      </c>
      <c r="O35" s="28">
        <v>7.3400000000000007E-2</v>
      </c>
      <c r="P35" s="28">
        <v>96.104100000000003</v>
      </c>
    </row>
    <row r="36" spans="1:16" x14ac:dyDescent="0.15">
      <c r="A36" s="2"/>
      <c r="B36" s="33" t="s">
        <v>361</v>
      </c>
      <c r="C36" s="28">
        <v>1.0949</v>
      </c>
      <c r="D36" s="28">
        <v>0.66759999999999997</v>
      </c>
      <c r="E36" s="37">
        <v>1.0449999999999999</v>
      </c>
      <c r="F36" s="44">
        <v>1.4800000000000001E-2</v>
      </c>
      <c r="G36" s="37">
        <v>50.688800000000001</v>
      </c>
      <c r="H36" s="37">
        <v>1.1125</v>
      </c>
      <c r="I36" s="37">
        <v>0.16450000000000001</v>
      </c>
      <c r="J36" s="37">
        <v>0.30430000000000001</v>
      </c>
      <c r="K36" s="37">
        <v>28.037800000000001</v>
      </c>
      <c r="L36" s="37">
        <v>2.0794000000000001</v>
      </c>
      <c r="M36" s="37">
        <v>5.1492000000000004</v>
      </c>
      <c r="N36" s="28">
        <v>4.8550000000000004</v>
      </c>
      <c r="O36" s="28">
        <v>7.9299999999999995E-2</v>
      </c>
      <c r="P36" s="28">
        <v>95.293099999999995</v>
      </c>
    </row>
    <row r="37" spans="1:16" x14ac:dyDescent="0.15">
      <c r="A37" s="2"/>
      <c r="B37" s="33" t="s">
        <v>362</v>
      </c>
      <c r="C37" s="28">
        <v>0.89690000000000003</v>
      </c>
      <c r="D37" s="28">
        <v>0.30020000000000002</v>
      </c>
      <c r="E37" s="37">
        <v>0.83209999999999995</v>
      </c>
      <c r="F37" s="44">
        <v>1.9699999999999999E-2</v>
      </c>
      <c r="G37" s="37">
        <v>52.424199999999999</v>
      </c>
      <c r="H37" s="37">
        <v>0.90200000000000002</v>
      </c>
      <c r="I37" s="37">
        <v>0.13750000000000001</v>
      </c>
      <c r="J37" s="44">
        <v>8.0000000000000004E-4</v>
      </c>
      <c r="K37" s="37">
        <v>26.834</v>
      </c>
      <c r="L37" s="37">
        <v>2.3010999999999999</v>
      </c>
      <c r="M37" s="37">
        <v>3.2370000000000001</v>
      </c>
      <c r="N37" s="28">
        <v>4.4099000000000004</v>
      </c>
      <c r="O37" s="28">
        <v>8.09E-2</v>
      </c>
      <c r="P37" s="28">
        <v>92.376199999999997</v>
      </c>
    </row>
    <row r="38" spans="1:16" x14ac:dyDescent="0.15">
      <c r="A38" s="2"/>
      <c r="B38" s="33"/>
      <c r="C38" s="28"/>
      <c r="D38" s="28"/>
      <c r="E38" s="37"/>
      <c r="F38" s="44"/>
      <c r="G38" s="37"/>
      <c r="H38" s="37"/>
      <c r="I38" s="37"/>
      <c r="J38" s="44"/>
      <c r="K38" s="37"/>
      <c r="L38" s="37"/>
      <c r="M38" s="37"/>
      <c r="N38" s="28"/>
      <c r="O38" s="28"/>
      <c r="P38" s="28"/>
    </row>
    <row r="39" spans="1:16" x14ac:dyDescent="0.15">
      <c r="A39" s="2" t="s">
        <v>113</v>
      </c>
      <c r="B39" s="33" t="s">
        <v>325</v>
      </c>
      <c r="C39" s="28">
        <v>0.50790000000000002</v>
      </c>
      <c r="D39" s="28">
        <v>0.30399999999999999</v>
      </c>
      <c r="E39" s="37">
        <v>1.1916</v>
      </c>
      <c r="F39" s="44">
        <v>2.1700000000000001E-2</v>
      </c>
      <c r="G39" s="37">
        <v>49.643599999999999</v>
      </c>
      <c r="H39" s="37">
        <v>0.67649999999999999</v>
      </c>
      <c r="I39" s="37">
        <v>9.8500000000000004E-2</v>
      </c>
      <c r="J39" s="44">
        <v>6.3E-3</v>
      </c>
      <c r="K39" s="37">
        <v>32.172499999999999</v>
      </c>
      <c r="L39" s="37">
        <v>1.7798</v>
      </c>
      <c r="M39" s="37">
        <v>3.6082999999999998</v>
      </c>
      <c r="N39" s="28">
        <v>5.5754999999999999</v>
      </c>
      <c r="O39" s="44" t="s">
        <v>303</v>
      </c>
      <c r="P39" s="28">
        <v>95.586100000000002</v>
      </c>
    </row>
    <row r="40" spans="1:16" x14ac:dyDescent="0.15">
      <c r="A40" s="2"/>
      <c r="B40" s="33" t="s">
        <v>326</v>
      </c>
      <c r="C40" s="28">
        <v>0.6825</v>
      </c>
      <c r="D40" s="28">
        <v>0.53969999999999996</v>
      </c>
      <c r="E40" s="37">
        <v>1.3895999999999999</v>
      </c>
      <c r="F40" s="44">
        <v>1.23E-2</v>
      </c>
      <c r="G40" s="37">
        <v>49.699199999999998</v>
      </c>
      <c r="H40" s="37">
        <v>0.46939999999999998</v>
      </c>
      <c r="I40" s="37">
        <v>0.1188</v>
      </c>
      <c r="J40" s="44">
        <v>1.6799999999999999E-2</v>
      </c>
      <c r="K40" s="37">
        <v>31.4315</v>
      </c>
      <c r="L40" s="37">
        <v>1.7598</v>
      </c>
      <c r="M40" s="37">
        <v>4.5560999999999998</v>
      </c>
      <c r="N40" s="28">
        <v>5.8049999999999997</v>
      </c>
      <c r="O40" s="28">
        <v>5.0599999999999999E-2</v>
      </c>
      <c r="P40" s="28">
        <v>96.531300000000002</v>
      </c>
    </row>
    <row r="41" spans="1:16" x14ac:dyDescent="0.15">
      <c r="A41" s="2"/>
      <c r="B41" s="33" t="s">
        <v>327</v>
      </c>
      <c r="C41" s="28">
        <v>0.32969999999999999</v>
      </c>
      <c r="D41" s="28">
        <v>0.22620000000000001</v>
      </c>
      <c r="E41" s="37">
        <v>1.4367000000000001</v>
      </c>
      <c r="F41" s="44">
        <v>6.8999999999999999E-3</v>
      </c>
      <c r="G41" s="37">
        <v>50.753900000000002</v>
      </c>
      <c r="H41" s="37">
        <v>0.51719999999999999</v>
      </c>
      <c r="I41" s="37">
        <v>5.9299999999999999E-2</v>
      </c>
      <c r="J41" s="44">
        <v>3.4700000000000002E-2</v>
      </c>
      <c r="K41" s="37">
        <v>32.3765</v>
      </c>
      <c r="L41" s="37">
        <v>1.8340000000000001</v>
      </c>
      <c r="M41" s="37">
        <v>4.0946999999999996</v>
      </c>
      <c r="N41" s="28">
        <v>4.8078000000000003</v>
      </c>
      <c r="O41" s="28">
        <v>7.6E-3</v>
      </c>
      <c r="P41" s="28">
        <v>96.485100000000003</v>
      </c>
    </row>
    <row r="42" spans="1:16" x14ac:dyDescent="0.15">
      <c r="A42" s="11"/>
      <c r="B42" s="33" t="s">
        <v>328</v>
      </c>
      <c r="C42" s="28">
        <v>0.62870000000000004</v>
      </c>
      <c r="D42" s="28">
        <v>0.8296</v>
      </c>
      <c r="E42" s="37">
        <v>1.2281</v>
      </c>
      <c r="F42" s="44" t="s">
        <v>303</v>
      </c>
      <c r="G42" s="37">
        <v>49.861499999999999</v>
      </c>
      <c r="H42" s="37">
        <v>0.27789999999999998</v>
      </c>
      <c r="I42" s="37">
        <v>0.1042</v>
      </c>
      <c r="J42" s="44">
        <v>7.3000000000000001E-3</v>
      </c>
      <c r="K42" s="37">
        <v>31.897300000000001</v>
      </c>
      <c r="L42" s="37">
        <v>1.7464999999999999</v>
      </c>
      <c r="M42" s="37">
        <v>4.8226000000000004</v>
      </c>
      <c r="N42" s="28">
        <v>5.0317999999999996</v>
      </c>
      <c r="O42" s="28">
        <v>8.1000000000000003E-2</v>
      </c>
      <c r="P42" s="28">
        <v>96.5167</v>
      </c>
    </row>
    <row r="43" spans="1:16" x14ac:dyDescent="0.15">
      <c r="A43" s="11"/>
      <c r="B43" s="33" t="s">
        <v>329</v>
      </c>
      <c r="C43" s="28">
        <v>0.83689999999999998</v>
      </c>
      <c r="D43" s="28">
        <v>0.38579999999999998</v>
      </c>
      <c r="E43" s="37">
        <v>1.6213</v>
      </c>
      <c r="F43" s="44" t="s">
        <v>303</v>
      </c>
      <c r="G43" s="37">
        <v>49.865299999999998</v>
      </c>
      <c r="H43" s="37">
        <v>0.62490000000000001</v>
      </c>
      <c r="I43" s="37">
        <v>0.16539999999999999</v>
      </c>
      <c r="J43" s="44">
        <v>5.1999999999999998E-3</v>
      </c>
      <c r="K43" s="37">
        <v>32.117400000000004</v>
      </c>
      <c r="L43" s="37">
        <v>1.6182000000000001</v>
      </c>
      <c r="M43" s="37">
        <v>5.4138000000000002</v>
      </c>
      <c r="N43" s="28">
        <v>5.3785999999999996</v>
      </c>
      <c r="O43" s="28">
        <v>6.3399999999999998E-2</v>
      </c>
      <c r="P43" s="28">
        <v>98.096100000000007</v>
      </c>
    </row>
    <row r="44" spans="1:16" x14ac:dyDescent="0.15">
      <c r="A44" s="11"/>
      <c r="B44" s="33" t="s">
        <v>330</v>
      </c>
      <c r="C44" s="28">
        <v>1.127</v>
      </c>
      <c r="D44" s="28">
        <v>2.1333000000000002</v>
      </c>
      <c r="E44" s="37">
        <v>2.4763000000000002</v>
      </c>
      <c r="F44" s="44">
        <v>1.5299999999999999E-2</v>
      </c>
      <c r="G44" s="37">
        <v>45.377200000000002</v>
      </c>
      <c r="H44" s="37">
        <v>0.2641</v>
      </c>
      <c r="I44" s="37">
        <v>0.15629999999999999</v>
      </c>
      <c r="J44" s="44">
        <v>2.92E-2</v>
      </c>
      <c r="K44" s="37">
        <v>29.405200000000001</v>
      </c>
      <c r="L44" s="37">
        <v>1.5952</v>
      </c>
      <c r="M44" s="40">
        <v>10.0069</v>
      </c>
      <c r="N44" s="28">
        <v>4.5284000000000004</v>
      </c>
      <c r="O44" s="28">
        <v>5.8799999999999998E-2</v>
      </c>
      <c r="P44" s="28">
        <v>97.173299999999998</v>
      </c>
    </row>
    <row r="45" spans="1:16" x14ac:dyDescent="0.15">
      <c r="A45" s="11"/>
      <c r="B45" s="33" t="s">
        <v>331</v>
      </c>
      <c r="C45" s="28">
        <v>0.57399999999999995</v>
      </c>
      <c r="D45" s="28">
        <v>0.68630000000000002</v>
      </c>
      <c r="E45" s="37">
        <v>2.0356000000000001</v>
      </c>
      <c r="F45" s="44">
        <v>4.8999999999999998E-3</v>
      </c>
      <c r="G45" s="37">
        <v>48.652799999999999</v>
      </c>
      <c r="H45" s="37">
        <v>0.33629999999999999</v>
      </c>
      <c r="I45" s="37">
        <v>8.3500000000000005E-2</v>
      </c>
      <c r="J45" s="44">
        <v>3.0999999999999999E-3</v>
      </c>
      <c r="K45" s="37">
        <v>31.191099999999999</v>
      </c>
      <c r="L45" s="37">
        <v>1.6812</v>
      </c>
      <c r="M45" s="40">
        <v>6.8121999999999998</v>
      </c>
      <c r="N45" s="28">
        <v>4.8354999999999997</v>
      </c>
      <c r="O45" s="28">
        <v>2.8000000000000001E-2</v>
      </c>
      <c r="P45" s="28">
        <v>96.924599999999998</v>
      </c>
    </row>
    <row r="46" spans="1:16" x14ac:dyDescent="0.15">
      <c r="A46" s="11"/>
      <c r="B46" s="33" t="s">
        <v>332</v>
      </c>
      <c r="C46" s="28">
        <v>2.4578000000000002</v>
      </c>
      <c r="D46" s="28">
        <v>0.4274</v>
      </c>
      <c r="E46" s="37">
        <v>0.99490000000000001</v>
      </c>
      <c r="F46" s="44">
        <v>2.5000000000000001E-3</v>
      </c>
      <c r="G46" s="37">
        <v>46.422800000000002</v>
      </c>
      <c r="H46" s="37">
        <v>0.42230000000000001</v>
      </c>
      <c r="I46" s="37">
        <v>0.1444</v>
      </c>
      <c r="J46" s="44" t="s">
        <v>303</v>
      </c>
      <c r="K46" s="37">
        <v>30.629000000000001</v>
      </c>
      <c r="L46" s="37">
        <v>2.1720999999999999</v>
      </c>
      <c r="M46" s="40">
        <v>6.0416999999999996</v>
      </c>
      <c r="N46" s="28">
        <v>4.2253999999999996</v>
      </c>
      <c r="O46" s="28">
        <v>5.6099999999999997E-2</v>
      </c>
      <c r="P46" s="28">
        <v>93.996399999999994</v>
      </c>
    </row>
    <row r="47" spans="1:16" x14ac:dyDescent="0.15">
      <c r="A47" s="11"/>
      <c r="B47" s="43" t="s">
        <v>364</v>
      </c>
      <c r="C47" s="30">
        <v>0.21429999999999999</v>
      </c>
      <c r="D47" s="30">
        <v>0.64400000000000002</v>
      </c>
      <c r="E47" s="38">
        <v>20.745899999999999</v>
      </c>
      <c r="F47" s="45">
        <v>0.27239999999999998</v>
      </c>
      <c r="G47" s="38">
        <v>33.216200000000001</v>
      </c>
      <c r="H47" s="38">
        <v>0.1845</v>
      </c>
      <c r="I47" s="38">
        <v>2.12E-2</v>
      </c>
      <c r="J47" s="45">
        <v>1.26E-2</v>
      </c>
      <c r="K47" s="38">
        <v>2.8730000000000002</v>
      </c>
      <c r="L47" s="38">
        <v>0.31530000000000002</v>
      </c>
      <c r="M47" s="38">
        <v>0.66559999999999997</v>
      </c>
      <c r="N47" s="30">
        <v>0.27139999999999997</v>
      </c>
      <c r="O47" s="30">
        <v>3.73E-2</v>
      </c>
      <c r="P47" s="30">
        <v>59.473599999999998</v>
      </c>
    </row>
    <row r="48" spans="1:16" x14ac:dyDescent="0.15">
      <c r="A48" s="11"/>
      <c r="B48" s="33" t="s">
        <v>333</v>
      </c>
      <c r="C48" s="28">
        <v>0.38840000000000002</v>
      </c>
      <c r="D48" s="28">
        <v>0.40529999999999999</v>
      </c>
      <c r="E48" s="37">
        <v>0.93379999999999996</v>
      </c>
      <c r="F48" s="44">
        <v>2.0199999999999999E-2</v>
      </c>
      <c r="G48" s="37">
        <v>50.222200000000001</v>
      </c>
      <c r="H48" s="37">
        <v>0.43149999999999999</v>
      </c>
      <c r="I48" s="37">
        <v>7.1400000000000005E-2</v>
      </c>
      <c r="J48" s="44">
        <v>7.2499999999999995E-2</v>
      </c>
      <c r="K48" s="37">
        <v>32.741</v>
      </c>
      <c r="L48" s="37">
        <v>2.2103000000000002</v>
      </c>
      <c r="M48" s="37">
        <v>3.03</v>
      </c>
      <c r="N48" s="28">
        <v>5.5168999999999997</v>
      </c>
      <c r="O48" s="28">
        <v>5.5800000000000002E-2</v>
      </c>
      <c r="P48" s="28">
        <v>96.099199999999996</v>
      </c>
    </row>
    <row r="49" spans="1:16" x14ac:dyDescent="0.15">
      <c r="A49" s="11"/>
      <c r="B49" s="33" t="s">
        <v>334</v>
      </c>
      <c r="C49" s="28">
        <v>0.46589999999999998</v>
      </c>
      <c r="D49" s="28">
        <v>0.99890000000000001</v>
      </c>
      <c r="E49" s="37">
        <v>1.4139999999999999</v>
      </c>
      <c r="F49" s="44" t="s">
        <v>303</v>
      </c>
      <c r="G49" s="37">
        <v>47.729500000000002</v>
      </c>
      <c r="H49" s="37">
        <v>0.44009999999999999</v>
      </c>
      <c r="I49" s="37">
        <v>8.8400000000000006E-2</v>
      </c>
      <c r="J49" s="44">
        <v>1.89E-2</v>
      </c>
      <c r="K49" s="37">
        <v>30.672999999999998</v>
      </c>
      <c r="L49" s="37">
        <v>1.7418</v>
      </c>
      <c r="M49" s="37">
        <v>4.8613</v>
      </c>
      <c r="N49" s="28">
        <v>4.5820999999999996</v>
      </c>
      <c r="O49" s="28">
        <v>7.1099999999999997E-2</v>
      </c>
      <c r="P49" s="28">
        <v>93.084999999999994</v>
      </c>
    </row>
    <row r="50" spans="1:16" x14ac:dyDescent="0.15">
      <c r="A50" s="11"/>
      <c r="B50" s="33" t="s">
        <v>335</v>
      </c>
      <c r="C50" s="28">
        <v>0.89939999999999998</v>
      </c>
      <c r="D50" s="28">
        <v>1.3092999999999999</v>
      </c>
      <c r="E50" s="37">
        <v>2.4763999999999999</v>
      </c>
      <c r="F50" s="44">
        <v>1E-3</v>
      </c>
      <c r="G50" s="37">
        <v>45.624499999999998</v>
      </c>
      <c r="H50" s="37">
        <v>0.41810000000000003</v>
      </c>
      <c r="I50" s="37">
        <v>0.20610000000000001</v>
      </c>
      <c r="J50" s="44">
        <v>4.1999999999999997E-3</v>
      </c>
      <c r="K50" s="37">
        <v>30.025200000000002</v>
      </c>
      <c r="L50" s="37">
        <v>1.7072000000000001</v>
      </c>
      <c r="M50" s="40">
        <v>8.3795999999999999</v>
      </c>
      <c r="N50" s="28">
        <v>4.1616999999999997</v>
      </c>
      <c r="O50" s="28">
        <v>7.17E-2</v>
      </c>
      <c r="P50" s="28">
        <v>95.284400000000005</v>
      </c>
    </row>
    <row r="51" spans="1:16" x14ac:dyDescent="0.15">
      <c r="A51" s="11"/>
      <c r="B51" s="33" t="s">
        <v>336</v>
      </c>
      <c r="C51" s="28">
        <v>0.94320000000000004</v>
      </c>
      <c r="D51" s="28">
        <v>0.4168</v>
      </c>
      <c r="E51" s="37">
        <v>1.5136000000000001</v>
      </c>
      <c r="F51" s="44" t="s">
        <v>303</v>
      </c>
      <c r="G51" s="37">
        <v>48.575400000000002</v>
      </c>
      <c r="H51" s="37">
        <v>0.51200000000000001</v>
      </c>
      <c r="I51" s="37">
        <v>0.15260000000000001</v>
      </c>
      <c r="J51" s="44">
        <v>1.1599999999999999E-2</v>
      </c>
      <c r="K51" s="37">
        <v>31.693000000000001</v>
      </c>
      <c r="L51" s="37">
        <v>1.8481000000000001</v>
      </c>
      <c r="M51" s="40">
        <v>5.3220999999999998</v>
      </c>
      <c r="N51" s="28">
        <v>5.2630999999999997</v>
      </c>
      <c r="O51" s="28">
        <v>6.1100000000000002E-2</v>
      </c>
      <c r="P51" s="28">
        <v>96.3125</v>
      </c>
    </row>
    <row r="52" spans="1:16" x14ac:dyDescent="0.15">
      <c r="A52" s="11"/>
      <c r="B52" s="33" t="s">
        <v>337</v>
      </c>
      <c r="C52" s="28">
        <v>0.56989999999999996</v>
      </c>
      <c r="D52" s="28">
        <v>0.67900000000000005</v>
      </c>
      <c r="E52" s="37">
        <v>1.8611</v>
      </c>
      <c r="F52" s="44">
        <v>3.0499999999999999E-2</v>
      </c>
      <c r="G52" s="37">
        <v>47.158299999999997</v>
      </c>
      <c r="H52" s="37">
        <v>0.30630000000000002</v>
      </c>
      <c r="I52" s="37">
        <v>0.10349999999999999</v>
      </c>
      <c r="J52" s="44">
        <v>4.7100000000000003E-2</v>
      </c>
      <c r="K52" s="37">
        <v>31.330300000000001</v>
      </c>
      <c r="L52" s="37">
        <v>2.0499999999999998</v>
      </c>
      <c r="M52" s="37">
        <v>6.5415999999999999</v>
      </c>
      <c r="N52" s="28">
        <v>5.4926000000000004</v>
      </c>
      <c r="O52" s="28">
        <v>8.1500000000000003E-2</v>
      </c>
      <c r="P52" s="28">
        <v>96.2517</v>
      </c>
    </row>
    <row r="53" spans="1:16" x14ac:dyDescent="0.15">
      <c r="A53" s="16"/>
      <c r="B53" s="35" t="s">
        <v>338</v>
      </c>
      <c r="C53" s="20">
        <v>0.38590000000000002</v>
      </c>
      <c r="D53" s="20">
        <v>0.41749999999999998</v>
      </c>
      <c r="E53" s="42">
        <v>1.4093</v>
      </c>
      <c r="F53" s="46">
        <v>4.4000000000000003E-3</v>
      </c>
      <c r="G53" s="42">
        <v>48.5366</v>
      </c>
      <c r="H53" s="42">
        <v>0.34539999999999998</v>
      </c>
      <c r="I53" s="42">
        <v>7.0699999999999999E-2</v>
      </c>
      <c r="J53" s="46">
        <v>1E-3</v>
      </c>
      <c r="K53" s="42">
        <v>31.519600000000001</v>
      </c>
      <c r="L53" s="42">
        <v>2.0705</v>
      </c>
      <c r="M53" s="42">
        <v>4.6853999999999996</v>
      </c>
      <c r="N53" s="20">
        <v>5.2069999999999999</v>
      </c>
      <c r="O53" s="20">
        <v>3.5499999999999997E-2</v>
      </c>
      <c r="P53" s="20">
        <v>94.688900000000004</v>
      </c>
    </row>
    <row r="54" spans="1:16" x14ac:dyDescent="0.15">
      <c r="A54" s="34" t="s">
        <v>304</v>
      </c>
    </row>
    <row r="55" spans="1:16" x14ac:dyDescent="0.15">
      <c r="A55" t="s">
        <v>457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723B7-2F35-6F42-949A-AF8F457E13D9}">
  <dimension ref="A1:BO207"/>
  <sheetViews>
    <sheetView zoomScaleNormal="100" workbookViewId="0"/>
  </sheetViews>
  <sheetFormatPr baseColWidth="10" defaultRowHeight="13" x14ac:dyDescent="0.15"/>
  <cols>
    <col min="11" max="11" width="18.6640625" bestFit="1" customWidth="1"/>
    <col min="15" max="19" width="12.33203125" bestFit="1" customWidth="1"/>
    <col min="20" max="20" width="18.5" bestFit="1" customWidth="1"/>
    <col min="25" max="25" width="10.83203125" style="11"/>
    <col min="26" max="31" width="11" style="11" bestFit="1" customWidth="1"/>
    <col min="32" max="32" width="13.5" style="11" bestFit="1" customWidth="1"/>
    <col min="33" max="33" width="18.5" style="11" bestFit="1" customWidth="1"/>
    <col min="34" max="34" width="8.33203125" style="33" bestFit="1" customWidth="1"/>
    <col min="35" max="37" width="10.83203125" style="39"/>
    <col min="38" max="41" width="12.33203125" bestFit="1" customWidth="1"/>
    <col min="42" max="42" width="18.5" bestFit="1" customWidth="1"/>
    <col min="46" max="47" width="10.83203125" style="11"/>
    <col min="48" max="54" width="11" style="11" bestFit="1" customWidth="1"/>
    <col min="55" max="55" width="18.6640625" style="51" bestFit="1" customWidth="1"/>
    <col min="56" max="60" width="10.83203125" style="11"/>
    <col min="61" max="64" width="12.33203125" style="11" bestFit="1" customWidth="1"/>
    <col min="65" max="65" width="18.5" style="11" bestFit="1" customWidth="1"/>
    <col min="66" max="67" width="10.83203125" style="11"/>
  </cols>
  <sheetData>
    <row r="1" spans="1:67" ht="16" x14ac:dyDescent="0.15">
      <c r="A1" s="67" t="s">
        <v>402</v>
      </c>
    </row>
    <row r="3" spans="1:67" x14ac:dyDescent="0.15">
      <c r="A3" s="1" t="s">
        <v>396</v>
      </c>
      <c r="Y3" s="1" t="s">
        <v>396</v>
      </c>
    </row>
    <row r="4" spans="1:67" x14ac:dyDescent="0.15">
      <c r="A4" s="14"/>
      <c r="B4" s="16" t="s">
        <v>387</v>
      </c>
      <c r="C4" s="16" t="s">
        <v>388</v>
      </c>
      <c r="D4" s="16" t="s">
        <v>389</v>
      </c>
      <c r="E4" s="16" t="s">
        <v>390</v>
      </c>
      <c r="F4" s="16" t="s">
        <v>391</v>
      </c>
      <c r="G4" s="16" t="s">
        <v>392</v>
      </c>
      <c r="H4" s="16" t="s">
        <v>393</v>
      </c>
      <c r="I4" s="16" t="s">
        <v>394</v>
      </c>
      <c r="J4" s="16" t="s">
        <v>458</v>
      </c>
      <c r="K4" s="52" t="s">
        <v>397</v>
      </c>
      <c r="L4" s="14" t="s">
        <v>398</v>
      </c>
      <c r="M4" s="14"/>
      <c r="N4" s="14"/>
      <c r="O4" s="16" t="s">
        <v>444</v>
      </c>
      <c r="P4" s="16" t="s">
        <v>445</v>
      </c>
      <c r="Q4" s="16" t="s">
        <v>446</v>
      </c>
      <c r="R4" s="16" t="s">
        <v>447</v>
      </c>
      <c r="S4" s="16" t="s">
        <v>448</v>
      </c>
      <c r="T4" s="52" t="s">
        <v>399</v>
      </c>
      <c r="U4" s="16" t="s">
        <v>458</v>
      </c>
      <c r="V4" s="14" t="s">
        <v>398</v>
      </c>
      <c r="Y4" s="16" t="s">
        <v>409</v>
      </c>
      <c r="Z4" s="16" t="s">
        <v>419</v>
      </c>
      <c r="AA4" s="16" t="s">
        <v>420</v>
      </c>
      <c r="AB4" s="16" t="s">
        <v>421</v>
      </c>
      <c r="AC4" s="16" t="s">
        <v>422</v>
      </c>
      <c r="AD4" s="16" t="s">
        <v>423</v>
      </c>
      <c r="AE4" s="16" t="s">
        <v>414</v>
      </c>
      <c r="AF4" s="16" t="s">
        <v>424</v>
      </c>
      <c r="AG4" s="52" t="s">
        <v>397</v>
      </c>
      <c r="AH4" s="16" t="s">
        <v>458</v>
      </c>
      <c r="AI4" s="14" t="s">
        <v>398</v>
      </c>
      <c r="AJ4" s="14"/>
      <c r="AK4" s="41"/>
      <c r="AL4" s="16" t="s">
        <v>449</v>
      </c>
      <c r="AM4" s="16" t="s">
        <v>450</v>
      </c>
      <c r="AN4" s="16" t="s">
        <v>451</v>
      </c>
      <c r="AO4" s="16" t="s">
        <v>452</v>
      </c>
      <c r="AP4" s="52" t="s">
        <v>399</v>
      </c>
      <c r="AQ4" s="16" t="s">
        <v>458</v>
      </c>
      <c r="AR4" s="14" t="s">
        <v>398</v>
      </c>
      <c r="AU4" s="16" t="s">
        <v>409</v>
      </c>
      <c r="AV4" s="16" t="s">
        <v>426</v>
      </c>
      <c r="AW4" s="16" t="s">
        <v>427</v>
      </c>
      <c r="AX4" s="16" t="s">
        <v>428</v>
      </c>
      <c r="AY4" s="16" t="s">
        <v>429</v>
      </c>
      <c r="AZ4" s="16" t="s">
        <v>430</v>
      </c>
      <c r="BA4" s="16" t="s">
        <v>431</v>
      </c>
      <c r="BB4" s="16" t="s">
        <v>432</v>
      </c>
      <c r="BC4" s="52" t="s">
        <v>397</v>
      </c>
      <c r="BD4" s="16" t="s">
        <v>458</v>
      </c>
      <c r="BE4" s="14" t="s">
        <v>398</v>
      </c>
      <c r="BF4" s="14"/>
      <c r="BG4" s="16"/>
      <c r="BH4" s="16" t="s">
        <v>409</v>
      </c>
      <c r="BI4" s="16" t="s">
        <v>453</v>
      </c>
      <c r="BJ4" s="16" t="s">
        <v>454</v>
      </c>
      <c r="BK4" s="16" t="s">
        <v>455</v>
      </c>
      <c r="BL4" s="14" t="s">
        <v>456</v>
      </c>
      <c r="BM4" s="52" t="s">
        <v>399</v>
      </c>
      <c r="BN4" s="16" t="s">
        <v>458</v>
      </c>
      <c r="BO4" s="14" t="s">
        <v>398</v>
      </c>
    </row>
    <row r="5" spans="1:67" x14ac:dyDescent="0.15">
      <c r="K5" s="48"/>
      <c r="T5" s="48"/>
      <c r="AL5" s="11"/>
      <c r="AM5" s="11"/>
      <c r="AN5" s="11"/>
      <c r="AO5" s="11"/>
      <c r="AP5" s="48"/>
      <c r="AQ5" s="11"/>
      <c r="AR5" s="11"/>
      <c r="BM5" s="48"/>
    </row>
    <row r="6" spans="1:67" x14ac:dyDescent="0.15">
      <c r="A6" t="s">
        <v>229</v>
      </c>
      <c r="B6" s="11">
        <v>333646.69</v>
      </c>
      <c r="C6" s="11">
        <v>335355.75</v>
      </c>
      <c r="D6" s="11">
        <v>335946.16</v>
      </c>
      <c r="E6" s="11">
        <v>338336.69</v>
      </c>
      <c r="F6" s="11">
        <v>335412.94</v>
      </c>
      <c r="G6" s="11">
        <v>338973.22</v>
      </c>
      <c r="H6" s="11">
        <v>335658.69</v>
      </c>
      <c r="I6" s="11">
        <v>334977.44</v>
      </c>
      <c r="J6" s="11"/>
      <c r="K6" s="51"/>
      <c r="L6" s="11"/>
      <c r="M6" s="11"/>
      <c r="N6" s="11"/>
      <c r="O6" s="11">
        <v>246438.63</v>
      </c>
      <c r="P6" s="11">
        <v>232130.58</v>
      </c>
      <c r="Q6" s="11">
        <v>251434.28</v>
      </c>
      <c r="R6" s="11">
        <v>245233.72</v>
      </c>
      <c r="S6" s="11">
        <v>234680</v>
      </c>
      <c r="T6" s="51"/>
      <c r="U6" s="11"/>
      <c r="V6" s="11"/>
      <c r="Y6" s="11" t="s">
        <v>229</v>
      </c>
      <c r="Z6" s="28">
        <v>330449.38</v>
      </c>
      <c r="AA6" s="28">
        <v>333266.44</v>
      </c>
      <c r="AB6" s="28">
        <v>336788.38</v>
      </c>
      <c r="AC6" s="28">
        <v>340965.5</v>
      </c>
      <c r="AD6" s="28">
        <v>343000.88</v>
      </c>
      <c r="AE6" s="28">
        <v>341436.75</v>
      </c>
      <c r="AF6" s="28">
        <v>326598.63</v>
      </c>
      <c r="AG6" s="28"/>
      <c r="AH6" s="37"/>
      <c r="AI6" s="68"/>
      <c r="AL6" s="28">
        <v>132939.09</v>
      </c>
      <c r="AM6" s="28">
        <v>229503.83</v>
      </c>
      <c r="AN6" s="28">
        <v>239033.36</v>
      </c>
      <c r="AO6" s="28">
        <v>234363.31</v>
      </c>
      <c r="AP6" s="51"/>
      <c r="AQ6" s="28"/>
      <c r="AR6" s="28"/>
      <c r="AU6" s="11" t="s">
        <v>229</v>
      </c>
      <c r="AV6" s="28">
        <v>309970.71999999997</v>
      </c>
      <c r="AW6" s="28">
        <v>336718.16</v>
      </c>
      <c r="AX6" s="28">
        <v>356369.91</v>
      </c>
      <c r="AY6" s="28">
        <v>359482.66</v>
      </c>
      <c r="AZ6" s="28">
        <v>337004.75</v>
      </c>
      <c r="BA6" s="28">
        <v>341722.03</v>
      </c>
      <c r="BB6" s="28">
        <v>322071.13</v>
      </c>
      <c r="BC6" s="49"/>
      <c r="BD6" s="28"/>
      <c r="BE6" s="28"/>
      <c r="BH6" s="11" t="s">
        <v>229</v>
      </c>
      <c r="BI6" s="28">
        <v>226440.42</v>
      </c>
      <c r="BJ6" s="28">
        <v>234915.59</v>
      </c>
      <c r="BK6" s="28">
        <v>232247.17</v>
      </c>
      <c r="BL6" s="28">
        <v>225126.16</v>
      </c>
      <c r="BM6" s="51"/>
      <c r="BN6" s="28"/>
      <c r="BO6" s="28"/>
    </row>
    <row r="7" spans="1:67" x14ac:dyDescent="0.15">
      <c r="A7" t="s">
        <v>230</v>
      </c>
      <c r="B7" s="28">
        <v>34.15</v>
      </c>
      <c r="C7" s="28">
        <v>44.7</v>
      </c>
      <c r="D7" s="28">
        <v>56.77</v>
      </c>
      <c r="E7" s="28">
        <v>64.34</v>
      </c>
      <c r="F7" s="28">
        <v>59.18</v>
      </c>
      <c r="G7" s="28">
        <v>58.49</v>
      </c>
      <c r="H7" s="28">
        <v>57.05</v>
      </c>
      <c r="I7" s="28">
        <v>55.84</v>
      </c>
      <c r="J7" s="28"/>
      <c r="K7" s="49"/>
      <c r="L7" s="28"/>
      <c r="M7" s="28"/>
      <c r="N7" s="28"/>
      <c r="O7" s="28">
        <v>80.25</v>
      </c>
      <c r="P7" s="28">
        <v>74.94</v>
      </c>
      <c r="Q7" s="28">
        <v>86.08</v>
      </c>
      <c r="R7" s="28">
        <v>81.89</v>
      </c>
      <c r="S7" s="28">
        <v>83.93</v>
      </c>
      <c r="T7" s="49"/>
      <c r="U7" s="28"/>
      <c r="V7" s="28"/>
      <c r="Y7" s="11" t="s">
        <v>230</v>
      </c>
      <c r="Z7" s="28" t="s">
        <v>303</v>
      </c>
      <c r="AA7" s="28" t="s">
        <v>303</v>
      </c>
      <c r="AB7" s="28" t="s">
        <v>303</v>
      </c>
      <c r="AC7" s="28" t="s">
        <v>303</v>
      </c>
      <c r="AD7" s="28" t="s">
        <v>303</v>
      </c>
      <c r="AE7" s="28" t="s">
        <v>303</v>
      </c>
      <c r="AF7" s="28" t="s">
        <v>303</v>
      </c>
      <c r="AG7" s="28"/>
      <c r="AH7" s="37"/>
      <c r="AI7" s="68"/>
      <c r="AL7" s="28" t="s">
        <v>303</v>
      </c>
      <c r="AM7" s="28" t="s">
        <v>303</v>
      </c>
      <c r="AN7" s="28" t="s">
        <v>303</v>
      </c>
      <c r="AO7" s="28" t="s">
        <v>303</v>
      </c>
      <c r="AP7" s="49"/>
      <c r="AQ7" s="28"/>
      <c r="AR7" s="28"/>
      <c r="AU7" s="11" t="s">
        <v>230</v>
      </c>
      <c r="AV7" s="28" t="s">
        <v>303</v>
      </c>
      <c r="AW7" s="28" t="s">
        <v>303</v>
      </c>
      <c r="AX7" s="28" t="s">
        <v>303</v>
      </c>
      <c r="AY7" s="28" t="s">
        <v>303</v>
      </c>
      <c r="AZ7" s="28" t="s">
        <v>303</v>
      </c>
      <c r="BA7" s="28" t="s">
        <v>303</v>
      </c>
      <c r="BB7" s="28" t="s">
        <v>303</v>
      </c>
      <c r="BC7" s="49"/>
      <c r="BD7" s="28"/>
      <c r="BE7" s="28"/>
      <c r="BH7" s="11" t="s">
        <v>230</v>
      </c>
      <c r="BI7" s="28" t="s">
        <v>303</v>
      </c>
      <c r="BJ7" s="28" t="s">
        <v>303</v>
      </c>
      <c r="BK7" s="28" t="s">
        <v>303</v>
      </c>
      <c r="BL7" s="28" t="s">
        <v>303</v>
      </c>
      <c r="BM7" s="49"/>
      <c r="BN7" s="28"/>
      <c r="BO7" s="28"/>
    </row>
    <row r="8" spans="1:67" x14ac:dyDescent="0.15">
      <c r="A8" t="s">
        <v>231</v>
      </c>
      <c r="B8" s="28">
        <v>85262.52</v>
      </c>
      <c r="C8" s="28">
        <v>85262.52</v>
      </c>
      <c r="D8" s="28">
        <v>85262.52</v>
      </c>
      <c r="E8" s="28">
        <v>85262.52</v>
      </c>
      <c r="F8" s="28">
        <v>85262.52</v>
      </c>
      <c r="G8" s="28">
        <v>85262.52</v>
      </c>
      <c r="H8" s="28">
        <v>85262.52</v>
      </c>
      <c r="I8" s="28">
        <v>85262.52</v>
      </c>
      <c r="J8" s="11"/>
      <c r="K8" s="11"/>
      <c r="L8" s="11"/>
      <c r="M8" s="28"/>
      <c r="N8" s="28"/>
      <c r="O8" s="28">
        <v>96270.23</v>
      </c>
      <c r="P8" s="28">
        <v>96270.23</v>
      </c>
      <c r="Q8" s="28">
        <v>96270.23</v>
      </c>
      <c r="R8" s="28">
        <v>96270.23</v>
      </c>
      <c r="S8" s="28">
        <v>96270.23</v>
      </c>
      <c r="T8" s="49"/>
      <c r="U8" s="11"/>
      <c r="V8" s="11"/>
      <c r="Y8" s="11" t="s">
        <v>231</v>
      </c>
      <c r="Z8" s="28">
        <v>85262.53</v>
      </c>
      <c r="AA8" s="28">
        <v>85262.52</v>
      </c>
      <c r="AB8" s="28">
        <v>85262.52</v>
      </c>
      <c r="AC8" s="28">
        <v>85262.53</v>
      </c>
      <c r="AD8" s="28">
        <v>85262.52</v>
      </c>
      <c r="AE8" s="28">
        <v>85262.5</v>
      </c>
      <c r="AF8" s="28">
        <v>85262.51</v>
      </c>
      <c r="AG8" s="28"/>
      <c r="AH8" s="37"/>
      <c r="AI8" s="68"/>
      <c r="AL8" s="28">
        <v>95055.25</v>
      </c>
      <c r="AM8" s="28">
        <v>95055.24</v>
      </c>
      <c r="AN8" s="28">
        <v>95055.23</v>
      </c>
      <c r="AO8" s="28">
        <v>95055.23</v>
      </c>
      <c r="AP8" s="49"/>
      <c r="AQ8" s="28"/>
      <c r="AR8" s="28"/>
      <c r="AU8" s="11" t="s">
        <v>231</v>
      </c>
      <c r="AV8" s="28">
        <v>85262.51</v>
      </c>
      <c r="AW8" s="28">
        <v>85262.51</v>
      </c>
      <c r="AX8" s="28">
        <v>85262.51</v>
      </c>
      <c r="AY8" s="28">
        <v>85262.51</v>
      </c>
      <c r="AZ8" s="28">
        <v>85262.51</v>
      </c>
      <c r="BA8" s="28">
        <v>85262.51</v>
      </c>
      <c r="BB8" s="28">
        <v>85262.51</v>
      </c>
      <c r="BC8" s="49"/>
      <c r="BD8" s="28"/>
      <c r="BE8" s="28"/>
      <c r="BH8" s="11" t="s">
        <v>231</v>
      </c>
      <c r="BI8" s="28">
        <v>95269.63</v>
      </c>
      <c r="BJ8" s="28">
        <v>95055.23</v>
      </c>
      <c r="BK8" s="28">
        <v>95055.23</v>
      </c>
      <c r="BL8" s="28">
        <v>95055.23</v>
      </c>
      <c r="BM8" s="49"/>
      <c r="BN8" s="28"/>
      <c r="BO8" s="28"/>
    </row>
    <row r="9" spans="1:67" x14ac:dyDescent="0.15">
      <c r="A9" t="s">
        <v>232</v>
      </c>
      <c r="B9" s="28">
        <v>41.56</v>
      </c>
      <c r="C9" s="28">
        <v>41.43</v>
      </c>
      <c r="D9" s="28">
        <v>40.99</v>
      </c>
      <c r="E9" s="28">
        <v>40.82</v>
      </c>
      <c r="F9" s="28">
        <v>40.83</v>
      </c>
      <c r="G9" s="28">
        <v>40.78</v>
      </c>
      <c r="H9" s="28">
        <v>40.57</v>
      </c>
      <c r="I9" s="28">
        <v>40.78</v>
      </c>
      <c r="J9" s="28">
        <v>40.97</v>
      </c>
      <c r="K9" s="49">
        <v>39.9</v>
      </c>
      <c r="L9" s="17">
        <v>2.6817042606516424</v>
      </c>
      <c r="M9" s="28"/>
      <c r="N9" s="28"/>
      <c r="O9" s="28">
        <v>44.67</v>
      </c>
      <c r="P9" s="28">
        <v>43.24</v>
      </c>
      <c r="Q9" s="28">
        <v>44.54</v>
      </c>
      <c r="R9" s="28">
        <v>44.27</v>
      </c>
      <c r="S9" s="28">
        <v>44.3</v>
      </c>
      <c r="T9" s="49">
        <v>43</v>
      </c>
      <c r="U9" s="28">
        <v>44.203999999999994</v>
      </c>
      <c r="V9" s="17">
        <v>2.7999999999999829</v>
      </c>
      <c r="Y9" s="11" t="s">
        <v>232</v>
      </c>
      <c r="Z9" s="28">
        <v>42.28</v>
      </c>
      <c r="AA9" s="28">
        <v>42.01</v>
      </c>
      <c r="AB9" s="28">
        <v>39.74</v>
      </c>
      <c r="AC9" s="28">
        <v>40.49</v>
      </c>
      <c r="AD9" s="28">
        <v>39.79</v>
      </c>
      <c r="AE9" s="28">
        <v>41.1</v>
      </c>
      <c r="AF9" s="28">
        <v>42.14</v>
      </c>
      <c r="AG9" s="49">
        <v>39.9</v>
      </c>
      <c r="AH9" s="37">
        <f>AVERAGE(Z9:AF9)</f>
        <v>41.078571428571429</v>
      </c>
      <c r="AI9" s="37">
        <v>2.9538131041890523</v>
      </c>
      <c r="AJ9" s="57"/>
      <c r="AK9" s="58"/>
      <c r="AL9" s="28">
        <v>41.81</v>
      </c>
      <c r="AM9" s="28">
        <v>41.59</v>
      </c>
      <c r="AN9" s="28">
        <v>40.89</v>
      </c>
      <c r="AO9" s="28">
        <v>43.45</v>
      </c>
      <c r="AP9" s="49">
        <v>43</v>
      </c>
      <c r="AQ9" s="28">
        <v>41.935000000000002</v>
      </c>
      <c r="AR9" s="28">
        <v>2.4767441860465027</v>
      </c>
      <c r="AU9" s="11" t="s">
        <v>232</v>
      </c>
      <c r="AV9" s="28">
        <v>40.93</v>
      </c>
      <c r="AW9" s="28">
        <v>41.28</v>
      </c>
      <c r="AX9" s="28">
        <v>40.83</v>
      </c>
      <c r="AY9" s="28">
        <v>41.29</v>
      </c>
      <c r="AZ9" s="28">
        <v>40.79</v>
      </c>
      <c r="BA9" s="28">
        <v>41.2</v>
      </c>
      <c r="BB9" s="28">
        <v>41.04</v>
      </c>
      <c r="BC9" s="51">
        <v>39.9</v>
      </c>
      <c r="BD9" s="28">
        <v>41.051428571428573</v>
      </c>
      <c r="BE9" s="28">
        <v>2.8857858933046998</v>
      </c>
      <c r="BH9" s="11" t="s">
        <v>232</v>
      </c>
      <c r="BI9" s="28">
        <v>40.770000000000003</v>
      </c>
      <c r="BJ9" s="28">
        <v>41.69</v>
      </c>
      <c r="BK9" s="28">
        <v>43.81</v>
      </c>
      <c r="BL9" s="28">
        <v>41.83</v>
      </c>
      <c r="BM9" s="49">
        <v>43</v>
      </c>
      <c r="BN9" s="28">
        <v>42.09</v>
      </c>
      <c r="BO9" s="28">
        <v>2.1162790697674296</v>
      </c>
    </row>
    <row r="10" spans="1:67" x14ac:dyDescent="0.15">
      <c r="A10" t="s">
        <v>233</v>
      </c>
      <c r="B10" s="28">
        <v>49.81</v>
      </c>
      <c r="C10" s="28">
        <v>47.96</v>
      </c>
      <c r="D10" s="28">
        <v>48.61</v>
      </c>
      <c r="E10" s="28">
        <v>47.27</v>
      </c>
      <c r="F10" s="28">
        <v>47.45</v>
      </c>
      <c r="G10" s="28">
        <v>47.3</v>
      </c>
      <c r="H10" s="28">
        <v>47.43</v>
      </c>
      <c r="I10" s="28">
        <v>48.81</v>
      </c>
      <c r="J10" s="28">
        <v>48.080000000000005</v>
      </c>
      <c r="K10" s="49">
        <v>44</v>
      </c>
      <c r="L10" s="17">
        <v>9.2727272727272805</v>
      </c>
      <c r="M10" s="28"/>
      <c r="N10" s="28"/>
      <c r="O10" s="28">
        <v>6163.5</v>
      </c>
      <c r="P10" s="28">
        <v>6171.02</v>
      </c>
      <c r="Q10" s="28">
        <v>6234.84</v>
      </c>
      <c r="R10" s="28">
        <v>6320.5</v>
      </c>
      <c r="S10" s="28">
        <v>6322.63</v>
      </c>
      <c r="T10" s="49">
        <v>5400</v>
      </c>
      <c r="U10" s="28">
        <v>6242.4980000000005</v>
      </c>
      <c r="V10" s="17">
        <v>15.601814814814816</v>
      </c>
      <c r="Y10" s="11" t="s">
        <v>233</v>
      </c>
      <c r="Z10" s="28">
        <v>49.05</v>
      </c>
      <c r="AA10" s="28">
        <v>48.12</v>
      </c>
      <c r="AB10" s="28">
        <v>46.64</v>
      </c>
      <c r="AC10" s="28">
        <v>48.65</v>
      </c>
      <c r="AD10" s="28">
        <v>47.89</v>
      </c>
      <c r="AE10" s="28">
        <v>47.63</v>
      </c>
      <c r="AF10" s="28">
        <v>48.74</v>
      </c>
      <c r="AG10" s="49">
        <v>44</v>
      </c>
      <c r="AH10" s="37">
        <f t="shared" ref="AH10:AH48" si="0">AVERAGE(Z10:AF10)</f>
        <v>48.102857142857147</v>
      </c>
      <c r="AI10" s="37">
        <v>9.32467532467534</v>
      </c>
      <c r="AJ10" s="57"/>
      <c r="AK10" s="58"/>
      <c r="AL10" s="28">
        <v>6576.44</v>
      </c>
      <c r="AM10" s="28">
        <v>6372.01</v>
      </c>
      <c r="AN10" s="28">
        <v>6592.42</v>
      </c>
      <c r="AO10" s="28">
        <v>6375.26</v>
      </c>
      <c r="AP10" s="49">
        <v>5400</v>
      </c>
      <c r="AQ10" s="28">
        <v>6479.0325000000012</v>
      </c>
      <c r="AR10" s="28">
        <v>19.98208333333335</v>
      </c>
      <c r="AU10" s="11" t="s">
        <v>233</v>
      </c>
      <c r="AV10" s="28">
        <v>47.72</v>
      </c>
      <c r="AW10" s="28">
        <v>48.58</v>
      </c>
      <c r="AX10" s="28">
        <v>48.16</v>
      </c>
      <c r="AY10" s="28">
        <v>48.11</v>
      </c>
      <c r="AZ10" s="28">
        <v>48.35</v>
      </c>
      <c r="BA10" s="28">
        <v>47.28</v>
      </c>
      <c r="BB10" s="28">
        <v>48.62</v>
      </c>
      <c r="BC10" s="51">
        <v>44</v>
      </c>
      <c r="BD10" s="28">
        <v>48.117142857142859</v>
      </c>
      <c r="BE10" s="28">
        <v>9.3571428571428612</v>
      </c>
      <c r="BH10" s="11" t="s">
        <v>233</v>
      </c>
      <c r="BI10" s="28">
        <v>6239.68</v>
      </c>
      <c r="BJ10" s="28">
        <v>6498.12</v>
      </c>
      <c r="BK10" s="28">
        <v>6487.06</v>
      </c>
      <c r="BL10" s="28">
        <v>6464.14</v>
      </c>
      <c r="BM10" s="49">
        <v>5400</v>
      </c>
      <c r="BN10" s="28">
        <v>6408.2866666666669</v>
      </c>
      <c r="BO10" s="28">
        <v>18.671975308641976</v>
      </c>
    </row>
    <row r="11" spans="1:67" x14ac:dyDescent="0.15">
      <c r="A11" t="s">
        <v>234</v>
      </c>
      <c r="B11" s="28">
        <v>39.03</v>
      </c>
      <c r="C11" s="28">
        <v>39.5</v>
      </c>
      <c r="D11" s="28">
        <v>39.31</v>
      </c>
      <c r="E11" s="28">
        <v>39.409999999999997</v>
      </c>
      <c r="F11" s="28">
        <v>38.770000000000003</v>
      </c>
      <c r="G11" s="28">
        <v>39.61</v>
      </c>
      <c r="H11" s="28">
        <v>39.24</v>
      </c>
      <c r="I11" s="28">
        <v>38.58</v>
      </c>
      <c r="J11" s="28">
        <v>39.181249999999999</v>
      </c>
      <c r="K11" s="49">
        <v>38.799999999999997</v>
      </c>
      <c r="L11" s="17">
        <v>0.98260309278350633</v>
      </c>
      <c r="M11" s="28"/>
      <c r="N11" s="28"/>
      <c r="O11" s="28">
        <v>342.75</v>
      </c>
      <c r="P11" s="28">
        <v>339.93</v>
      </c>
      <c r="Q11" s="28">
        <v>344.24</v>
      </c>
      <c r="R11" s="28">
        <v>349.25</v>
      </c>
      <c r="S11" s="28">
        <v>344.72</v>
      </c>
      <c r="T11" s="49">
        <v>326</v>
      </c>
      <c r="U11" s="28">
        <v>344.178</v>
      </c>
      <c r="V11" s="17">
        <v>5.5760736196318987</v>
      </c>
      <c r="Y11" s="11" t="s">
        <v>234</v>
      </c>
      <c r="Z11" s="28">
        <v>39.15</v>
      </c>
      <c r="AA11" s="28">
        <v>38.5</v>
      </c>
      <c r="AB11" s="28">
        <v>38.99</v>
      </c>
      <c r="AC11" s="28">
        <v>40.22</v>
      </c>
      <c r="AD11" s="28">
        <v>40.03</v>
      </c>
      <c r="AE11" s="28">
        <v>39.049999999999997</v>
      </c>
      <c r="AF11" s="28">
        <v>38.67</v>
      </c>
      <c r="AG11" s="49">
        <v>38.799999999999997</v>
      </c>
      <c r="AH11" s="37">
        <f t="shared" si="0"/>
        <v>39.230000000000004</v>
      </c>
      <c r="AI11" s="37">
        <v>1.1082474226804351</v>
      </c>
      <c r="AJ11" s="57"/>
      <c r="AK11" s="58"/>
      <c r="AL11" s="28">
        <v>333.25</v>
      </c>
      <c r="AM11" s="28">
        <v>329.34</v>
      </c>
      <c r="AN11" s="28">
        <v>328.88</v>
      </c>
      <c r="AO11" s="28">
        <v>331.88</v>
      </c>
      <c r="AP11" s="49">
        <v>326</v>
      </c>
      <c r="AQ11" s="28">
        <v>330.83749999999998</v>
      </c>
      <c r="AR11" s="28">
        <v>1.4838957055214763</v>
      </c>
      <c r="AU11" s="11" t="s">
        <v>234</v>
      </c>
      <c r="AV11" s="28">
        <v>38.94</v>
      </c>
      <c r="AW11" s="28">
        <v>38.74</v>
      </c>
      <c r="AX11" s="28">
        <v>39.22</v>
      </c>
      <c r="AY11" s="28">
        <v>40.130000000000003</v>
      </c>
      <c r="AZ11" s="28">
        <v>39.659999999999997</v>
      </c>
      <c r="BA11" s="28">
        <v>39.15</v>
      </c>
      <c r="BB11" s="28">
        <v>38.79</v>
      </c>
      <c r="BC11" s="51">
        <v>38.799999999999997</v>
      </c>
      <c r="BD11" s="28">
        <v>39.232857142857142</v>
      </c>
      <c r="BE11" s="28">
        <v>1.1156111929307713</v>
      </c>
      <c r="BH11" s="11" t="s">
        <v>234</v>
      </c>
      <c r="BI11" s="28">
        <v>327.58</v>
      </c>
      <c r="BJ11" s="28">
        <v>341.21</v>
      </c>
      <c r="BK11" s="28">
        <v>329.23</v>
      </c>
      <c r="BL11" s="28">
        <v>331.34</v>
      </c>
      <c r="BM11" s="49">
        <v>326</v>
      </c>
      <c r="BN11" s="28">
        <v>332.67333333333335</v>
      </c>
      <c r="BO11" s="28">
        <v>2.0470347648261793</v>
      </c>
    </row>
    <row r="12" spans="1:67" x14ac:dyDescent="0.15">
      <c r="A12" t="s">
        <v>235</v>
      </c>
      <c r="B12" s="28">
        <v>37.19</v>
      </c>
      <c r="C12" s="28">
        <v>37.92</v>
      </c>
      <c r="D12" s="28">
        <v>41.97</v>
      </c>
      <c r="E12" s="28">
        <v>44.32</v>
      </c>
      <c r="F12" s="28">
        <v>39.78</v>
      </c>
      <c r="G12" s="28">
        <v>42.45</v>
      </c>
      <c r="H12" s="28">
        <v>34.44</v>
      </c>
      <c r="I12" s="28">
        <v>35.82</v>
      </c>
      <c r="J12" s="28">
        <v>39.236249999999998</v>
      </c>
      <c r="K12" s="49">
        <v>36.4</v>
      </c>
      <c r="L12" s="17">
        <v>7.7918956043955916</v>
      </c>
      <c r="M12" s="28"/>
      <c r="N12" s="28"/>
      <c r="O12" s="28">
        <v>443.9</v>
      </c>
      <c r="P12" s="28">
        <v>434.34</v>
      </c>
      <c r="Q12" s="28">
        <v>453.78</v>
      </c>
      <c r="R12" s="28">
        <v>461.48</v>
      </c>
      <c r="S12" s="28">
        <v>463.59</v>
      </c>
      <c r="T12" s="49">
        <v>393</v>
      </c>
      <c r="U12" s="28">
        <v>451.41800000000001</v>
      </c>
      <c r="V12" s="17">
        <v>14.864631043256992</v>
      </c>
      <c r="Y12" s="11" t="s">
        <v>235</v>
      </c>
      <c r="Z12" s="28">
        <v>42.76</v>
      </c>
      <c r="AA12" s="28">
        <v>36.78</v>
      </c>
      <c r="AB12" s="28">
        <v>38.42</v>
      </c>
      <c r="AC12" s="28">
        <v>41.67</v>
      </c>
      <c r="AD12" s="28">
        <v>39.51</v>
      </c>
      <c r="AE12" s="28">
        <v>41.13</v>
      </c>
      <c r="AF12" s="28">
        <v>38.83</v>
      </c>
      <c r="AG12" s="49">
        <v>36.4</v>
      </c>
      <c r="AH12" s="37">
        <f t="shared" si="0"/>
        <v>39.871428571428567</v>
      </c>
      <c r="AI12" s="37">
        <v>9.5368916797488055</v>
      </c>
      <c r="AJ12" s="57"/>
      <c r="AK12" s="58"/>
      <c r="AL12" s="28">
        <v>427.68</v>
      </c>
      <c r="AM12" s="28">
        <v>403.65</v>
      </c>
      <c r="AN12" s="28">
        <v>409.14</v>
      </c>
      <c r="AO12" s="28">
        <v>397.38</v>
      </c>
      <c r="AP12" s="49">
        <v>393</v>
      </c>
      <c r="AQ12" s="28">
        <v>409.46249999999998</v>
      </c>
      <c r="AR12" s="28">
        <v>4.1889312977099138</v>
      </c>
      <c r="AU12" s="11" t="s">
        <v>235</v>
      </c>
      <c r="AV12" s="28">
        <v>12.85</v>
      </c>
      <c r="AW12" s="28">
        <v>48.07</v>
      </c>
      <c r="AX12" s="28">
        <v>50.56</v>
      </c>
      <c r="AY12" s="28">
        <v>49.17</v>
      </c>
      <c r="AZ12" s="28">
        <v>37.58</v>
      </c>
      <c r="BA12" s="28">
        <v>41.11</v>
      </c>
      <c r="BB12" s="28">
        <v>36.76</v>
      </c>
      <c r="BC12" s="51">
        <v>36.4</v>
      </c>
      <c r="BD12" s="28">
        <v>39.442857142857143</v>
      </c>
      <c r="BE12" s="28">
        <v>8.3594976452119312</v>
      </c>
      <c r="BH12" s="11" t="s">
        <v>235</v>
      </c>
      <c r="BI12" s="28">
        <v>552.88</v>
      </c>
      <c r="BJ12" s="28">
        <v>497.79</v>
      </c>
      <c r="BK12" s="28">
        <v>424.54</v>
      </c>
      <c r="BL12" s="28">
        <v>384.32</v>
      </c>
      <c r="BM12" s="49">
        <v>393</v>
      </c>
      <c r="BN12" s="28">
        <v>491.73666666666668</v>
      </c>
      <c r="BO12" s="28">
        <v>25.123833757421551</v>
      </c>
    </row>
    <row r="13" spans="1:67" x14ac:dyDescent="0.15">
      <c r="A13" t="s">
        <v>236</v>
      </c>
      <c r="B13" s="28">
        <v>37.049999999999997</v>
      </c>
      <c r="C13" s="28">
        <v>38.049999999999997</v>
      </c>
      <c r="D13" s="28">
        <v>38.630000000000003</v>
      </c>
      <c r="E13" s="28">
        <v>40.58</v>
      </c>
      <c r="F13" s="28">
        <v>37.86</v>
      </c>
      <c r="G13" s="28">
        <v>37.9</v>
      </c>
      <c r="H13" s="28">
        <v>39.299999999999997</v>
      </c>
      <c r="I13" s="28">
        <v>38.61</v>
      </c>
      <c r="J13" s="28">
        <v>38.497500000000002</v>
      </c>
      <c r="K13" s="49">
        <v>38.700000000000003</v>
      </c>
      <c r="L13" s="17">
        <v>0.5232558139534973</v>
      </c>
      <c r="M13" s="28"/>
      <c r="N13" s="28"/>
      <c r="O13" s="28">
        <v>1650.71</v>
      </c>
      <c r="P13" s="28">
        <v>1623.15</v>
      </c>
      <c r="Q13" s="28">
        <v>1663.88</v>
      </c>
      <c r="R13" s="28">
        <v>1643.16</v>
      </c>
      <c r="S13" s="28">
        <v>1584.75</v>
      </c>
      <c r="T13" s="49">
        <v>1471.47</v>
      </c>
      <c r="U13" s="28">
        <v>1633.1299999999999</v>
      </c>
      <c r="V13" s="17">
        <v>10.986292618945683</v>
      </c>
      <c r="Y13" s="11" t="s">
        <v>236</v>
      </c>
      <c r="Z13" s="28">
        <v>42.46</v>
      </c>
      <c r="AA13" s="28">
        <v>32.700000000000003</v>
      </c>
      <c r="AB13" s="28">
        <v>38.36</v>
      </c>
      <c r="AC13" s="28">
        <v>40.020000000000003</v>
      </c>
      <c r="AD13" s="28">
        <v>38.840000000000003</v>
      </c>
      <c r="AE13" s="28">
        <v>40.5</v>
      </c>
      <c r="AF13" s="28">
        <v>36.130000000000003</v>
      </c>
      <c r="AG13" s="49">
        <v>38.700000000000003</v>
      </c>
      <c r="AH13" s="37">
        <f t="shared" si="0"/>
        <v>38.43</v>
      </c>
      <c r="AI13" s="37">
        <v>0.69767441860464885</v>
      </c>
      <c r="AJ13" s="57"/>
      <c r="AK13" s="58"/>
      <c r="AL13" s="28">
        <v>1552.75</v>
      </c>
      <c r="AM13" s="28">
        <v>1488</v>
      </c>
      <c r="AN13" s="28">
        <v>1532.45</v>
      </c>
      <c r="AO13" s="28">
        <v>1560.8</v>
      </c>
      <c r="AP13" s="49">
        <v>1471.47</v>
      </c>
      <c r="AQ13" s="28">
        <v>1533.5</v>
      </c>
      <c r="AR13" s="28">
        <v>4.2155123787776887</v>
      </c>
      <c r="AU13" s="11" t="s">
        <v>236</v>
      </c>
      <c r="AV13" s="28">
        <v>31.31</v>
      </c>
      <c r="AW13" s="28">
        <v>40.619999999999997</v>
      </c>
      <c r="AX13" s="28">
        <v>40.200000000000003</v>
      </c>
      <c r="AY13" s="28">
        <v>44.33</v>
      </c>
      <c r="AZ13" s="28">
        <v>38.54</v>
      </c>
      <c r="BA13" s="28">
        <v>37.4</v>
      </c>
      <c r="BB13" s="28">
        <v>37.19</v>
      </c>
      <c r="BC13" s="51">
        <v>38.700000000000003</v>
      </c>
      <c r="BD13" s="28">
        <v>38.512857142857136</v>
      </c>
      <c r="BE13" s="28">
        <v>0.48357327427098085</v>
      </c>
      <c r="BH13" s="11" t="s">
        <v>236</v>
      </c>
      <c r="BI13" s="28">
        <v>1594.13</v>
      </c>
      <c r="BJ13" s="28">
        <v>1623.1</v>
      </c>
      <c r="BK13" s="28">
        <v>1503.53</v>
      </c>
      <c r="BL13" s="28">
        <v>1518.78</v>
      </c>
      <c r="BM13" s="49">
        <v>1471.47</v>
      </c>
      <c r="BN13" s="28">
        <v>1573.5866666666668</v>
      </c>
      <c r="BO13" s="28">
        <v>6.9397722458947015</v>
      </c>
    </row>
    <row r="14" spans="1:67" x14ac:dyDescent="0.15">
      <c r="A14" t="s">
        <v>237</v>
      </c>
      <c r="B14" s="28">
        <v>35.1</v>
      </c>
      <c r="C14" s="28">
        <v>34.619999999999997</v>
      </c>
      <c r="D14" s="28">
        <v>35.26</v>
      </c>
      <c r="E14" s="28">
        <v>35.57</v>
      </c>
      <c r="F14" s="28">
        <v>35.67</v>
      </c>
      <c r="G14" s="28">
        <v>35.51</v>
      </c>
      <c r="H14" s="28">
        <v>35.39</v>
      </c>
      <c r="I14" s="28">
        <v>35.24</v>
      </c>
      <c r="J14" s="28">
        <v>35.294999999999995</v>
      </c>
      <c r="K14" s="49">
        <v>35.5</v>
      </c>
      <c r="L14" s="17">
        <v>0.57746478873241358</v>
      </c>
      <c r="M14" s="28"/>
      <c r="N14" s="28"/>
      <c r="O14" s="28">
        <v>58.58</v>
      </c>
      <c r="P14" s="28">
        <v>57.5</v>
      </c>
      <c r="Q14" s="28">
        <v>57.51</v>
      </c>
      <c r="R14" s="28">
        <v>58</v>
      </c>
      <c r="S14" s="28">
        <v>57.35</v>
      </c>
      <c r="T14" s="49">
        <v>52</v>
      </c>
      <c r="U14" s="28">
        <v>57.787999999999997</v>
      </c>
      <c r="V14" s="17">
        <v>11.130769230769232</v>
      </c>
      <c r="Y14" s="11" t="s">
        <v>237</v>
      </c>
      <c r="Z14" s="28">
        <v>35.08</v>
      </c>
      <c r="AA14" s="28">
        <v>34.67</v>
      </c>
      <c r="AB14" s="28">
        <v>35.380000000000003</v>
      </c>
      <c r="AC14" s="28">
        <v>35.89</v>
      </c>
      <c r="AD14" s="28">
        <v>36.090000000000003</v>
      </c>
      <c r="AE14" s="28">
        <v>34.83</v>
      </c>
      <c r="AF14" s="28">
        <v>34.96</v>
      </c>
      <c r="AG14" s="49">
        <v>35.5</v>
      </c>
      <c r="AH14" s="37">
        <f t="shared" si="0"/>
        <v>35.271428571428572</v>
      </c>
      <c r="AI14" s="37">
        <v>0.64386317907444379</v>
      </c>
      <c r="AJ14" s="57"/>
      <c r="AK14" s="58"/>
      <c r="AL14" s="28">
        <v>56.38</v>
      </c>
      <c r="AM14" s="28">
        <v>55.95</v>
      </c>
      <c r="AN14" s="28">
        <v>54.07</v>
      </c>
      <c r="AO14" s="28">
        <v>54.18</v>
      </c>
      <c r="AP14" s="49">
        <v>52</v>
      </c>
      <c r="AQ14" s="28">
        <v>55.145000000000003</v>
      </c>
      <c r="AR14" s="28">
        <v>6.048076923076934</v>
      </c>
      <c r="AU14" s="11" t="s">
        <v>237</v>
      </c>
      <c r="AV14" s="28">
        <v>35.46</v>
      </c>
      <c r="AW14" s="28">
        <v>34.65</v>
      </c>
      <c r="AX14" s="28">
        <v>34.909999999999997</v>
      </c>
      <c r="AY14" s="28">
        <v>36.31</v>
      </c>
      <c r="AZ14" s="28">
        <v>35.15</v>
      </c>
      <c r="BA14" s="28">
        <v>35.57</v>
      </c>
      <c r="BB14" s="28">
        <v>34.869999999999997</v>
      </c>
      <c r="BC14" s="51">
        <v>35.5</v>
      </c>
      <c r="BD14" s="28">
        <v>35.27428571428571</v>
      </c>
      <c r="BE14" s="28">
        <v>0.63581488933603225</v>
      </c>
      <c r="BH14" s="11" t="s">
        <v>237</v>
      </c>
      <c r="BI14" s="28">
        <v>56.92</v>
      </c>
      <c r="BJ14" s="28">
        <v>57.9</v>
      </c>
      <c r="BK14" s="28">
        <v>54.74</v>
      </c>
      <c r="BL14" s="28">
        <v>57.37</v>
      </c>
      <c r="BM14" s="49">
        <v>52</v>
      </c>
      <c r="BN14" s="28">
        <v>56.52</v>
      </c>
      <c r="BO14" s="28">
        <v>8.6923076923076934</v>
      </c>
    </row>
    <row r="15" spans="1:67" x14ac:dyDescent="0.15">
      <c r="A15" t="s">
        <v>238</v>
      </c>
      <c r="B15" s="28">
        <v>38.54</v>
      </c>
      <c r="C15" s="28">
        <v>37.99</v>
      </c>
      <c r="D15" s="28">
        <v>38.21</v>
      </c>
      <c r="E15" s="28">
        <v>39.159999999999997</v>
      </c>
      <c r="F15" s="28">
        <v>38.58</v>
      </c>
      <c r="G15" s="28">
        <v>38.26</v>
      </c>
      <c r="H15" s="28">
        <v>38.65</v>
      </c>
      <c r="I15" s="28">
        <v>38.15</v>
      </c>
      <c r="J15" s="28">
        <v>38.442499999999995</v>
      </c>
      <c r="K15" s="49">
        <v>38.799999999999997</v>
      </c>
      <c r="L15" s="17">
        <v>0.9213917525773212</v>
      </c>
      <c r="M15" s="28"/>
      <c r="N15" s="28"/>
      <c r="O15" s="28">
        <v>189.03</v>
      </c>
      <c r="P15" s="28">
        <v>188.74</v>
      </c>
      <c r="Q15" s="28">
        <v>187.48</v>
      </c>
      <c r="R15" s="28">
        <v>189.33</v>
      </c>
      <c r="S15" s="28">
        <v>186.29</v>
      </c>
      <c r="T15" s="49">
        <v>178</v>
      </c>
      <c r="U15" s="28">
        <v>188.17400000000001</v>
      </c>
      <c r="V15" s="17">
        <v>5.7157303370786678</v>
      </c>
      <c r="Y15" s="11" t="s">
        <v>238</v>
      </c>
      <c r="Z15" s="28">
        <v>37.549999999999997</v>
      </c>
      <c r="AA15" s="28">
        <v>38.69</v>
      </c>
      <c r="AB15" s="28">
        <v>38.9</v>
      </c>
      <c r="AC15" s="28">
        <v>38.75</v>
      </c>
      <c r="AD15" s="28">
        <v>39.03</v>
      </c>
      <c r="AE15" s="28">
        <v>38.11</v>
      </c>
      <c r="AF15" s="28">
        <v>38.159999999999997</v>
      </c>
      <c r="AG15" s="49">
        <v>38.799999999999997</v>
      </c>
      <c r="AH15" s="37">
        <f t="shared" si="0"/>
        <v>38.455714285714279</v>
      </c>
      <c r="AI15" s="37">
        <v>0.88733431516936889</v>
      </c>
      <c r="AJ15" s="57"/>
      <c r="AK15" s="58"/>
      <c r="AL15" s="28">
        <v>188.31</v>
      </c>
      <c r="AM15" s="28">
        <v>177.47</v>
      </c>
      <c r="AN15" s="28">
        <v>185.8</v>
      </c>
      <c r="AO15" s="28">
        <v>180.59</v>
      </c>
      <c r="AP15" s="49">
        <v>178</v>
      </c>
      <c r="AQ15" s="28">
        <v>183.04249999999999</v>
      </c>
      <c r="AR15" s="28">
        <v>2.832865168539314</v>
      </c>
      <c r="AU15" s="11" t="s">
        <v>238</v>
      </c>
      <c r="AV15" s="28">
        <v>38.6</v>
      </c>
      <c r="AW15" s="28">
        <v>37.89</v>
      </c>
      <c r="AX15" s="28">
        <v>38.04</v>
      </c>
      <c r="AY15" s="28">
        <v>39.840000000000003</v>
      </c>
      <c r="AZ15" s="28">
        <v>37.840000000000003</v>
      </c>
      <c r="BA15" s="28">
        <v>38.93</v>
      </c>
      <c r="BB15" s="28">
        <v>38.08</v>
      </c>
      <c r="BC15" s="51">
        <v>38.799999999999997</v>
      </c>
      <c r="BD15" s="28">
        <v>38.46</v>
      </c>
      <c r="BE15" s="28">
        <v>0.87628865979380066</v>
      </c>
      <c r="BH15" s="11" t="s">
        <v>238</v>
      </c>
      <c r="BI15" s="28">
        <v>188.7</v>
      </c>
      <c r="BJ15" s="28">
        <v>192.84</v>
      </c>
      <c r="BK15" s="28">
        <v>180.17</v>
      </c>
      <c r="BL15" s="28">
        <v>187.16</v>
      </c>
      <c r="BM15" s="49">
        <v>178</v>
      </c>
      <c r="BN15" s="28">
        <v>187.23666666666665</v>
      </c>
      <c r="BO15" s="28">
        <v>5.1891385767790013</v>
      </c>
    </row>
    <row r="16" spans="1:67" x14ac:dyDescent="0.15">
      <c r="A16" t="s">
        <v>239</v>
      </c>
      <c r="B16" s="28">
        <v>36.630000000000003</v>
      </c>
      <c r="C16" s="28">
        <v>36.630000000000003</v>
      </c>
      <c r="D16" s="28">
        <v>36.74</v>
      </c>
      <c r="E16" s="28">
        <v>36.9</v>
      </c>
      <c r="F16" s="28">
        <v>36.65</v>
      </c>
      <c r="G16" s="28">
        <v>37</v>
      </c>
      <c r="H16" s="28">
        <v>36.770000000000003</v>
      </c>
      <c r="I16" s="28">
        <v>36.25</v>
      </c>
      <c r="J16" s="28">
        <v>36.696249999999999</v>
      </c>
      <c r="K16" s="49">
        <v>37.799999999999997</v>
      </c>
      <c r="L16" s="17">
        <v>2.9199735449735442</v>
      </c>
      <c r="M16" s="28"/>
      <c r="N16" s="28"/>
      <c r="O16" s="28">
        <v>125.27</v>
      </c>
      <c r="P16" s="28">
        <v>123.11</v>
      </c>
      <c r="Q16" s="28">
        <v>125.84</v>
      </c>
      <c r="R16" s="28">
        <v>124.72</v>
      </c>
      <c r="S16" s="28">
        <v>125.56</v>
      </c>
      <c r="T16" s="49">
        <v>119</v>
      </c>
      <c r="U16" s="28">
        <v>124.9</v>
      </c>
      <c r="V16" s="17">
        <v>4.9579831932773146</v>
      </c>
      <c r="Y16" s="11" t="s">
        <v>239</v>
      </c>
      <c r="Z16" s="28">
        <v>35.92</v>
      </c>
      <c r="AA16" s="28">
        <v>35.96</v>
      </c>
      <c r="AB16" s="28">
        <v>37.369999999999997</v>
      </c>
      <c r="AC16" s="28">
        <v>37.89</v>
      </c>
      <c r="AD16" s="28">
        <v>37.81</v>
      </c>
      <c r="AE16" s="28">
        <v>35.78</v>
      </c>
      <c r="AF16" s="28">
        <v>36.44</v>
      </c>
      <c r="AG16" s="49">
        <v>37.799999999999997</v>
      </c>
      <c r="AH16" s="37">
        <f t="shared" si="0"/>
        <v>36.738571428571426</v>
      </c>
      <c r="AI16" s="37">
        <v>2.8080120937263757</v>
      </c>
      <c r="AJ16" s="57"/>
      <c r="AK16" s="58"/>
      <c r="AL16" s="28">
        <v>121.4</v>
      </c>
      <c r="AM16" s="28">
        <v>118.83</v>
      </c>
      <c r="AN16" s="28">
        <v>121.73</v>
      </c>
      <c r="AO16" s="28">
        <v>120.54</v>
      </c>
      <c r="AP16" s="49">
        <v>119</v>
      </c>
      <c r="AQ16" s="28">
        <v>120.62500000000001</v>
      </c>
      <c r="AR16" s="28">
        <v>1.3655462184874096</v>
      </c>
      <c r="AU16" s="11" t="s">
        <v>239</v>
      </c>
      <c r="AV16" s="28">
        <v>36.979999999999997</v>
      </c>
      <c r="AW16" s="28">
        <v>35.83</v>
      </c>
      <c r="AX16" s="28">
        <v>36.369999999999997</v>
      </c>
      <c r="AY16" s="28">
        <v>37.93</v>
      </c>
      <c r="AZ16" s="28">
        <v>36.54</v>
      </c>
      <c r="BA16" s="28">
        <v>37.57</v>
      </c>
      <c r="BB16" s="28">
        <v>35.909999999999997</v>
      </c>
      <c r="BC16" s="51">
        <v>37.799999999999997</v>
      </c>
      <c r="BD16" s="28">
        <v>36.732857142857142</v>
      </c>
      <c r="BE16" s="28">
        <v>2.8231292517006779</v>
      </c>
      <c r="BH16" s="11" t="s">
        <v>239</v>
      </c>
      <c r="BI16" s="28">
        <v>126.75</v>
      </c>
      <c r="BJ16" s="28">
        <v>123.61</v>
      </c>
      <c r="BK16" s="28">
        <v>117.14</v>
      </c>
      <c r="BL16" s="28">
        <v>123.62</v>
      </c>
      <c r="BM16" s="49">
        <v>119</v>
      </c>
      <c r="BN16" s="28">
        <v>122.5</v>
      </c>
      <c r="BO16" s="28">
        <v>2.941176470588232</v>
      </c>
    </row>
    <row r="17" spans="1:67" x14ac:dyDescent="0.15">
      <c r="A17" t="s">
        <v>240</v>
      </c>
      <c r="B17" s="28">
        <v>35.28</v>
      </c>
      <c r="C17" s="28">
        <v>36.340000000000003</v>
      </c>
      <c r="D17" s="28">
        <v>38.94</v>
      </c>
      <c r="E17" s="28">
        <v>38.92</v>
      </c>
      <c r="F17" s="28">
        <v>41.11</v>
      </c>
      <c r="G17" s="28">
        <v>38.33</v>
      </c>
      <c r="H17" s="28">
        <v>40.36</v>
      </c>
      <c r="I17" s="28">
        <v>36.33</v>
      </c>
      <c r="J17" s="28">
        <v>38.201250000000002</v>
      </c>
      <c r="K17" s="49">
        <v>39.1</v>
      </c>
      <c r="L17" s="17">
        <v>2.2985933503836264</v>
      </c>
      <c r="M17" s="28"/>
      <c r="N17" s="28"/>
      <c r="O17" s="28">
        <v>101.8</v>
      </c>
      <c r="P17" s="28">
        <v>104.36</v>
      </c>
      <c r="Q17" s="28">
        <v>103.44</v>
      </c>
      <c r="R17" s="28">
        <v>103.56</v>
      </c>
      <c r="S17" s="28">
        <v>103.94</v>
      </c>
      <c r="T17" s="49">
        <v>78</v>
      </c>
      <c r="U17" s="28">
        <v>103.42</v>
      </c>
      <c r="V17" s="17">
        <v>32.589743589743591</v>
      </c>
      <c r="Y17" s="11" t="s">
        <v>240</v>
      </c>
      <c r="Z17" s="28">
        <v>36.119999999999997</v>
      </c>
      <c r="AA17" s="28">
        <v>35.58</v>
      </c>
      <c r="AB17" s="28">
        <v>39.69</v>
      </c>
      <c r="AC17" s="28">
        <v>40.99</v>
      </c>
      <c r="AD17" s="28">
        <v>40.01</v>
      </c>
      <c r="AE17" s="28">
        <v>37.020000000000003</v>
      </c>
      <c r="AF17" s="28">
        <v>36.54</v>
      </c>
      <c r="AG17" s="49">
        <v>39.1</v>
      </c>
      <c r="AH17" s="37">
        <f t="shared" si="0"/>
        <v>37.99285714285714</v>
      </c>
      <c r="AI17" s="37">
        <v>2.8315674095725285</v>
      </c>
      <c r="AJ17" s="57"/>
      <c r="AK17" s="58"/>
      <c r="AL17" s="28">
        <v>107.44</v>
      </c>
      <c r="AM17" s="28">
        <v>98.12</v>
      </c>
      <c r="AN17" s="28">
        <v>100.42</v>
      </c>
      <c r="AO17" s="28">
        <v>89.72</v>
      </c>
      <c r="AP17" s="49">
        <v>78</v>
      </c>
      <c r="AQ17" s="28">
        <v>98.925000000000011</v>
      </c>
      <c r="AR17" s="28">
        <v>26.826923076923094</v>
      </c>
      <c r="AU17" s="11" t="s">
        <v>240</v>
      </c>
      <c r="AV17" s="28">
        <v>34.57</v>
      </c>
      <c r="AW17" s="28">
        <v>36.28</v>
      </c>
      <c r="AX17" s="28">
        <v>40.869999999999997</v>
      </c>
      <c r="AY17" s="28">
        <v>41.57</v>
      </c>
      <c r="AZ17" s="28">
        <v>39.229999999999997</v>
      </c>
      <c r="BA17" s="28">
        <v>37.71</v>
      </c>
      <c r="BB17" s="28">
        <v>36.119999999999997</v>
      </c>
      <c r="BC17" s="51">
        <v>39.1</v>
      </c>
      <c r="BD17" s="28">
        <v>38.049999999999997</v>
      </c>
      <c r="BE17" s="28">
        <v>2.6854219948849192</v>
      </c>
      <c r="BH17" s="11" t="s">
        <v>240</v>
      </c>
      <c r="BI17" s="28">
        <v>116.2</v>
      </c>
      <c r="BJ17" s="28">
        <v>104.91</v>
      </c>
      <c r="BK17" s="28">
        <v>97.44</v>
      </c>
      <c r="BL17" s="28">
        <v>94.02</v>
      </c>
      <c r="BM17" s="49">
        <v>78</v>
      </c>
      <c r="BN17" s="28">
        <v>106.18333333333334</v>
      </c>
      <c r="BO17" s="28">
        <v>36.132478632478637</v>
      </c>
    </row>
    <row r="18" spans="1:67" x14ac:dyDescent="0.15">
      <c r="A18" t="s">
        <v>241</v>
      </c>
      <c r="B18" s="28">
        <v>36.75</v>
      </c>
      <c r="C18" s="28">
        <v>35.79</v>
      </c>
      <c r="D18" s="28">
        <v>35.93</v>
      </c>
      <c r="E18" s="28">
        <v>36.47</v>
      </c>
      <c r="F18" s="28">
        <v>36.159999999999997</v>
      </c>
      <c r="G18" s="28">
        <v>36.380000000000003</v>
      </c>
      <c r="H18" s="28">
        <v>36.39</v>
      </c>
      <c r="I18" s="28">
        <v>35.82</v>
      </c>
      <c r="J18" s="28">
        <v>36.21125</v>
      </c>
      <c r="K18" s="49">
        <v>36.9</v>
      </c>
      <c r="L18" s="17">
        <v>1.8665311653116419</v>
      </c>
      <c r="M18" s="28"/>
      <c r="N18" s="28"/>
      <c r="O18" s="28">
        <v>16.399999999999999</v>
      </c>
      <c r="P18" s="28">
        <v>15.65</v>
      </c>
      <c r="Q18" s="28">
        <v>15.8</v>
      </c>
      <c r="R18" s="28">
        <v>16.329999999999998</v>
      </c>
      <c r="S18" s="28">
        <v>15.47</v>
      </c>
      <c r="T18" s="49">
        <v>15</v>
      </c>
      <c r="U18" s="28">
        <v>15.929999999999998</v>
      </c>
      <c r="V18" s="17">
        <v>6.1999999999999886</v>
      </c>
      <c r="Y18" s="11" t="s">
        <v>241</v>
      </c>
      <c r="Z18" s="28">
        <v>36.15</v>
      </c>
      <c r="AA18" s="28">
        <v>35.630000000000003</v>
      </c>
      <c r="AB18" s="28">
        <v>36.15</v>
      </c>
      <c r="AC18" s="28">
        <v>36.69</v>
      </c>
      <c r="AD18" s="28">
        <v>37.6</v>
      </c>
      <c r="AE18" s="28">
        <v>35.700000000000003</v>
      </c>
      <c r="AF18" s="28">
        <v>35.85</v>
      </c>
      <c r="AG18" s="49">
        <v>36.9</v>
      </c>
      <c r="AH18" s="37">
        <f t="shared" si="0"/>
        <v>36.252857142857145</v>
      </c>
      <c r="AI18" s="37">
        <v>1.7537746806039394</v>
      </c>
      <c r="AJ18" s="57"/>
      <c r="AK18" s="58"/>
      <c r="AL18" s="28">
        <v>16.2</v>
      </c>
      <c r="AM18" s="28">
        <v>15.22</v>
      </c>
      <c r="AN18" s="28">
        <v>15.58</v>
      </c>
      <c r="AO18" s="28">
        <v>15.59</v>
      </c>
      <c r="AP18" s="49">
        <v>15</v>
      </c>
      <c r="AQ18" s="28">
        <v>15.647500000000001</v>
      </c>
      <c r="AR18" s="28">
        <v>4.3166666666666771</v>
      </c>
      <c r="AU18" s="11" t="s">
        <v>241</v>
      </c>
      <c r="AV18" s="28">
        <v>36.36</v>
      </c>
      <c r="AW18" s="28">
        <v>35.340000000000003</v>
      </c>
      <c r="AX18" s="28">
        <v>36.11</v>
      </c>
      <c r="AY18" s="28">
        <v>37.950000000000003</v>
      </c>
      <c r="AZ18" s="28">
        <v>35.68</v>
      </c>
      <c r="BA18" s="28">
        <v>36.57</v>
      </c>
      <c r="BB18" s="28">
        <v>35.869999999999997</v>
      </c>
      <c r="BC18" s="51">
        <v>36.9</v>
      </c>
      <c r="BD18" s="28">
        <v>36.268571428571427</v>
      </c>
      <c r="BE18" s="28">
        <v>1.7111885404568312</v>
      </c>
      <c r="BH18" s="11" t="s">
        <v>241</v>
      </c>
      <c r="BI18" s="28">
        <v>16.079999999999998</v>
      </c>
      <c r="BJ18" s="28">
        <v>16.190000000000001</v>
      </c>
      <c r="BK18" s="28">
        <v>15.03</v>
      </c>
      <c r="BL18" s="28">
        <v>15.86</v>
      </c>
      <c r="BM18" s="49">
        <v>15</v>
      </c>
      <c r="BN18" s="28">
        <v>15.766666666666666</v>
      </c>
      <c r="BO18" s="28">
        <v>5.1111111111111143</v>
      </c>
    </row>
    <row r="19" spans="1:67" x14ac:dyDescent="0.15">
      <c r="A19" t="s">
        <v>242</v>
      </c>
      <c r="B19" s="28">
        <v>35.69</v>
      </c>
      <c r="C19" s="28">
        <v>34.65</v>
      </c>
      <c r="D19" s="28">
        <v>38.31</v>
      </c>
      <c r="E19" s="28">
        <v>39.29</v>
      </c>
      <c r="F19" s="28">
        <v>38.78</v>
      </c>
      <c r="G19" s="28">
        <v>38.74</v>
      </c>
      <c r="H19" s="28">
        <v>38.89</v>
      </c>
      <c r="I19" s="28">
        <v>37.01</v>
      </c>
      <c r="J19" s="28">
        <v>37.67</v>
      </c>
      <c r="K19" s="49">
        <v>35.700000000000003</v>
      </c>
      <c r="L19" s="17">
        <v>5.518207282913167</v>
      </c>
      <c r="M19" s="28"/>
      <c r="N19" s="28"/>
      <c r="O19" s="28" t="s">
        <v>303</v>
      </c>
      <c r="P19" s="28" t="s">
        <v>303</v>
      </c>
      <c r="Q19" s="28" t="s">
        <v>303</v>
      </c>
      <c r="R19" s="28" t="s">
        <v>303</v>
      </c>
      <c r="S19" s="28" t="s">
        <v>303</v>
      </c>
      <c r="T19" s="49">
        <v>0.33</v>
      </c>
      <c r="U19" s="28" t="s">
        <v>303</v>
      </c>
      <c r="V19" s="28" t="s">
        <v>303</v>
      </c>
      <c r="Y19" s="11" t="s">
        <v>242</v>
      </c>
      <c r="Z19" s="28">
        <v>36.32</v>
      </c>
      <c r="AA19" s="28">
        <v>34.28</v>
      </c>
      <c r="AB19" s="28">
        <v>39.54</v>
      </c>
      <c r="AC19" s="28">
        <v>40.22</v>
      </c>
      <c r="AD19" s="28">
        <v>39.53</v>
      </c>
      <c r="AE19" s="28">
        <v>36.61</v>
      </c>
      <c r="AF19" s="28">
        <v>35.71</v>
      </c>
      <c r="AG19" s="49">
        <v>35.700000000000003</v>
      </c>
      <c r="AH19" s="37">
        <f t="shared" si="0"/>
        <v>37.458571428571425</v>
      </c>
      <c r="AI19" s="37">
        <v>4.9259703881552355</v>
      </c>
      <c r="AJ19" s="57"/>
      <c r="AK19" s="58"/>
      <c r="AL19" s="28" t="s">
        <v>303</v>
      </c>
      <c r="AM19" s="28">
        <v>0.21</v>
      </c>
      <c r="AN19" s="28">
        <v>0.371</v>
      </c>
      <c r="AO19" s="28">
        <v>0.20499999999999999</v>
      </c>
      <c r="AP19" s="49">
        <v>0.33</v>
      </c>
      <c r="AQ19" s="28">
        <v>0.26199999999999996</v>
      </c>
      <c r="AR19" s="28">
        <v>20.606060606060623</v>
      </c>
      <c r="AU19" s="11" t="s">
        <v>242</v>
      </c>
      <c r="AV19" s="28">
        <v>34.270000000000003</v>
      </c>
      <c r="AW19" s="28">
        <v>36.69</v>
      </c>
      <c r="AX19" s="28">
        <v>39.61</v>
      </c>
      <c r="AY19" s="28">
        <v>40.54</v>
      </c>
      <c r="AZ19" s="28">
        <v>38.36</v>
      </c>
      <c r="BA19" s="28">
        <v>37.06</v>
      </c>
      <c r="BB19" s="28">
        <v>35.83</v>
      </c>
      <c r="BC19" s="51">
        <v>35.700000000000003</v>
      </c>
      <c r="BD19" s="28">
        <v>37.480000000000004</v>
      </c>
      <c r="BE19" s="28">
        <v>4.9859943977591143</v>
      </c>
      <c r="BH19" s="11" t="s">
        <v>242</v>
      </c>
      <c r="BI19" s="28" t="s">
        <v>303</v>
      </c>
      <c r="BJ19" s="28">
        <v>0.29899999999999999</v>
      </c>
      <c r="BK19" s="28">
        <v>0.31</v>
      </c>
      <c r="BL19" s="28" t="s">
        <v>303</v>
      </c>
      <c r="BM19" s="49">
        <v>0.33</v>
      </c>
      <c r="BN19" s="28">
        <v>0.30449999999999999</v>
      </c>
      <c r="BO19" s="28">
        <v>7.7272727272727337</v>
      </c>
    </row>
    <row r="20" spans="1:67" x14ac:dyDescent="0.15">
      <c r="A20" t="s">
        <v>243</v>
      </c>
      <c r="B20" s="28">
        <v>16.670000000000002</v>
      </c>
      <c r="C20" s="28">
        <v>14.67</v>
      </c>
      <c r="D20" s="28">
        <v>16.63</v>
      </c>
      <c r="E20" s="28">
        <v>17.02</v>
      </c>
      <c r="F20" s="28">
        <v>15.86</v>
      </c>
      <c r="G20" s="28">
        <v>15.9</v>
      </c>
      <c r="H20" s="28">
        <v>15.88</v>
      </c>
      <c r="I20" s="28">
        <v>15.83</v>
      </c>
      <c r="J20" s="28">
        <v>16.057500000000001</v>
      </c>
      <c r="K20" s="49">
        <v>16.3</v>
      </c>
      <c r="L20" s="17">
        <v>1.4877300613496942</v>
      </c>
      <c r="M20" s="28"/>
      <c r="N20" s="28"/>
      <c r="O20" s="28" t="s">
        <v>303</v>
      </c>
      <c r="P20" s="28" t="s">
        <v>303</v>
      </c>
      <c r="Q20" s="28" t="s">
        <v>303</v>
      </c>
      <c r="R20" s="28" t="s">
        <v>303</v>
      </c>
      <c r="S20" s="28" t="s">
        <v>303</v>
      </c>
      <c r="T20" s="49">
        <v>6.7000000000000004E-2</v>
      </c>
      <c r="U20" s="28" t="s">
        <v>303</v>
      </c>
      <c r="V20" s="28" t="s">
        <v>303</v>
      </c>
      <c r="Y20" s="11" t="s">
        <v>243</v>
      </c>
      <c r="Z20" s="28">
        <v>15.27</v>
      </c>
      <c r="AA20" s="28">
        <v>14.59</v>
      </c>
      <c r="AB20" s="28">
        <v>16.78</v>
      </c>
      <c r="AC20" s="28">
        <v>17.63</v>
      </c>
      <c r="AD20" s="28">
        <v>17.010000000000002</v>
      </c>
      <c r="AE20" s="28">
        <v>16.3</v>
      </c>
      <c r="AF20" s="28">
        <v>15.08</v>
      </c>
      <c r="AG20" s="49">
        <v>16.3</v>
      </c>
      <c r="AH20" s="37">
        <f t="shared" si="0"/>
        <v>16.094285714285714</v>
      </c>
      <c r="AI20" s="37">
        <v>1.2620508326029807</v>
      </c>
      <c r="AJ20" s="57"/>
      <c r="AK20" s="58"/>
      <c r="AL20" s="28" t="s">
        <v>303</v>
      </c>
      <c r="AM20" s="28" t="s">
        <v>303</v>
      </c>
      <c r="AN20" s="28" t="s">
        <v>303</v>
      </c>
      <c r="AO20" s="28" t="s">
        <v>303</v>
      </c>
      <c r="AP20" s="49">
        <v>6.7000000000000004E-2</v>
      </c>
      <c r="AQ20" s="28" t="s">
        <v>303</v>
      </c>
      <c r="AR20" s="28" t="s">
        <v>303</v>
      </c>
      <c r="AU20" s="11" t="s">
        <v>243</v>
      </c>
      <c r="AV20" s="28">
        <v>15.21</v>
      </c>
      <c r="AW20" s="28">
        <v>15.91</v>
      </c>
      <c r="AX20" s="28">
        <v>16.54</v>
      </c>
      <c r="AY20" s="28">
        <v>17.2</v>
      </c>
      <c r="AZ20" s="28">
        <v>16.09</v>
      </c>
      <c r="BA20" s="28">
        <v>16.440000000000001</v>
      </c>
      <c r="BB20" s="28">
        <v>15.5</v>
      </c>
      <c r="BC20" s="51">
        <v>16.3</v>
      </c>
      <c r="BD20" s="28">
        <v>16.127142857142857</v>
      </c>
      <c r="BE20" s="28">
        <v>1.0604732690622285</v>
      </c>
      <c r="BH20" s="11" t="s">
        <v>243</v>
      </c>
      <c r="BI20" s="28" t="s">
        <v>303</v>
      </c>
      <c r="BJ20" s="28" t="s">
        <v>303</v>
      </c>
      <c r="BK20" s="28" t="s">
        <v>303</v>
      </c>
      <c r="BL20" s="28">
        <v>0.6</v>
      </c>
      <c r="BM20" s="49">
        <v>6.7000000000000004E-2</v>
      </c>
      <c r="BN20" s="28" t="s">
        <v>303</v>
      </c>
      <c r="BO20" s="28" t="s">
        <v>303</v>
      </c>
    </row>
    <row r="21" spans="1:67" x14ac:dyDescent="0.15">
      <c r="A21" t="s">
        <v>244</v>
      </c>
      <c r="B21" s="28">
        <v>31.73</v>
      </c>
      <c r="C21" s="28">
        <v>31.45</v>
      </c>
      <c r="D21" s="28">
        <v>31.63</v>
      </c>
      <c r="E21" s="28">
        <v>31.81</v>
      </c>
      <c r="F21" s="28">
        <v>31.41</v>
      </c>
      <c r="G21" s="28">
        <v>31.74</v>
      </c>
      <c r="H21" s="28">
        <v>31.62</v>
      </c>
      <c r="I21" s="28">
        <v>31.78</v>
      </c>
      <c r="J21" s="28">
        <v>31.646250000000002</v>
      </c>
      <c r="K21" s="49">
        <v>31.4</v>
      </c>
      <c r="L21" s="17">
        <v>0.78423566878981887</v>
      </c>
      <c r="M21" s="28"/>
      <c r="N21" s="28"/>
      <c r="O21" s="28">
        <v>0.24399999999999999</v>
      </c>
      <c r="P21" s="28">
        <v>0.20399999999999999</v>
      </c>
      <c r="Q21" s="28">
        <v>0.24099999999999999</v>
      </c>
      <c r="R21" s="28">
        <v>0.23699999999999999</v>
      </c>
      <c r="S21" s="28">
        <v>0.20699999999999999</v>
      </c>
      <c r="T21" s="49">
        <v>0.19700000000000001</v>
      </c>
      <c r="U21" s="28">
        <v>0.2266</v>
      </c>
      <c r="V21" s="17">
        <v>15.025380710659888</v>
      </c>
      <c r="Y21" s="11" t="s">
        <v>244</v>
      </c>
      <c r="Z21" s="28">
        <v>31.91</v>
      </c>
      <c r="AA21" s="28">
        <v>31.94</v>
      </c>
      <c r="AB21" s="28">
        <v>31.51</v>
      </c>
      <c r="AC21" s="28">
        <v>31</v>
      </c>
      <c r="AD21" s="28">
        <v>31.75</v>
      </c>
      <c r="AE21" s="28">
        <v>31.2</v>
      </c>
      <c r="AF21" s="28">
        <v>32.130000000000003</v>
      </c>
      <c r="AG21" s="49">
        <v>31.4</v>
      </c>
      <c r="AH21" s="37">
        <f t="shared" si="0"/>
        <v>31.634285714285713</v>
      </c>
      <c r="AI21" s="37">
        <v>0.74613284804368618</v>
      </c>
      <c r="AJ21" s="57"/>
      <c r="AK21" s="58"/>
      <c r="AL21" s="28">
        <v>0.25</v>
      </c>
      <c r="AM21" s="28">
        <v>0.20200000000000001</v>
      </c>
      <c r="AN21" s="28">
        <v>0.215</v>
      </c>
      <c r="AO21" s="28">
        <v>0.27400000000000002</v>
      </c>
      <c r="AP21" s="49">
        <v>0.19700000000000001</v>
      </c>
      <c r="AQ21" s="28">
        <v>0.23525000000000001</v>
      </c>
      <c r="AR21" s="28">
        <v>19.416243654822324</v>
      </c>
      <c r="AU21" s="11" t="s">
        <v>244</v>
      </c>
      <c r="AV21" s="28">
        <v>32.270000000000003</v>
      </c>
      <c r="AW21" s="28">
        <v>31.38</v>
      </c>
      <c r="AX21" s="28">
        <v>30.75</v>
      </c>
      <c r="AY21" s="28">
        <v>32.39</v>
      </c>
      <c r="AZ21" s="28">
        <v>31.13</v>
      </c>
      <c r="BA21" s="28">
        <v>32.01</v>
      </c>
      <c r="BB21" s="28">
        <v>31.57</v>
      </c>
      <c r="BC21" s="51">
        <v>31.4</v>
      </c>
      <c r="BD21" s="28">
        <v>31.642857142857142</v>
      </c>
      <c r="BE21" s="28">
        <v>0.77343039126478175</v>
      </c>
      <c r="BH21" s="11" t="s">
        <v>244</v>
      </c>
      <c r="BI21" s="28">
        <v>0.30199999999999999</v>
      </c>
      <c r="BJ21" s="28">
        <v>0.22700000000000001</v>
      </c>
      <c r="BK21" s="28">
        <v>0.22800000000000001</v>
      </c>
      <c r="BL21" s="28">
        <v>0.23400000000000001</v>
      </c>
      <c r="BM21" s="49">
        <v>0.19700000000000001</v>
      </c>
      <c r="BN21" s="28">
        <v>0.25233333333333335</v>
      </c>
      <c r="BO21" s="28">
        <v>28.087986463620979</v>
      </c>
    </row>
    <row r="22" spans="1:67" x14ac:dyDescent="0.15">
      <c r="A22" t="s">
        <v>245</v>
      </c>
      <c r="B22" s="28">
        <v>76.77</v>
      </c>
      <c r="C22" s="28">
        <v>75.84</v>
      </c>
      <c r="D22" s="28">
        <v>75.91</v>
      </c>
      <c r="E22" s="28">
        <v>76.3</v>
      </c>
      <c r="F22" s="28">
        <v>76.14</v>
      </c>
      <c r="G22" s="28">
        <v>76.12</v>
      </c>
      <c r="H22" s="28">
        <v>76.040000000000006</v>
      </c>
      <c r="I22" s="28">
        <v>75.760000000000005</v>
      </c>
      <c r="J22" s="28">
        <v>76.11</v>
      </c>
      <c r="K22" s="49">
        <v>78.400000000000006</v>
      </c>
      <c r="L22" s="17">
        <v>2.9209183673469425</v>
      </c>
      <c r="M22" s="28"/>
      <c r="N22" s="28"/>
      <c r="O22" s="28">
        <v>108.03</v>
      </c>
      <c r="P22" s="28">
        <v>105.4</v>
      </c>
      <c r="Q22" s="28">
        <v>107.25</v>
      </c>
      <c r="R22" s="28">
        <v>106.36</v>
      </c>
      <c r="S22" s="28">
        <v>106.05</v>
      </c>
      <c r="T22" s="49">
        <v>109</v>
      </c>
      <c r="U22" s="28">
        <v>106.61800000000001</v>
      </c>
      <c r="V22" s="17">
        <v>2.1853211009174203</v>
      </c>
      <c r="Y22" s="11" t="s">
        <v>245</v>
      </c>
      <c r="Z22" s="28">
        <v>77.239999999999995</v>
      </c>
      <c r="AA22" s="28">
        <v>77.540000000000006</v>
      </c>
      <c r="AB22" s="28">
        <v>74.66</v>
      </c>
      <c r="AC22" s="28">
        <v>75.209999999999994</v>
      </c>
      <c r="AD22" s="28">
        <v>75.260000000000005</v>
      </c>
      <c r="AE22" s="28">
        <v>75.680000000000007</v>
      </c>
      <c r="AF22" s="28">
        <v>77.569999999999993</v>
      </c>
      <c r="AG22" s="49">
        <v>78.400000000000006</v>
      </c>
      <c r="AH22" s="37">
        <f t="shared" si="0"/>
        <v>76.165714285714287</v>
      </c>
      <c r="AI22" s="37">
        <v>2.8498542274052596</v>
      </c>
      <c r="AJ22" s="57"/>
      <c r="AK22" s="58"/>
      <c r="AL22" s="28">
        <v>105.7</v>
      </c>
      <c r="AM22" s="28">
        <v>101.28</v>
      </c>
      <c r="AN22" s="28">
        <v>102.39</v>
      </c>
      <c r="AO22" s="28">
        <v>105.16</v>
      </c>
      <c r="AP22" s="49">
        <v>109</v>
      </c>
      <c r="AQ22" s="28">
        <v>103.63249999999999</v>
      </c>
      <c r="AR22" s="28">
        <v>4.9243119266055118</v>
      </c>
      <c r="AU22" s="11" t="s">
        <v>245</v>
      </c>
      <c r="AV22" s="28">
        <v>77.650000000000006</v>
      </c>
      <c r="AW22" s="28">
        <v>75.95</v>
      </c>
      <c r="AX22" s="28">
        <v>74.55</v>
      </c>
      <c r="AY22" s="28">
        <v>77.45</v>
      </c>
      <c r="AZ22" s="28">
        <v>73.98</v>
      </c>
      <c r="BA22" s="28">
        <v>77.22</v>
      </c>
      <c r="BB22" s="28">
        <v>76.510000000000005</v>
      </c>
      <c r="BC22" s="51">
        <v>78.400000000000006</v>
      </c>
      <c r="BD22" s="28">
        <v>76.187142857142859</v>
      </c>
      <c r="BE22" s="28">
        <v>2.8225218658892146</v>
      </c>
      <c r="BH22" s="11" t="s">
        <v>245</v>
      </c>
      <c r="BI22" s="28">
        <v>103.07</v>
      </c>
      <c r="BJ22" s="28">
        <v>106.01</v>
      </c>
      <c r="BK22" s="28">
        <v>102.41</v>
      </c>
      <c r="BL22" s="28">
        <v>106.65</v>
      </c>
      <c r="BM22" s="49">
        <v>109</v>
      </c>
      <c r="BN22" s="28">
        <v>103.83</v>
      </c>
      <c r="BO22" s="28">
        <v>4.7431192660550465</v>
      </c>
    </row>
    <row r="23" spans="1:67" x14ac:dyDescent="0.15">
      <c r="A23" t="s">
        <v>246</v>
      </c>
      <c r="B23" s="28">
        <v>38.24</v>
      </c>
      <c r="C23" s="28">
        <v>38.11</v>
      </c>
      <c r="D23" s="28">
        <v>38.1</v>
      </c>
      <c r="E23" s="28">
        <v>38.700000000000003</v>
      </c>
      <c r="F23" s="28">
        <v>38.5</v>
      </c>
      <c r="G23" s="28">
        <v>37.99</v>
      </c>
      <c r="H23" s="28">
        <v>37.840000000000003</v>
      </c>
      <c r="I23" s="28">
        <v>38.729999999999997</v>
      </c>
      <c r="J23" s="28">
        <v>38.276250000000005</v>
      </c>
      <c r="K23" s="49">
        <v>38.299999999999997</v>
      </c>
      <c r="L23" s="17">
        <v>6.2010443864210174E-2</v>
      </c>
      <c r="M23" s="28"/>
      <c r="N23" s="28"/>
      <c r="O23" s="28">
        <v>14.48</v>
      </c>
      <c r="P23" s="28">
        <v>14.38</v>
      </c>
      <c r="Q23" s="28">
        <v>14.24</v>
      </c>
      <c r="R23" s="28">
        <v>14.54</v>
      </c>
      <c r="S23" s="28">
        <v>14.52</v>
      </c>
      <c r="T23" s="49">
        <v>14.3</v>
      </c>
      <c r="U23" s="28">
        <v>14.431999999999999</v>
      </c>
      <c r="V23" s="17">
        <v>0.9230769230769198</v>
      </c>
      <c r="Y23" s="11" t="s">
        <v>246</v>
      </c>
      <c r="Z23" s="28">
        <v>38.51</v>
      </c>
      <c r="AA23" s="28">
        <v>38.71</v>
      </c>
      <c r="AB23" s="28">
        <v>37.549999999999997</v>
      </c>
      <c r="AC23" s="28">
        <v>38.17</v>
      </c>
      <c r="AD23" s="28">
        <v>38.03</v>
      </c>
      <c r="AE23" s="28">
        <v>38.33</v>
      </c>
      <c r="AF23" s="28">
        <v>38.450000000000003</v>
      </c>
      <c r="AG23" s="49">
        <v>38.299999999999997</v>
      </c>
      <c r="AH23" s="37">
        <f t="shared" si="0"/>
        <v>38.25</v>
      </c>
      <c r="AI23" s="37">
        <v>0.13054830287205732</v>
      </c>
      <c r="AJ23" s="57"/>
      <c r="AK23" s="58"/>
      <c r="AL23" s="28">
        <v>13.47</v>
      </c>
      <c r="AM23" s="28">
        <v>13.71</v>
      </c>
      <c r="AN23" s="28">
        <v>13.14</v>
      </c>
      <c r="AO23" s="28">
        <v>13.86</v>
      </c>
      <c r="AP23" s="49">
        <v>14.3</v>
      </c>
      <c r="AQ23" s="28">
        <v>13.545</v>
      </c>
      <c r="AR23" s="28">
        <v>5.2797202797202942</v>
      </c>
      <c r="AU23" s="11" t="s">
        <v>246</v>
      </c>
      <c r="AV23" s="28">
        <v>37.51</v>
      </c>
      <c r="AW23" s="28">
        <v>38.9</v>
      </c>
      <c r="AX23" s="28">
        <v>38.159999999999997</v>
      </c>
      <c r="AY23" s="28">
        <v>39.58</v>
      </c>
      <c r="AZ23" s="28">
        <v>36.71</v>
      </c>
      <c r="BA23" s="28">
        <v>38.82</v>
      </c>
      <c r="BB23" s="28">
        <v>38.340000000000003</v>
      </c>
      <c r="BC23" s="51">
        <v>38.299999999999997</v>
      </c>
      <c r="BD23" s="28">
        <v>38.288571428571423</v>
      </c>
      <c r="BE23" s="28">
        <v>2.9839612085041267E-2</v>
      </c>
      <c r="BH23" s="11" t="s">
        <v>246</v>
      </c>
      <c r="BI23" s="28">
        <v>13.13</v>
      </c>
      <c r="BJ23" s="28">
        <v>13.48</v>
      </c>
      <c r="BK23" s="28">
        <v>14.31</v>
      </c>
      <c r="BL23" s="28">
        <v>13.77</v>
      </c>
      <c r="BM23" s="49">
        <v>14.3</v>
      </c>
      <c r="BN23" s="28">
        <v>13.64</v>
      </c>
      <c r="BO23" s="28">
        <v>4.6153846153846274</v>
      </c>
    </row>
    <row r="24" spans="1:67" x14ac:dyDescent="0.15">
      <c r="A24" t="s">
        <v>247</v>
      </c>
      <c r="B24" s="28">
        <v>35.619999999999997</v>
      </c>
      <c r="C24" s="28">
        <v>35.549999999999997</v>
      </c>
      <c r="D24" s="28">
        <v>35.72</v>
      </c>
      <c r="E24" s="28">
        <v>36.450000000000003</v>
      </c>
      <c r="F24" s="28">
        <v>36.67</v>
      </c>
      <c r="G24" s="28">
        <v>37.07</v>
      </c>
      <c r="H24" s="28">
        <v>35.590000000000003</v>
      </c>
      <c r="I24" s="28">
        <v>35.68</v>
      </c>
      <c r="J24" s="28">
        <v>36.043749999999996</v>
      </c>
      <c r="K24" s="49">
        <v>37.9</v>
      </c>
      <c r="L24" s="17">
        <v>4.897757255936682</v>
      </c>
      <c r="M24" s="28"/>
      <c r="N24" s="28"/>
      <c r="O24" s="28">
        <v>13.04</v>
      </c>
      <c r="P24" s="28">
        <v>13.37</v>
      </c>
      <c r="Q24" s="28">
        <v>13.38</v>
      </c>
      <c r="R24" s="28">
        <v>13.46</v>
      </c>
      <c r="S24" s="28">
        <v>13.06</v>
      </c>
      <c r="T24" s="49">
        <v>14</v>
      </c>
      <c r="U24" s="28">
        <v>13.262</v>
      </c>
      <c r="V24" s="17">
        <v>5.2714285714285722</v>
      </c>
      <c r="Y24" s="11" t="s">
        <v>247</v>
      </c>
      <c r="Z24" s="28">
        <v>35.58</v>
      </c>
      <c r="AA24" s="28">
        <v>36.369999999999997</v>
      </c>
      <c r="AB24" s="28">
        <v>35.58</v>
      </c>
      <c r="AC24" s="28">
        <v>36.4</v>
      </c>
      <c r="AD24" s="28">
        <v>36.35</v>
      </c>
      <c r="AE24" s="28">
        <v>35.729999999999997</v>
      </c>
      <c r="AF24" s="28">
        <v>35.93</v>
      </c>
      <c r="AG24" s="49">
        <v>37.9</v>
      </c>
      <c r="AH24" s="37">
        <f t="shared" si="0"/>
        <v>35.991428571428564</v>
      </c>
      <c r="AI24" s="37">
        <v>5.0358085186581292</v>
      </c>
      <c r="AJ24" s="57"/>
      <c r="AK24" s="58"/>
      <c r="AL24" s="28">
        <v>12.21</v>
      </c>
      <c r="AM24" s="28">
        <v>12.52</v>
      </c>
      <c r="AN24" s="28">
        <v>12.17</v>
      </c>
      <c r="AO24" s="28">
        <v>13.02</v>
      </c>
      <c r="AP24" s="49">
        <v>14</v>
      </c>
      <c r="AQ24" s="28">
        <v>12.48</v>
      </c>
      <c r="AR24" s="28">
        <v>10.857142857142861</v>
      </c>
      <c r="AU24" s="11" t="s">
        <v>247</v>
      </c>
      <c r="AV24" s="28">
        <v>35.590000000000003</v>
      </c>
      <c r="AW24" s="28">
        <v>36.229999999999997</v>
      </c>
      <c r="AX24" s="28">
        <v>36.07</v>
      </c>
      <c r="AY24" s="28">
        <v>36.83</v>
      </c>
      <c r="AZ24" s="28">
        <v>34.82</v>
      </c>
      <c r="BA24" s="28">
        <v>36.56</v>
      </c>
      <c r="BB24" s="28">
        <v>35.97</v>
      </c>
      <c r="BC24" s="51">
        <v>37.9</v>
      </c>
      <c r="BD24" s="28">
        <v>36.01</v>
      </c>
      <c r="BE24" s="28">
        <v>4.9868073878627968</v>
      </c>
      <c r="BH24" s="11" t="s">
        <v>247</v>
      </c>
      <c r="BI24" s="28">
        <v>11.99</v>
      </c>
      <c r="BJ24" s="28">
        <v>12.43</v>
      </c>
      <c r="BK24" s="28">
        <v>13.05</v>
      </c>
      <c r="BL24" s="28">
        <v>12.34</v>
      </c>
      <c r="BM24" s="49">
        <v>14</v>
      </c>
      <c r="BN24" s="28">
        <v>12.49</v>
      </c>
      <c r="BO24" s="28">
        <v>10.785714285714292</v>
      </c>
    </row>
    <row r="25" spans="1:67" x14ac:dyDescent="0.15">
      <c r="A25" t="s">
        <v>248</v>
      </c>
      <c r="B25" s="28">
        <v>37.82</v>
      </c>
      <c r="C25" s="28">
        <v>37.81</v>
      </c>
      <c r="D25" s="28">
        <v>38.18</v>
      </c>
      <c r="E25" s="28">
        <v>38.06</v>
      </c>
      <c r="F25" s="28">
        <v>38.49</v>
      </c>
      <c r="G25" s="28">
        <v>38.270000000000003</v>
      </c>
      <c r="H25" s="28">
        <v>38.15</v>
      </c>
      <c r="I25" s="28">
        <v>37.909999999999997</v>
      </c>
      <c r="J25" s="28">
        <v>38.086250000000007</v>
      </c>
      <c r="K25" s="49">
        <v>38.9</v>
      </c>
      <c r="L25" s="17">
        <v>2.0919023136246579</v>
      </c>
      <c r="M25" s="28"/>
      <c r="N25" s="28"/>
      <c r="O25" s="28">
        <v>0.48499999999999999</v>
      </c>
      <c r="P25" s="28">
        <v>0.52</v>
      </c>
      <c r="Q25" s="28">
        <v>0.48499999999999999</v>
      </c>
      <c r="R25" s="28">
        <v>0.502</v>
      </c>
      <c r="S25" s="28">
        <v>0.501</v>
      </c>
      <c r="T25" s="49">
        <v>0.52</v>
      </c>
      <c r="U25" s="28">
        <v>0.49859999999999999</v>
      </c>
      <c r="V25" s="17">
        <v>4.1153846153846274</v>
      </c>
      <c r="Y25" s="11" t="s">
        <v>248</v>
      </c>
      <c r="Z25" s="28">
        <v>37.92</v>
      </c>
      <c r="AA25" s="28">
        <v>38.08</v>
      </c>
      <c r="AB25" s="28">
        <v>37.549999999999997</v>
      </c>
      <c r="AC25" s="28">
        <v>38.82</v>
      </c>
      <c r="AD25" s="28">
        <v>38.21</v>
      </c>
      <c r="AE25" s="28">
        <v>37.869999999999997</v>
      </c>
      <c r="AF25" s="28">
        <v>37.99</v>
      </c>
      <c r="AG25" s="49">
        <v>38.9</v>
      </c>
      <c r="AH25" s="37">
        <f t="shared" si="0"/>
        <v>38.062857142857141</v>
      </c>
      <c r="AI25" s="37">
        <v>2.1520381931693038</v>
      </c>
      <c r="AJ25" s="57"/>
      <c r="AK25" s="58"/>
      <c r="AL25" s="28">
        <v>0.53300000000000003</v>
      </c>
      <c r="AM25" s="28">
        <v>0.51600000000000001</v>
      </c>
      <c r="AN25" s="28">
        <v>0.51500000000000001</v>
      </c>
      <c r="AO25" s="28">
        <v>0.52700000000000002</v>
      </c>
      <c r="AP25" s="49">
        <v>0.52</v>
      </c>
      <c r="AQ25" s="28">
        <v>0.52275000000000005</v>
      </c>
      <c r="AR25" s="28">
        <v>0.52884615384616041</v>
      </c>
      <c r="AU25" s="11" t="s">
        <v>248</v>
      </c>
      <c r="AV25" s="28">
        <v>37.590000000000003</v>
      </c>
      <c r="AW25" s="28">
        <v>37.840000000000003</v>
      </c>
      <c r="AX25" s="28">
        <v>38.229999999999997</v>
      </c>
      <c r="AY25" s="28">
        <v>39.409999999999997</v>
      </c>
      <c r="AZ25" s="28">
        <v>37.17</v>
      </c>
      <c r="BA25" s="28">
        <v>38.67</v>
      </c>
      <c r="BB25" s="28">
        <v>37.700000000000003</v>
      </c>
      <c r="BC25" s="51">
        <v>38.9</v>
      </c>
      <c r="BD25" s="28">
        <v>38.087142857142858</v>
      </c>
      <c r="BE25" s="28">
        <v>2.0896070510466416</v>
      </c>
      <c r="BH25" s="11" t="s">
        <v>248</v>
      </c>
      <c r="BI25" s="28">
        <v>0.52300000000000002</v>
      </c>
      <c r="BJ25" s="28">
        <v>0.55200000000000005</v>
      </c>
      <c r="BK25" s="28">
        <v>0.51500000000000001</v>
      </c>
      <c r="BL25" s="28">
        <v>0.48599999999999999</v>
      </c>
      <c r="BM25" s="49">
        <v>0.52</v>
      </c>
      <c r="BN25" s="28">
        <v>0.53000000000000014</v>
      </c>
      <c r="BO25" s="28">
        <v>1.923076923076934</v>
      </c>
    </row>
    <row r="26" spans="1:67" x14ac:dyDescent="0.15">
      <c r="A26" t="s">
        <v>249</v>
      </c>
      <c r="B26" s="28">
        <v>27.23</v>
      </c>
      <c r="C26" s="28">
        <v>26.54</v>
      </c>
      <c r="D26" s="28">
        <v>29.04</v>
      </c>
      <c r="E26" s="28">
        <v>29.44</v>
      </c>
      <c r="F26" s="28">
        <v>29.61</v>
      </c>
      <c r="G26" s="28">
        <v>28.97</v>
      </c>
      <c r="H26" s="28">
        <v>28.91</v>
      </c>
      <c r="I26" s="28">
        <v>28.24</v>
      </c>
      <c r="J26" s="28">
        <v>28.497500000000002</v>
      </c>
      <c r="K26" s="49">
        <v>28.1</v>
      </c>
      <c r="L26" s="17">
        <v>1.414590747330962</v>
      </c>
      <c r="M26" s="28"/>
      <c r="N26" s="28"/>
      <c r="O26" s="28">
        <v>0.161</v>
      </c>
      <c r="P26" s="28">
        <v>0.17299999999999999</v>
      </c>
      <c r="Q26" s="28">
        <v>0.154</v>
      </c>
      <c r="R26" s="28">
        <v>0.17899999999999999</v>
      </c>
      <c r="S26" s="28">
        <v>0.253</v>
      </c>
      <c r="T26" s="49">
        <v>0.14000000000000001</v>
      </c>
      <c r="U26" s="28">
        <v>0.184</v>
      </c>
      <c r="V26" s="17">
        <v>31.428571428571416</v>
      </c>
      <c r="Y26" s="11" t="s">
        <v>249</v>
      </c>
      <c r="Z26" s="28">
        <v>26.71</v>
      </c>
      <c r="AA26" s="28">
        <v>27.23</v>
      </c>
      <c r="AB26" s="28">
        <v>29.68</v>
      </c>
      <c r="AC26" s="28">
        <v>30.44</v>
      </c>
      <c r="AD26" s="28">
        <v>29.46</v>
      </c>
      <c r="AE26" s="28">
        <v>28.15</v>
      </c>
      <c r="AF26" s="28">
        <v>27.1</v>
      </c>
      <c r="AG26" s="49">
        <v>28.1</v>
      </c>
      <c r="AH26" s="37">
        <f t="shared" si="0"/>
        <v>28.395714285714288</v>
      </c>
      <c r="AI26" s="37">
        <v>1.0523640061006745</v>
      </c>
      <c r="AJ26" s="57"/>
      <c r="AK26" s="58"/>
      <c r="AL26" s="28">
        <v>0.126</v>
      </c>
      <c r="AM26" s="28">
        <v>0.22800000000000001</v>
      </c>
      <c r="AN26" s="28">
        <v>7.3999999999999996E-2</v>
      </c>
      <c r="AO26" s="28">
        <v>0.156</v>
      </c>
      <c r="AP26" s="49">
        <v>0.14000000000000001</v>
      </c>
      <c r="AQ26" s="28">
        <v>0.14599999999999999</v>
      </c>
      <c r="AR26" s="28">
        <v>4.2857142857142776</v>
      </c>
      <c r="AU26" s="11" t="s">
        <v>249</v>
      </c>
      <c r="AV26" s="28">
        <v>26.2</v>
      </c>
      <c r="AW26" s="28">
        <v>27.52</v>
      </c>
      <c r="AX26" s="28">
        <v>29.63</v>
      </c>
      <c r="AY26" s="28">
        <v>31.45</v>
      </c>
      <c r="AZ26" s="28">
        <v>29</v>
      </c>
      <c r="BA26" s="28">
        <v>28.29</v>
      </c>
      <c r="BB26" s="28">
        <v>27.02</v>
      </c>
      <c r="BC26" s="51">
        <v>28.1</v>
      </c>
      <c r="BD26" s="28">
        <v>28.444285714285716</v>
      </c>
      <c r="BE26" s="28">
        <v>1.2252160650737096</v>
      </c>
      <c r="BH26" s="11" t="s">
        <v>249</v>
      </c>
      <c r="BI26" s="28">
        <v>0.186</v>
      </c>
      <c r="BJ26" s="28">
        <v>0.17599999999999999</v>
      </c>
      <c r="BK26" s="28">
        <v>6.9000000000000006E-2</v>
      </c>
      <c r="BL26" s="28">
        <v>7.0999999999999994E-2</v>
      </c>
      <c r="BM26" s="49">
        <v>0.14000000000000001</v>
      </c>
      <c r="BN26" s="28">
        <v>0.14366666666666666</v>
      </c>
      <c r="BO26" s="28">
        <v>2.6190476190476062</v>
      </c>
    </row>
    <row r="27" spans="1:67" x14ac:dyDescent="0.15">
      <c r="A27" t="s">
        <v>250</v>
      </c>
      <c r="B27" s="28">
        <v>37.89</v>
      </c>
      <c r="C27" s="28">
        <v>37.75</v>
      </c>
      <c r="D27" s="28">
        <v>37.53</v>
      </c>
      <c r="E27" s="28">
        <v>38.020000000000003</v>
      </c>
      <c r="F27" s="28">
        <v>37.950000000000003</v>
      </c>
      <c r="G27" s="28">
        <v>38.799999999999997</v>
      </c>
      <c r="H27" s="28">
        <v>38.54</v>
      </c>
      <c r="I27" s="28">
        <v>37.840000000000003</v>
      </c>
      <c r="J27" s="28">
        <v>38.040000000000006</v>
      </c>
      <c r="K27" s="49">
        <v>38.6</v>
      </c>
      <c r="L27" s="17">
        <v>1.4507772020725298</v>
      </c>
      <c r="M27" s="28"/>
      <c r="N27" s="28"/>
      <c r="O27" s="28">
        <v>1.43</v>
      </c>
      <c r="P27" s="28">
        <v>1.181</v>
      </c>
      <c r="Q27" s="28">
        <v>1.3069999999999999</v>
      </c>
      <c r="R27" s="28">
        <v>1.208</v>
      </c>
      <c r="S27" s="28">
        <v>1.097</v>
      </c>
      <c r="T27" s="49">
        <v>2.2999999999999998</v>
      </c>
      <c r="U27" s="28">
        <v>1.2445999999999997</v>
      </c>
      <c r="V27" s="17">
        <v>45.886956521739144</v>
      </c>
      <c r="Y27" s="11" t="s">
        <v>250</v>
      </c>
      <c r="Z27" s="28">
        <v>37.159999999999997</v>
      </c>
      <c r="AA27" s="28">
        <v>38.21</v>
      </c>
      <c r="AB27" s="28">
        <v>38.159999999999997</v>
      </c>
      <c r="AC27" s="28">
        <v>38.26</v>
      </c>
      <c r="AD27" s="28">
        <v>38.68</v>
      </c>
      <c r="AE27" s="28">
        <v>37.549999999999997</v>
      </c>
      <c r="AF27" s="28">
        <v>37.770000000000003</v>
      </c>
      <c r="AG27" s="49">
        <v>38.6</v>
      </c>
      <c r="AH27" s="37">
        <f t="shared" si="0"/>
        <v>37.969999999999992</v>
      </c>
      <c r="AI27" s="37">
        <v>1.6321243523316298</v>
      </c>
      <c r="AJ27" s="57"/>
      <c r="AK27" s="58"/>
      <c r="AL27" s="28">
        <v>1.6619999999999999</v>
      </c>
      <c r="AM27" s="28">
        <v>1.5680000000000001</v>
      </c>
      <c r="AN27" s="28">
        <v>1.5640000000000001</v>
      </c>
      <c r="AO27" s="28">
        <v>1.6080000000000001</v>
      </c>
      <c r="AP27" s="49">
        <v>2.2999999999999998</v>
      </c>
      <c r="AQ27" s="28">
        <v>1.6005000000000003</v>
      </c>
      <c r="AR27" s="28">
        <v>30.413043478260846</v>
      </c>
      <c r="AU27" s="11" t="s">
        <v>250</v>
      </c>
      <c r="AV27" s="28">
        <v>38.119999999999997</v>
      </c>
      <c r="AW27" s="28">
        <v>36.770000000000003</v>
      </c>
      <c r="AX27" s="28">
        <v>38.1</v>
      </c>
      <c r="AY27" s="28">
        <v>39.31</v>
      </c>
      <c r="AZ27" s="28">
        <v>38.07</v>
      </c>
      <c r="BA27" s="28">
        <v>38.07</v>
      </c>
      <c r="BB27" s="28">
        <v>37.450000000000003</v>
      </c>
      <c r="BC27" s="51">
        <v>38.6</v>
      </c>
      <c r="BD27" s="28">
        <v>37.984285714285711</v>
      </c>
      <c r="BE27" s="28">
        <v>1.5951147298297741</v>
      </c>
      <c r="BH27" s="11" t="s">
        <v>250</v>
      </c>
      <c r="BI27" s="28">
        <v>1.6659999999999999</v>
      </c>
      <c r="BJ27" s="28">
        <v>1.7509999999999999</v>
      </c>
      <c r="BK27" s="28">
        <v>1.333</v>
      </c>
      <c r="BL27" s="28">
        <v>1.4650000000000001</v>
      </c>
      <c r="BM27" s="49">
        <v>2.2999999999999998</v>
      </c>
      <c r="BN27" s="28">
        <v>1.5833333333333333</v>
      </c>
      <c r="BO27" s="28">
        <v>31.159420289855063</v>
      </c>
    </row>
    <row r="28" spans="1:67" x14ac:dyDescent="0.15">
      <c r="A28" t="s">
        <v>251</v>
      </c>
      <c r="B28" s="28">
        <v>41.83</v>
      </c>
      <c r="C28" s="28">
        <v>41.34</v>
      </c>
      <c r="D28" s="28">
        <v>41.17</v>
      </c>
      <c r="E28" s="28">
        <v>41.91</v>
      </c>
      <c r="F28" s="28">
        <v>41.64</v>
      </c>
      <c r="G28" s="28">
        <v>42.11</v>
      </c>
      <c r="H28" s="28">
        <v>41.82</v>
      </c>
      <c r="I28" s="28">
        <v>41.62</v>
      </c>
      <c r="J28" s="28">
        <v>41.68</v>
      </c>
      <c r="K28" s="49">
        <v>42.7</v>
      </c>
      <c r="L28" s="17">
        <v>2.3887587822014211</v>
      </c>
      <c r="M28" s="28"/>
      <c r="N28" s="28"/>
      <c r="O28" s="28" t="s">
        <v>303</v>
      </c>
      <c r="P28" s="28" t="s">
        <v>303</v>
      </c>
      <c r="Q28" s="28" t="s">
        <v>303</v>
      </c>
      <c r="R28" s="28" t="s">
        <v>303</v>
      </c>
      <c r="S28" s="28" t="s">
        <v>303</v>
      </c>
      <c r="T28" s="49">
        <v>7.0000000000000001E-3</v>
      </c>
      <c r="U28" s="28" t="s">
        <v>303</v>
      </c>
      <c r="V28" s="28" t="s">
        <v>303</v>
      </c>
      <c r="Y28" s="11" t="s">
        <v>251</v>
      </c>
      <c r="Z28" s="28">
        <v>42.09</v>
      </c>
      <c r="AA28" s="28">
        <v>41.82</v>
      </c>
      <c r="AB28" s="28">
        <v>41.11</v>
      </c>
      <c r="AC28" s="28">
        <v>41.36</v>
      </c>
      <c r="AD28" s="28">
        <v>41.9</v>
      </c>
      <c r="AE28" s="28">
        <v>41.13</v>
      </c>
      <c r="AF28" s="28">
        <v>42.08</v>
      </c>
      <c r="AG28" s="49">
        <v>42.7</v>
      </c>
      <c r="AH28" s="37">
        <f t="shared" si="0"/>
        <v>41.64142857142857</v>
      </c>
      <c r="AI28" s="37">
        <v>2.4790899966544089</v>
      </c>
      <c r="AJ28" s="57"/>
      <c r="AK28" s="58"/>
      <c r="AL28" s="28" t="s">
        <v>303</v>
      </c>
      <c r="AM28" s="28" t="s">
        <v>303</v>
      </c>
      <c r="AN28" s="28" t="s">
        <v>303</v>
      </c>
      <c r="AO28" s="28">
        <v>1.1900000000000001E-2</v>
      </c>
      <c r="AP28" s="49">
        <v>7.0000000000000001E-3</v>
      </c>
      <c r="AQ28" s="28">
        <v>1.1900000000000001E-2</v>
      </c>
      <c r="AR28" s="28">
        <v>70.000000000000028</v>
      </c>
      <c r="AU28" s="11" t="s">
        <v>251</v>
      </c>
      <c r="AV28" s="28">
        <v>42.56</v>
      </c>
      <c r="AW28" s="28">
        <v>41.09</v>
      </c>
      <c r="AX28" s="28">
        <v>40.76</v>
      </c>
      <c r="AY28" s="28">
        <v>42.38</v>
      </c>
      <c r="AZ28" s="28">
        <v>41.27</v>
      </c>
      <c r="BA28" s="28">
        <v>41.89</v>
      </c>
      <c r="BB28" s="28">
        <v>41.62</v>
      </c>
      <c r="BC28" s="51">
        <v>42.7</v>
      </c>
      <c r="BD28" s="28">
        <v>41.652857142857144</v>
      </c>
      <c r="BE28" s="28">
        <v>2.4523251923720437</v>
      </c>
      <c r="BH28" s="11" t="s">
        <v>251</v>
      </c>
      <c r="BI28" s="28">
        <v>1.2800000000000001E-2</v>
      </c>
      <c r="BJ28" s="28">
        <v>1.5699999999999999E-2</v>
      </c>
      <c r="BK28" s="28" t="s">
        <v>303</v>
      </c>
      <c r="BL28" s="28" t="s">
        <v>303</v>
      </c>
      <c r="BM28" s="49">
        <v>7.0000000000000001E-3</v>
      </c>
      <c r="BN28" s="28">
        <v>1.4249999999999999E-2</v>
      </c>
      <c r="BO28" s="28">
        <v>103.57142857142856</v>
      </c>
    </row>
    <row r="29" spans="1:67" x14ac:dyDescent="0.15">
      <c r="A29" t="s">
        <v>252</v>
      </c>
      <c r="B29" s="28">
        <v>37.729999999999997</v>
      </c>
      <c r="C29" s="28">
        <v>38.18</v>
      </c>
      <c r="D29" s="28">
        <v>37.770000000000003</v>
      </c>
      <c r="E29" s="28">
        <v>37.94</v>
      </c>
      <c r="F29" s="28">
        <v>37.869999999999997</v>
      </c>
      <c r="G29" s="28">
        <v>37.1</v>
      </c>
      <c r="H29" s="28">
        <v>37.1</v>
      </c>
      <c r="I29" s="28">
        <v>37.67</v>
      </c>
      <c r="J29" s="28">
        <v>37.67</v>
      </c>
      <c r="K29" s="49">
        <v>39.299999999999997</v>
      </c>
      <c r="L29" s="17">
        <v>4.1475826972010026</v>
      </c>
      <c r="M29" s="28"/>
      <c r="N29" s="28"/>
      <c r="O29" s="28">
        <v>5.74</v>
      </c>
      <c r="P29" s="28">
        <v>6.38</v>
      </c>
      <c r="Q29" s="28">
        <v>6.07</v>
      </c>
      <c r="R29" s="28">
        <v>6.33</v>
      </c>
      <c r="S29" s="28">
        <v>6.32</v>
      </c>
      <c r="T29" s="49">
        <v>6.5</v>
      </c>
      <c r="U29" s="28">
        <v>6.168000000000001</v>
      </c>
      <c r="V29" s="17">
        <v>5.1076923076922895</v>
      </c>
      <c r="Y29" s="11" t="s">
        <v>252</v>
      </c>
      <c r="Z29" s="28">
        <v>38.630000000000003</v>
      </c>
      <c r="AA29" s="28">
        <v>38.32</v>
      </c>
      <c r="AB29" s="28">
        <v>37.03</v>
      </c>
      <c r="AC29" s="28">
        <v>37</v>
      </c>
      <c r="AD29" s="28">
        <v>37.21</v>
      </c>
      <c r="AE29" s="28">
        <v>37.18</v>
      </c>
      <c r="AF29" s="28">
        <v>38.869999999999997</v>
      </c>
      <c r="AG29" s="49">
        <v>39.299999999999997</v>
      </c>
      <c r="AH29" s="37">
        <f t="shared" si="0"/>
        <v>37.748571428571431</v>
      </c>
      <c r="AI29" s="37">
        <v>3.947655398037071</v>
      </c>
      <c r="AJ29" s="57"/>
      <c r="AK29" s="58"/>
      <c r="AL29" s="28">
        <v>6.39</v>
      </c>
      <c r="AM29" s="28">
        <v>6.01</v>
      </c>
      <c r="AN29" s="28">
        <v>6</v>
      </c>
      <c r="AO29" s="28">
        <v>6.41</v>
      </c>
      <c r="AP29" s="49">
        <v>6.5</v>
      </c>
      <c r="AQ29" s="28">
        <v>6.2024999999999997</v>
      </c>
      <c r="AR29" s="28">
        <v>4.5769230769230802</v>
      </c>
      <c r="AU29" s="11" t="s">
        <v>252</v>
      </c>
      <c r="AV29" s="28">
        <v>38.54</v>
      </c>
      <c r="AW29" s="28">
        <v>37.67</v>
      </c>
      <c r="AX29" s="28">
        <v>36.770000000000003</v>
      </c>
      <c r="AY29" s="28">
        <v>38.47</v>
      </c>
      <c r="AZ29" s="28">
        <v>36.590000000000003</v>
      </c>
      <c r="BA29" s="28">
        <v>38.380000000000003</v>
      </c>
      <c r="BB29" s="28">
        <v>37.869999999999997</v>
      </c>
      <c r="BC29" s="51">
        <v>39.299999999999997</v>
      </c>
      <c r="BD29" s="28">
        <v>37.755714285714291</v>
      </c>
      <c r="BE29" s="28">
        <v>3.9294801890221436</v>
      </c>
      <c r="BH29" s="11" t="s">
        <v>252</v>
      </c>
      <c r="BI29" s="28">
        <v>6.21</v>
      </c>
      <c r="BJ29" s="28">
        <v>6.25</v>
      </c>
      <c r="BK29" s="28">
        <v>6.23</v>
      </c>
      <c r="BL29" s="28">
        <v>6.18</v>
      </c>
      <c r="BM29" s="49">
        <v>6.5</v>
      </c>
      <c r="BN29" s="28">
        <v>6.23</v>
      </c>
      <c r="BO29" s="28">
        <v>4.1538461538461462</v>
      </c>
    </row>
    <row r="30" spans="1:67" x14ac:dyDescent="0.15">
      <c r="A30" t="s">
        <v>253</v>
      </c>
      <c r="B30" s="28">
        <v>35.71</v>
      </c>
      <c r="C30" s="28">
        <v>35.6</v>
      </c>
      <c r="D30" s="28">
        <v>35.86</v>
      </c>
      <c r="E30" s="28">
        <v>35.69</v>
      </c>
      <c r="F30" s="28">
        <v>35.93</v>
      </c>
      <c r="G30" s="28">
        <v>35.99</v>
      </c>
      <c r="H30" s="28">
        <v>35.56</v>
      </c>
      <c r="I30" s="28">
        <v>36.18</v>
      </c>
      <c r="J30" s="28">
        <v>35.815000000000005</v>
      </c>
      <c r="K30" s="49">
        <v>36</v>
      </c>
      <c r="L30" s="17">
        <v>0.51388888888888573</v>
      </c>
      <c r="M30" s="28"/>
      <c r="N30" s="28"/>
      <c r="O30" s="28">
        <v>0.57999999999999996</v>
      </c>
      <c r="P30" s="28">
        <v>0.56699999999999995</v>
      </c>
      <c r="Q30" s="28">
        <v>0.61799999999999999</v>
      </c>
      <c r="R30" s="28">
        <v>0.61499999999999999</v>
      </c>
      <c r="S30" s="28">
        <v>0.57799999999999996</v>
      </c>
      <c r="T30" s="49">
        <v>0.60899999999999999</v>
      </c>
      <c r="U30" s="28">
        <v>0.5915999999999999</v>
      </c>
      <c r="V30" s="17">
        <v>2.8571428571428754</v>
      </c>
      <c r="Y30" s="11" t="s">
        <v>253</v>
      </c>
      <c r="Z30" s="28">
        <v>35.44</v>
      </c>
      <c r="AA30" s="28">
        <v>35.700000000000003</v>
      </c>
      <c r="AB30" s="28">
        <v>35.630000000000003</v>
      </c>
      <c r="AC30" s="28">
        <v>36.5</v>
      </c>
      <c r="AD30" s="28">
        <v>35.909999999999997</v>
      </c>
      <c r="AE30" s="28">
        <v>35.619999999999997</v>
      </c>
      <c r="AF30" s="28">
        <v>35.619999999999997</v>
      </c>
      <c r="AG30" s="49">
        <v>36</v>
      </c>
      <c r="AH30" s="37">
        <f t="shared" si="0"/>
        <v>35.774285714285718</v>
      </c>
      <c r="AI30" s="37">
        <v>0.62698412698412653</v>
      </c>
      <c r="AJ30" s="57"/>
      <c r="AK30" s="58"/>
      <c r="AL30" s="28">
        <v>0.58899999999999997</v>
      </c>
      <c r="AM30" s="28">
        <v>0.59</v>
      </c>
      <c r="AN30" s="28">
        <v>0.59799999999999998</v>
      </c>
      <c r="AO30" s="28">
        <v>0.59899999999999998</v>
      </c>
      <c r="AP30" s="49">
        <v>0.60899999999999999</v>
      </c>
      <c r="AQ30" s="28">
        <v>0.59399999999999986</v>
      </c>
      <c r="AR30" s="28">
        <v>2.4630541871921423</v>
      </c>
      <c r="AU30" s="11" t="s">
        <v>253</v>
      </c>
      <c r="AV30" s="28">
        <v>35.409999999999997</v>
      </c>
      <c r="AW30" s="28">
        <v>35.42</v>
      </c>
      <c r="AX30" s="28">
        <v>36.17</v>
      </c>
      <c r="AY30" s="28">
        <v>37.17</v>
      </c>
      <c r="AZ30" s="28">
        <v>34.590000000000003</v>
      </c>
      <c r="BA30" s="28">
        <v>36.11</v>
      </c>
      <c r="BB30" s="28">
        <v>35.74</v>
      </c>
      <c r="BC30" s="51">
        <v>36</v>
      </c>
      <c r="BD30" s="28">
        <v>35.801428571428573</v>
      </c>
      <c r="BE30" s="28">
        <v>0.55158730158730407</v>
      </c>
      <c r="BH30" s="11" t="s">
        <v>253</v>
      </c>
      <c r="BI30" s="28">
        <v>0.61</v>
      </c>
      <c r="BJ30" s="28">
        <v>0.60299999999999998</v>
      </c>
      <c r="BK30" s="28">
        <v>0.58299999999999996</v>
      </c>
      <c r="BL30" s="28">
        <v>0.60599999999999998</v>
      </c>
      <c r="BM30" s="49">
        <v>0.60899999999999999</v>
      </c>
      <c r="BN30" s="28">
        <v>0.59866666666666668</v>
      </c>
      <c r="BO30" s="28">
        <v>1.6967706622878893</v>
      </c>
    </row>
    <row r="31" spans="1:67" x14ac:dyDescent="0.15">
      <c r="A31" t="s">
        <v>254</v>
      </c>
      <c r="B31" s="28">
        <v>38.229999999999997</v>
      </c>
      <c r="C31" s="28">
        <v>37.94</v>
      </c>
      <c r="D31" s="28">
        <v>38.840000000000003</v>
      </c>
      <c r="E31" s="28">
        <v>38.5</v>
      </c>
      <c r="F31" s="28">
        <v>38.33</v>
      </c>
      <c r="G31" s="28">
        <v>38.299999999999997</v>
      </c>
      <c r="H31" s="28">
        <v>38.29</v>
      </c>
      <c r="I31" s="28">
        <v>38.5</v>
      </c>
      <c r="J31" s="28">
        <v>38.366250000000001</v>
      </c>
      <c r="K31" s="49">
        <v>38.4</v>
      </c>
      <c r="L31" s="17">
        <v>8.7890625E-2</v>
      </c>
      <c r="M31" s="28"/>
      <c r="N31" s="28"/>
      <c r="O31" s="28">
        <v>1.8839999999999999</v>
      </c>
      <c r="P31" s="28">
        <v>1.9139999999999999</v>
      </c>
      <c r="Q31" s="28">
        <v>1.8240000000000001</v>
      </c>
      <c r="R31" s="28">
        <v>1.9339999999999999</v>
      </c>
      <c r="S31" s="28">
        <v>1.8720000000000001</v>
      </c>
      <c r="T31" s="49">
        <v>1.89</v>
      </c>
      <c r="U31" s="28">
        <v>1.8856000000000002</v>
      </c>
      <c r="V31" s="17">
        <v>0.23280423280421303</v>
      </c>
      <c r="Y31" s="11" t="s">
        <v>254</v>
      </c>
      <c r="Z31" s="28">
        <v>38.049999999999997</v>
      </c>
      <c r="AA31" s="28">
        <v>37.78</v>
      </c>
      <c r="AB31" s="28">
        <v>39.03</v>
      </c>
      <c r="AC31" s="28">
        <v>38.92</v>
      </c>
      <c r="AD31" s="28">
        <v>38.58</v>
      </c>
      <c r="AE31" s="28">
        <v>37.61</v>
      </c>
      <c r="AF31" s="28">
        <v>38.549999999999997</v>
      </c>
      <c r="AG31" s="49">
        <v>38.4</v>
      </c>
      <c r="AH31" s="37">
        <f t="shared" si="0"/>
        <v>38.360000000000007</v>
      </c>
      <c r="AI31" s="37">
        <v>0.10416666666664298</v>
      </c>
      <c r="AJ31" s="57"/>
      <c r="AK31" s="58"/>
      <c r="AL31" s="28">
        <v>1.921</v>
      </c>
      <c r="AM31" s="28">
        <v>1.843</v>
      </c>
      <c r="AN31" s="28">
        <v>1.885</v>
      </c>
      <c r="AO31" s="28">
        <v>1.903</v>
      </c>
      <c r="AP31" s="49">
        <v>1.89</v>
      </c>
      <c r="AQ31" s="28">
        <v>1.8879999999999999</v>
      </c>
      <c r="AR31" s="28">
        <v>0.10582010582011492</v>
      </c>
      <c r="AU31" s="11" t="s">
        <v>254</v>
      </c>
      <c r="AV31" s="28">
        <v>38.380000000000003</v>
      </c>
      <c r="AW31" s="28">
        <v>37.93</v>
      </c>
      <c r="AX31" s="28">
        <v>38.43</v>
      </c>
      <c r="AY31" s="28">
        <v>39.35</v>
      </c>
      <c r="AZ31" s="28">
        <v>37.42</v>
      </c>
      <c r="BA31" s="28">
        <v>38.840000000000003</v>
      </c>
      <c r="BB31" s="28">
        <v>38.22</v>
      </c>
      <c r="BC31" s="51">
        <v>38.4</v>
      </c>
      <c r="BD31" s="28">
        <v>38.367142857142859</v>
      </c>
      <c r="BE31" s="28">
        <v>8.5565476190467393E-2</v>
      </c>
      <c r="BH31" s="11" t="s">
        <v>254</v>
      </c>
      <c r="BI31" s="28">
        <v>1.92</v>
      </c>
      <c r="BJ31" s="28">
        <v>1.919</v>
      </c>
      <c r="BK31" s="28">
        <v>1.7649999999999999</v>
      </c>
      <c r="BL31" s="28">
        <v>1.9419999999999999</v>
      </c>
      <c r="BM31" s="49">
        <v>1.89</v>
      </c>
      <c r="BN31" s="28">
        <v>1.8680000000000001</v>
      </c>
      <c r="BO31" s="28">
        <v>1.1640211640211504</v>
      </c>
    </row>
    <row r="32" spans="1:67" x14ac:dyDescent="0.15">
      <c r="A32" t="s">
        <v>255</v>
      </c>
      <c r="B32" s="28">
        <v>36.89</v>
      </c>
      <c r="C32" s="28">
        <v>37.020000000000003</v>
      </c>
      <c r="D32" s="28">
        <v>37.479999999999997</v>
      </c>
      <c r="E32" s="28">
        <v>37.57</v>
      </c>
      <c r="F32" s="28">
        <v>37.19</v>
      </c>
      <c r="G32" s="28">
        <v>36.950000000000003</v>
      </c>
      <c r="H32" s="28">
        <v>37.18</v>
      </c>
      <c r="I32" s="28">
        <v>37.020000000000003</v>
      </c>
      <c r="J32" s="28">
        <v>37.162499999999994</v>
      </c>
      <c r="K32" s="49">
        <v>37.9</v>
      </c>
      <c r="L32" s="17">
        <v>1.9459102902374781</v>
      </c>
      <c r="M32" s="28"/>
      <c r="N32" s="28"/>
      <c r="O32" s="28">
        <v>0.36799999999999999</v>
      </c>
      <c r="P32" s="28">
        <v>0.36199999999999999</v>
      </c>
      <c r="Q32" s="28">
        <v>0.35199999999999998</v>
      </c>
      <c r="R32" s="28">
        <v>0.36399999999999999</v>
      </c>
      <c r="S32" s="28">
        <v>0.3</v>
      </c>
      <c r="T32" s="49">
        <v>0.37</v>
      </c>
      <c r="U32" s="28">
        <v>0.34919999999999995</v>
      </c>
      <c r="V32" s="17">
        <v>5.6216216216216282</v>
      </c>
      <c r="Y32" s="11" t="s">
        <v>255</v>
      </c>
      <c r="Z32" s="28">
        <v>37.450000000000003</v>
      </c>
      <c r="AA32" s="28">
        <v>37.99</v>
      </c>
      <c r="AB32" s="28">
        <v>36.619999999999997</v>
      </c>
      <c r="AC32" s="28">
        <v>36.68</v>
      </c>
      <c r="AD32" s="28">
        <v>36.68</v>
      </c>
      <c r="AE32" s="28">
        <v>36.78</v>
      </c>
      <c r="AF32" s="28">
        <v>37.979999999999997</v>
      </c>
      <c r="AG32" s="49">
        <v>37.9</v>
      </c>
      <c r="AH32" s="37">
        <f t="shared" si="0"/>
        <v>37.168571428571433</v>
      </c>
      <c r="AI32" s="37">
        <v>1.9298906897851253</v>
      </c>
      <c r="AJ32" s="57"/>
      <c r="AK32" s="58"/>
      <c r="AL32" s="28">
        <v>0.371</v>
      </c>
      <c r="AM32" s="28">
        <v>0.34100000000000003</v>
      </c>
      <c r="AN32" s="28">
        <v>0.34699999999999998</v>
      </c>
      <c r="AO32" s="28">
        <v>0.34799999999999998</v>
      </c>
      <c r="AP32" s="49">
        <v>0.37</v>
      </c>
      <c r="AQ32" s="28">
        <v>0.35175000000000001</v>
      </c>
      <c r="AR32" s="28">
        <v>4.9324324324324351</v>
      </c>
      <c r="AU32" s="11" t="s">
        <v>255</v>
      </c>
      <c r="AV32" s="28">
        <v>37.78</v>
      </c>
      <c r="AW32" s="28">
        <v>36.89</v>
      </c>
      <c r="AX32" s="28">
        <v>36.81</v>
      </c>
      <c r="AY32" s="28">
        <v>37.79</v>
      </c>
      <c r="AZ32" s="28">
        <v>35.93</v>
      </c>
      <c r="BA32" s="28">
        <v>37.65</v>
      </c>
      <c r="BB32" s="28">
        <v>37.380000000000003</v>
      </c>
      <c r="BC32" s="51">
        <v>37.9</v>
      </c>
      <c r="BD32" s="28">
        <v>37.175714285714285</v>
      </c>
      <c r="BE32" s="28">
        <v>1.9110441010177084</v>
      </c>
      <c r="BH32" s="11" t="s">
        <v>255</v>
      </c>
      <c r="BI32" s="28">
        <v>0.35599999999999998</v>
      </c>
      <c r="BJ32" s="28">
        <v>0.377</v>
      </c>
      <c r="BK32" s="28">
        <v>0.33500000000000002</v>
      </c>
      <c r="BL32" s="28">
        <v>0.36599999999999999</v>
      </c>
      <c r="BM32" s="49">
        <v>0.37</v>
      </c>
      <c r="BN32" s="28">
        <v>0.35600000000000004</v>
      </c>
      <c r="BO32" s="28">
        <v>3.7837837837837611</v>
      </c>
    </row>
    <row r="33" spans="1:67" x14ac:dyDescent="0.15">
      <c r="A33" t="s">
        <v>256</v>
      </c>
      <c r="B33" s="28">
        <v>35.06</v>
      </c>
      <c r="C33" s="28">
        <v>34.979999999999997</v>
      </c>
      <c r="D33" s="28">
        <v>35.18</v>
      </c>
      <c r="E33" s="28">
        <v>35.99</v>
      </c>
      <c r="F33" s="28">
        <v>34.950000000000003</v>
      </c>
      <c r="G33" s="28">
        <v>35.020000000000003</v>
      </c>
      <c r="H33" s="28">
        <v>35.76</v>
      </c>
      <c r="I33" s="28">
        <v>35.520000000000003</v>
      </c>
      <c r="J33" s="28">
        <v>35.307500000000005</v>
      </c>
      <c r="K33" s="49">
        <v>35.5</v>
      </c>
      <c r="L33" s="17">
        <v>0.54225352112673875</v>
      </c>
      <c r="M33" s="28"/>
      <c r="N33" s="28"/>
      <c r="O33" s="28">
        <v>2.29</v>
      </c>
      <c r="P33" s="28">
        <v>2.38</v>
      </c>
      <c r="Q33" s="28">
        <v>2.2999999999999998</v>
      </c>
      <c r="R33" s="28">
        <v>2.4500000000000002</v>
      </c>
      <c r="S33" s="28">
        <v>2.14</v>
      </c>
      <c r="T33" s="49">
        <v>2.37</v>
      </c>
      <c r="U33" s="28">
        <v>2.3120000000000003</v>
      </c>
      <c r="V33" s="17">
        <v>2.4472573839662459</v>
      </c>
      <c r="Y33" s="11" t="s">
        <v>256</v>
      </c>
      <c r="Z33" s="28">
        <v>35.619999999999997</v>
      </c>
      <c r="AA33" s="28">
        <v>36.229999999999997</v>
      </c>
      <c r="AB33" s="28">
        <v>34.33</v>
      </c>
      <c r="AC33" s="28">
        <v>34.659999999999997</v>
      </c>
      <c r="AD33" s="28">
        <v>34.729999999999997</v>
      </c>
      <c r="AE33" s="28">
        <v>35.56</v>
      </c>
      <c r="AF33" s="28">
        <v>35.6</v>
      </c>
      <c r="AG33" s="49">
        <v>35.5</v>
      </c>
      <c r="AH33" s="37">
        <f t="shared" si="0"/>
        <v>35.247142857142855</v>
      </c>
      <c r="AI33" s="37">
        <v>0.71227364185111242</v>
      </c>
      <c r="AJ33" s="57"/>
      <c r="AK33" s="58"/>
      <c r="AL33" s="28">
        <v>2.2589999999999999</v>
      </c>
      <c r="AM33" s="28">
        <v>2.23</v>
      </c>
      <c r="AN33" s="28">
        <v>2.41</v>
      </c>
      <c r="AO33" s="28">
        <v>2.2599999999999998</v>
      </c>
      <c r="AP33" s="49">
        <v>2.37</v>
      </c>
      <c r="AQ33" s="28">
        <v>2.2897499999999997</v>
      </c>
      <c r="AR33" s="28">
        <v>3.3860759493671111</v>
      </c>
      <c r="AU33" s="11" t="s">
        <v>256</v>
      </c>
      <c r="AV33" s="28">
        <v>35.54</v>
      </c>
      <c r="AW33" s="28">
        <v>35.24</v>
      </c>
      <c r="AX33" s="28">
        <v>34.9</v>
      </c>
      <c r="AY33" s="28">
        <v>35.99</v>
      </c>
      <c r="AZ33" s="28">
        <v>34.07</v>
      </c>
      <c r="BA33" s="28">
        <v>35.369999999999997</v>
      </c>
      <c r="BB33" s="28">
        <v>35.659999999999997</v>
      </c>
      <c r="BC33" s="51">
        <v>35.5</v>
      </c>
      <c r="BD33" s="28">
        <v>35.252857142857145</v>
      </c>
      <c r="BE33" s="28">
        <v>0.69617706237423249</v>
      </c>
      <c r="BH33" s="11" t="s">
        <v>256</v>
      </c>
      <c r="BI33" s="28">
        <v>2.262</v>
      </c>
      <c r="BJ33" s="28">
        <v>2.2200000000000002</v>
      </c>
      <c r="BK33" s="28">
        <v>2.3199999999999998</v>
      </c>
      <c r="BL33" s="28">
        <v>2.23</v>
      </c>
      <c r="BM33" s="49">
        <v>2.37</v>
      </c>
      <c r="BN33" s="28">
        <v>2.2673333333333332</v>
      </c>
      <c r="BO33" s="28">
        <v>4.3319268635724484</v>
      </c>
    </row>
    <row r="34" spans="1:67" x14ac:dyDescent="0.15">
      <c r="A34" t="s">
        <v>257</v>
      </c>
      <c r="B34" s="28">
        <v>36.729999999999997</v>
      </c>
      <c r="C34" s="28">
        <v>36.44</v>
      </c>
      <c r="D34" s="28">
        <v>36.58</v>
      </c>
      <c r="E34" s="28">
        <v>36.83</v>
      </c>
      <c r="F34" s="28">
        <v>37.44</v>
      </c>
      <c r="G34" s="28">
        <v>36.340000000000003</v>
      </c>
      <c r="H34" s="28">
        <v>36.99</v>
      </c>
      <c r="I34" s="28">
        <v>36.79</v>
      </c>
      <c r="J34" s="28">
        <v>36.767499999999998</v>
      </c>
      <c r="K34" s="49">
        <v>37.700000000000003</v>
      </c>
      <c r="L34" s="17">
        <v>2.4734748010610161</v>
      </c>
      <c r="M34" s="28"/>
      <c r="N34" s="28"/>
      <c r="O34" s="28">
        <v>0.94599999999999995</v>
      </c>
      <c r="P34" s="28">
        <v>1.054</v>
      </c>
      <c r="Q34" s="28">
        <v>1.0029999999999999</v>
      </c>
      <c r="R34" s="28">
        <v>1.097</v>
      </c>
      <c r="S34" s="28">
        <v>1.097</v>
      </c>
      <c r="T34" s="49">
        <v>1.0900000000000001</v>
      </c>
      <c r="U34" s="28">
        <v>1.0393999999999999</v>
      </c>
      <c r="V34" s="17">
        <v>4.642201834862405</v>
      </c>
      <c r="Y34" s="11" t="s">
        <v>257</v>
      </c>
      <c r="Z34" s="28">
        <v>37.520000000000003</v>
      </c>
      <c r="AA34" s="28">
        <v>37.619999999999997</v>
      </c>
      <c r="AB34" s="28">
        <v>35.79</v>
      </c>
      <c r="AC34" s="28">
        <v>36.049999999999997</v>
      </c>
      <c r="AD34" s="28">
        <v>35.69</v>
      </c>
      <c r="AE34" s="28">
        <v>37.01</v>
      </c>
      <c r="AF34" s="28">
        <v>37.450000000000003</v>
      </c>
      <c r="AG34" s="49">
        <v>37.700000000000003</v>
      </c>
      <c r="AH34" s="37">
        <f t="shared" si="0"/>
        <v>36.732857142857142</v>
      </c>
      <c r="AI34" s="37">
        <v>2.5653656688139534</v>
      </c>
      <c r="AJ34" s="57"/>
      <c r="AK34" s="58"/>
      <c r="AL34" s="28">
        <v>1.0289999999999999</v>
      </c>
      <c r="AM34" s="28">
        <v>0.995</v>
      </c>
      <c r="AN34" s="28">
        <v>0.99299999999999999</v>
      </c>
      <c r="AO34" s="28">
        <v>1.0349999999999999</v>
      </c>
      <c r="AP34" s="49">
        <v>1.0900000000000001</v>
      </c>
      <c r="AQ34" s="28">
        <v>1.0129999999999999</v>
      </c>
      <c r="AR34" s="28">
        <v>7.0642201834862561</v>
      </c>
      <c r="AU34" s="11" t="s">
        <v>257</v>
      </c>
      <c r="AV34" s="28">
        <v>37.04</v>
      </c>
      <c r="AW34" s="28">
        <v>36.9</v>
      </c>
      <c r="AX34" s="28">
        <v>36.11</v>
      </c>
      <c r="AY34" s="28">
        <v>37.44</v>
      </c>
      <c r="AZ34" s="28">
        <v>35.520000000000003</v>
      </c>
      <c r="BA34" s="28">
        <v>37.14</v>
      </c>
      <c r="BB34" s="28">
        <v>36.979999999999997</v>
      </c>
      <c r="BC34" s="51">
        <v>37.700000000000003</v>
      </c>
      <c r="BD34" s="28">
        <v>36.732857142857149</v>
      </c>
      <c r="BE34" s="28">
        <v>2.5653656688139392</v>
      </c>
      <c r="BH34" s="11" t="s">
        <v>257</v>
      </c>
      <c r="BI34" s="28">
        <v>0.94899999999999995</v>
      </c>
      <c r="BJ34" s="28">
        <v>1.0840000000000001</v>
      </c>
      <c r="BK34" s="28">
        <v>0.99399999999999999</v>
      </c>
      <c r="BL34" s="28">
        <v>1.075</v>
      </c>
      <c r="BM34" s="49">
        <v>1.0900000000000001</v>
      </c>
      <c r="BN34" s="28">
        <v>1.0090000000000001</v>
      </c>
      <c r="BO34" s="28">
        <v>7.431192660550451</v>
      </c>
    </row>
    <row r="35" spans="1:67" x14ac:dyDescent="0.15">
      <c r="A35" t="s">
        <v>258</v>
      </c>
      <c r="B35" s="28">
        <v>34.08</v>
      </c>
      <c r="C35" s="28">
        <v>34.39</v>
      </c>
      <c r="D35" s="28">
        <v>34.630000000000003</v>
      </c>
      <c r="E35" s="28">
        <v>34.58</v>
      </c>
      <c r="F35" s="28">
        <v>34.630000000000003</v>
      </c>
      <c r="G35" s="28">
        <v>34.549999999999997</v>
      </c>
      <c r="H35" s="28">
        <v>34.630000000000003</v>
      </c>
      <c r="I35" s="28">
        <v>34.11</v>
      </c>
      <c r="J35" s="28">
        <v>34.450000000000003</v>
      </c>
      <c r="K35" s="49">
        <v>35.6</v>
      </c>
      <c r="L35" s="17">
        <v>3.2303370786516723</v>
      </c>
      <c r="M35" s="28"/>
      <c r="N35" s="28"/>
      <c r="O35" s="28">
        <v>0.47299999999999998</v>
      </c>
      <c r="P35" s="28">
        <v>0.51</v>
      </c>
      <c r="Q35" s="28">
        <v>0.49</v>
      </c>
      <c r="R35" s="28">
        <v>0.52100000000000002</v>
      </c>
      <c r="S35" s="28">
        <v>0.5</v>
      </c>
      <c r="T35" s="49">
        <v>0.51700000000000002</v>
      </c>
      <c r="U35" s="28">
        <v>0.49879999999999997</v>
      </c>
      <c r="V35" s="17">
        <v>3.5203094777562995</v>
      </c>
      <c r="Y35" s="11" t="s">
        <v>258</v>
      </c>
      <c r="Z35" s="28">
        <v>34.880000000000003</v>
      </c>
      <c r="AA35" s="28">
        <v>35.19</v>
      </c>
      <c r="AB35" s="28">
        <v>33.93</v>
      </c>
      <c r="AC35" s="28">
        <v>33.83</v>
      </c>
      <c r="AD35" s="28">
        <v>33.79</v>
      </c>
      <c r="AE35" s="28">
        <v>34.35</v>
      </c>
      <c r="AF35" s="28">
        <v>35.159999999999997</v>
      </c>
      <c r="AG35" s="49">
        <v>35.6</v>
      </c>
      <c r="AH35" s="37">
        <f t="shared" si="0"/>
        <v>34.44714285714285</v>
      </c>
      <c r="AI35" s="37">
        <v>3.2383627608346899</v>
      </c>
      <c r="AJ35" s="57"/>
      <c r="AK35" s="58"/>
      <c r="AL35" s="28">
        <v>0.498</v>
      </c>
      <c r="AM35" s="28">
        <v>0.47199999999999998</v>
      </c>
      <c r="AN35" s="28">
        <v>0.50900000000000001</v>
      </c>
      <c r="AO35" s="28">
        <v>0.48299999999999998</v>
      </c>
      <c r="AP35" s="49">
        <v>0.51700000000000002</v>
      </c>
      <c r="AQ35" s="28">
        <v>0.49050000000000005</v>
      </c>
      <c r="AR35" s="28">
        <v>5.1257253384912929</v>
      </c>
      <c r="AU35" s="11" t="s">
        <v>258</v>
      </c>
      <c r="AV35" s="28">
        <v>34.6</v>
      </c>
      <c r="AW35" s="28">
        <v>34.46</v>
      </c>
      <c r="AX35" s="28">
        <v>34.21</v>
      </c>
      <c r="AY35" s="28">
        <v>35.21</v>
      </c>
      <c r="AZ35" s="28">
        <v>33.29</v>
      </c>
      <c r="BA35" s="28">
        <v>34.659999999999997</v>
      </c>
      <c r="BB35" s="28">
        <v>34.76</v>
      </c>
      <c r="BC35" s="51">
        <v>35.6</v>
      </c>
      <c r="BD35" s="28">
        <v>34.455714285714286</v>
      </c>
      <c r="BE35" s="28">
        <v>3.2142857142857082</v>
      </c>
      <c r="BH35" s="11" t="s">
        <v>258</v>
      </c>
      <c r="BI35" s="28">
        <v>0.48399999999999999</v>
      </c>
      <c r="BJ35" s="28">
        <v>0.52100000000000002</v>
      </c>
      <c r="BK35" s="28">
        <v>0.47099999999999997</v>
      </c>
      <c r="BL35" s="28">
        <v>0.47399999999999998</v>
      </c>
      <c r="BM35" s="49">
        <v>0.51700000000000002</v>
      </c>
      <c r="BN35" s="28">
        <v>0.49199999999999999</v>
      </c>
      <c r="BO35" s="28">
        <v>4.8355899419729269</v>
      </c>
    </row>
    <row r="36" spans="1:67" x14ac:dyDescent="0.15">
      <c r="A36" t="s">
        <v>259</v>
      </c>
      <c r="B36" s="28">
        <v>36.5</v>
      </c>
      <c r="C36" s="28">
        <v>36.700000000000003</v>
      </c>
      <c r="D36" s="28">
        <v>36.99</v>
      </c>
      <c r="E36" s="28">
        <v>37.090000000000003</v>
      </c>
      <c r="F36" s="28">
        <v>37.81</v>
      </c>
      <c r="G36" s="28">
        <v>36.950000000000003</v>
      </c>
      <c r="H36" s="28">
        <v>37</v>
      </c>
      <c r="I36" s="28">
        <v>37.200000000000003</v>
      </c>
      <c r="J36" s="28">
        <v>37.03</v>
      </c>
      <c r="K36" s="49">
        <v>37.299999999999997</v>
      </c>
      <c r="L36" s="17">
        <v>0.72386058981231827</v>
      </c>
      <c r="M36" s="28"/>
      <c r="N36" s="28"/>
      <c r="O36" s="28">
        <v>2</v>
      </c>
      <c r="P36" s="28">
        <v>1.7410000000000001</v>
      </c>
      <c r="Q36" s="28">
        <v>1.879</v>
      </c>
      <c r="R36" s="28">
        <v>1.91</v>
      </c>
      <c r="S36" s="28">
        <v>1.73</v>
      </c>
      <c r="T36" s="49">
        <v>1.85</v>
      </c>
      <c r="U36" s="28">
        <v>1.8519999999999999</v>
      </c>
      <c r="V36" s="17">
        <v>0.10810810810811233</v>
      </c>
      <c r="Y36" s="11" t="s">
        <v>259</v>
      </c>
      <c r="Z36" s="28">
        <v>37.6</v>
      </c>
      <c r="AA36" s="28">
        <v>39.090000000000003</v>
      </c>
      <c r="AB36" s="28">
        <v>35.4</v>
      </c>
      <c r="AC36" s="28">
        <v>35.53</v>
      </c>
      <c r="AD36" s="28">
        <v>36.15</v>
      </c>
      <c r="AE36" s="28">
        <v>37.28</v>
      </c>
      <c r="AF36" s="28">
        <v>37.86</v>
      </c>
      <c r="AG36" s="49">
        <v>37.299999999999997</v>
      </c>
      <c r="AH36" s="37">
        <f t="shared" si="0"/>
        <v>36.987142857142864</v>
      </c>
      <c r="AI36" s="37">
        <v>0.83875909613172439</v>
      </c>
      <c r="AJ36" s="57"/>
      <c r="AK36" s="58"/>
      <c r="AL36" s="28">
        <v>1.6</v>
      </c>
      <c r="AM36" s="28">
        <v>1.67</v>
      </c>
      <c r="AN36" s="28">
        <v>1.67</v>
      </c>
      <c r="AO36" s="28">
        <v>1.68</v>
      </c>
      <c r="AP36" s="49">
        <v>1.85</v>
      </c>
      <c r="AQ36" s="28">
        <v>1.6549999999999998</v>
      </c>
      <c r="AR36" s="28">
        <v>10.540540540540562</v>
      </c>
      <c r="AU36" s="11" t="s">
        <v>259</v>
      </c>
      <c r="AV36" s="28">
        <v>37.42</v>
      </c>
      <c r="AW36" s="28">
        <v>37.24</v>
      </c>
      <c r="AX36" s="28">
        <v>36.729999999999997</v>
      </c>
      <c r="AY36" s="28">
        <v>37.119999999999997</v>
      </c>
      <c r="AZ36" s="28">
        <v>35.35</v>
      </c>
      <c r="BA36" s="28">
        <v>37.299999999999997</v>
      </c>
      <c r="BB36" s="28">
        <v>37.6</v>
      </c>
      <c r="BC36" s="51">
        <v>37.299999999999997</v>
      </c>
      <c r="BD36" s="28">
        <v>36.965714285714284</v>
      </c>
      <c r="BE36" s="28">
        <v>0.89620834929145587</v>
      </c>
      <c r="BH36" s="11" t="s">
        <v>259</v>
      </c>
      <c r="BI36" s="28">
        <v>1.6279999999999999</v>
      </c>
      <c r="BJ36" s="28">
        <v>1.653</v>
      </c>
      <c r="BK36" s="28">
        <v>1.7090000000000001</v>
      </c>
      <c r="BL36" s="28">
        <v>1.69</v>
      </c>
      <c r="BM36" s="49">
        <v>1.85</v>
      </c>
      <c r="BN36" s="28">
        <v>1.6633333333333333</v>
      </c>
      <c r="BO36" s="28">
        <v>10.090090090090101</v>
      </c>
    </row>
    <row r="37" spans="1:67" x14ac:dyDescent="0.15">
      <c r="A37" t="s">
        <v>260</v>
      </c>
      <c r="B37" s="28">
        <v>35.9</v>
      </c>
      <c r="C37" s="28">
        <v>35.51</v>
      </c>
      <c r="D37" s="28">
        <v>36.17</v>
      </c>
      <c r="E37" s="28">
        <v>35.869999999999997</v>
      </c>
      <c r="F37" s="28">
        <v>36.380000000000003</v>
      </c>
      <c r="G37" s="28">
        <v>35.840000000000003</v>
      </c>
      <c r="H37" s="28">
        <v>35.950000000000003</v>
      </c>
      <c r="I37" s="28">
        <v>35.880000000000003</v>
      </c>
      <c r="J37" s="28">
        <v>35.9375</v>
      </c>
      <c r="K37" s="49">
        <v>37.6</v>
      </c>
      <c r="L37" s="17">
        <v>4.4215425531915002</v>
      </c>
      <c r="M37" s="28"/>
      <c r="N37" s="28"/>
      <c r="O37" s="28">
        <v>0.32600000000000001</v>
      </c>
      <c r="P37" s="28">
        <v>0.34</v>
      </c>
      <c r="Q37" s="28">
        <v>0.32800000000000001</v>
      </c>
      <c r="R37" s="28">
        <v>0.35099999999999998</v>
      </c>
      <c r="S37" s="28">
        <v>0.33200000000000002</v>
      </c>
      <c r="T37" s="49">
        <v>0.35</v>
      </c>
      <c r="U37" s="28">
        <v>0.33540000000000003</v>
      </c>
      <c r="V37" s="17">
        <v>4.1714285714285637</v>
      </c>
      <c r="Y37" s="11" t="s">
        <v>260</v>
      </c>
      <c r="Z37" s="28">
        <v>36.44</v>
      </c>
      <c r="AA37" s="28">
        <v>36.840000000000003</v>
      </c>
      <c r="AB37" s="28">
        <v>35.229999999999997</v>
      </c>
      <c r="AC37" s="28">
        <v>35.159999999999997</v>
      </c>
      <c r="AD37" s="28">
        <v>35.21</v>
      </c>
      <c r="AE37" s="28">
        <v>36.1</v>
      </c>
      <c r="AF37" s="28">
        <v>36.54</v>
      </c>
      <c r="AG37" s="49">
        <v>37.6</v>
      </c>
      <c r="AH37" s="37">
        <f t="shared" si="0"/>
        <v>35.931428571428569</v>
      </c>
      <c r="AI37" s="37">
        <v>4.4376899696048753</v>
      </c>
      <c r="AJ37" s="57"/>
      <c r="AK37" s="58"/>
      <c r="AL37" s="28">
        <v>0.29499999999999998</v>
      </c>
      <c r="AM37" s="28">
        <v>0.313</v>
      </c>
      <c r="AN37" s="28">
        <v>0.32100000000000001</v>
      </c>
      <c r="AO37" s="28">
        <v>0.3</v>
      </c>
      <c r="AP37" s="49">
        <v>0.35</v>
      </c>
      <c r="AQ37" s="28">
        <v>0.30725000000000002</v>
      </c>
      <c r="AR37" s="28">
        <v>12.214285714285694</v>
      </c>
      <c r="AU37" s="11" t="s">
        <v>260</v>
      </c>
      <c r="AV37" s="28">
        <v>35.72</v>
      </c>
      <c r="AW37" s="28">
        <v>36.340000000000003</v>
      </c>
      <c r="AX37" s="28">
        <v>35.799999999999997</v>
      </c>
      <c r="AY37" s="28">
        <v>36.869999999999997</v>
      </c>
      <c r="AZ37" s="28">
        <v>34.39</v>
      </c>
      <c r="BA37" s="28">
        <v>36.11</v>
      </c>
      <c r="BB37" s="28">
        <v>36.43</v>
      </c>
      <c r="BC37" s="51">
        <v>37.6</v>
      </c>
      <c r="BD37" s="28">
        <v>35.951428571428572</v>
      </c>
      <c r="BE37" s="28">
        <v>4.3844984802431668</v>
      </c>
      <c r="BH37" s="11" t="s">
        <v>260</v>
      </c>
      <c r="BI37" s="28">
        <v>0.29399999999999998</v>
      </c>
      <c r="BJ37" s="28">
        <v>0.32</v>
      </c>
      <c r="BK37" s="28">
        <v>0.32900000000000001</v>
      </c>
      <c r="BL37" s="28">
        <v>0.31900000000000001</v>
      </c>
      <c r="BM37" s="49">
        <v>0.35</v>
      </c>
      <c r="BN37" s="28">
        <v>0.31433333333333335</v>
      </c>
      <c r="BO37" s="28">
        <v>10.19047619047619</v>
      </c>
    </row>
    <row r="38" spans="1:67" x14ac:dyDescent="0.15">
      <c r="A38" t="s">
        <v>261</v>
      </c>
      <c r="B38" s="28">
        <v>36.340000000000003</v>
      </c>
      <c r="C38" s="28">
        <v>35.65</v>
      </c>
      <c r="D38" s="28">
        <v>35.83</v>
      </c>
      <c r="E38" s="28">
        <v>36.369999999999997</v>
      </c>
      <c r="F38" s="28">
        <v>35.909999999999997</v>
      </c>
      <c r="G38" s="28">
        <v>35.9</v>
      </c>
      <c r="H38" s="28">
        <v>35.89</v>
      </c>
      <c r="I38" s="28">
        <v>35.520000000000003</v>
      </c>
      <c r="J38" s="28">
        <v>35.926249999999996</v>
      </c>
      <c r="K38" s="49">
        <v>35.5</v>
      </c>
      <c r="L38" s="17">
        <v>1.2007042253520979</v>
      </c>
      <c r="M38" s="28"/>
      <c r="N38" s="28"/>
      <c r="O38" s="28">
        <v>2.5</v>
      </c>
      <c r="P38" s="28">
        <v>2.39</v>
      </c>
      <c r="Q38" s="28">
        <v>2.4900000000000002</v>
      </c>
      <c r="R38" s="28">
        <v>2.62</v>
      </c>
      <c r="S38" s="28">
        <v>2.5499999999999998</v>
      </c>
      <c r="T38" s="49">
        <v>2.5499999999999998</v>
      </c>
      <c r="U38" s="28">
        <v>2.5100000000000002</v>
      </c>
      <c r="V38" s="17">
        <v>1.5686274509803724</v>
      </c>
      <c r="Y38" s="11" t="s">
        <v>261</v>
      </c>
      <c r="Z38" s="28">
        <v>36.590000000000003</v>
      </c>
      <c r="AA38" s="28">
        <v>36.799999999999997</v>
      </c>
      <c r="AB38" s="28">
        <v>34.58</v>
      </c>
      <c r="AC38" s="28">
        <v>35.880000000000003</v>
      </c>
      <c r="AD38" s="28">
        <v>35.590000000000003</v>
      </c>
      <c r="AE38" s="28">
        <v>35.93</v>
      </c>
      <c r="AF38" s="28">
        <v>36.479999999999997</v>
      </c>
      <c r="AG38" s="49">
        <v>35.5</v>
      </c>
      <c r="AH38" s="37">
        <f t="shared" si="0"/>
        <v>35.978571428571428</v>
      </c>
      <c r="AI38" s="37">
        <v>1.3480885311871305</v>
      </c>
      <c r="AJ38" s="57"/>
      <c r="AK38" s="58"/>
      <c r="AL38" s="28">
        <v>2.39</v>
      </c>
      <c r="AM38" s="28">
        <v>2.41</v>
      </c>
      <c r="AN38" s="28">
        <v>2.33</v>
      </c>
      <c r="AO38" s="28">
        <v>2.42</v>
      </c>
      <c r="AP38" s="49">
        <v>2.5499999999999998</v>
      </c>
      <c r="AQ38" s="28">
        <v>2.3875000000000002</v>
      </c>
      <c r="AR38" s="28">
        <v>6.3725490196078312</v>
      </c>
      <c r="AU38" s="11" t="s">
        <v>261</v>
      </c>
      <c r="AV38" s="28">
        <v>36.1</v>
      </c>
      <c r="AW38" s="28">
        <v>36.21</v>
      </c>
      <c r="AX38" s="28">
        <v>35.700000000000003</v>
      </c>
      <c r="AY38" s="28">
        <v>36.729999999999997</v>
      </c>
      <c r="AZ38" s="28">
        <v>34.200000000000003</v>
      </c>
      <c r="BA38" s="28">
        <v>36.93</v>
      </c>
      <c r="BB38" s="28">
        <v>36.1</v>
      </c>
      <c r="BC38" s="51">
        <v>35.5</v>
      </c>
      <c r="BD38" s="28">
        <v>35.995714285714286</v>
      </c>
      <c r="BE38" s="28">
        <v>1.3963782696177134</v>
      </c>
      <c r="BH38" s="11" t="s">
        <v>261</v>
      </c>
      <c r="BI38" s="28">
        <v>2.33</v>
      </c>
      <c r="BJ38" s="28">
        <v>2.27</v>
      </c>
      <c r="BK38" s="28">
        <v>2.48</v>
      </c>
      <c r="BL38" s="28">
        <v>2.38</v>
      </c>
      <c r="BM38" s="49">
        <v>2.5499999999999998</v>
      </c>
      <c r="BN38" s="28">
        <v>2.36</v>
      </c>
      <c r="BO38" s="28">
        <v>7.4509803921568647</v>
      </c>
    </row>
    <row r="39" spans="1:67" x14ac:dyDescent="0.15">
      <c r="A39" t="s">
        <v>262</v>
      </c>
      <c r="B39" s="28">
        <v>37.950000000000003</v>
      </c>
      <c r="C39" s="28">
        <v>37.9</v>
      </c>
      <c r="D39" s="28">
        <v>37.79</v>
      </c>
      <c r="E39" s="28">
        <v>37.57</v>
      </c>
      <c r="F39" s="28">
        <v>38.4</v>
      </c>
      <c r="G39" s="28">
        <v>37.700000000000003</v>
      </c>
      <c r="H39" s="28">
        <v>38.049999999999997</v>
      </c>
      <c r="I39" s="28">
        <v>37.56</v>
      </c>
      <c r="J39" s="28">
        <v>37.865000000000002</v>
      </c>
      <c r="K39" s="49">
        <v>38.299999999999997</v>
      </c>
      <c r="L39" s="17">
        <v>1.1357702349869356</v>
      </c>
      <c r="M39" s="28"/>
      <c r="N39" s="28"/>
      <c r="O39" s="28">
        <v>0.54500000000000004</v>
      </c>
      <c r="P39" s="28">
        <v>0.50800000000000001</v>
      </c>
      <c r="Q39" s="28">
        <v>0.55600000000000005</v>
      </c>
      <c r="R39" s="28">
        <v>0.53500000000000003</v>
      </c>
      <c r="S39" s="28">
        <v>0.52500000000000002</v>
      </c>
      <c r="T39" s="49">
        <v>0.56000000000000005</v>
      </c>
      <c r="U39" s="28">
        <v>0.53380000000000005</v>
      </c>
      <c r="V39" s="17">
        <v>4.6785714285714306</v>
      </c>
      <c r="Y39" s="11" t="s">
        <v>262</v>
      </c>
      <c r="Z39" s="28">
        <v>38.72</v>
      </c>
      <c r="AA39" s="28">
        <v>38.81</v>
      </c>
      <c r="AB39" s="28">
        <v>36.94</v>
      </c>
      <c r="AC39" s="28">
        <v>37.06</v>
      </c>
      <c r="AD39" s="28">
        <v>37.06</v>
      </c>
      <c r="AE39" s="28">
        <v>37.85</v>
      </c>
      <c r="AF39" s="28">
        <v>38.770000000000003</v>
      </c>
      <c r="AG39" s="49">
        <v>38.299999999999997</v>
      </c>
      <c r="AH39" s="37">
        <f t="shared" si="0"/>
        <v>37.887142857142855</v>
      </c>
      <c r="AI39" s="37">
        <v>1.0779559865721779</v>
      </c>
      <c r="AJ39" s="57"/>
      <c r="AK39" s="58"/>
      <c r="AL39" s="28">
        <v>0.5</v>
      </c>
      <c r="AM39" s="28">
        <v>0.54</v>
      </c>
      <c r="AN39" s="28">
        <v>0.51500000000000001</v>
      </c>
      <c r="AO39" s="28">
        <v>0.53900000000000003</v>
      </c>
      <c r="AP39" s="49">
        <v>0.56000000000000005</v>
      </c>
      <c r="AQ39" s="28">
        <v>0.52350000000000008</v>
      </c>
      <c r="AR39" s="28">
        <v>6.5178571428571388</v>
      </c>
      <c r="AU39" s="11" t="s">
        <v>262</v>
      </c>
      <c r="AV39" s="28">
        <v>37.909999999999997</v>
      </c>
      <c r="AW39" s="28">
        <v>38.380000000000003</v>
      </c>
      <c r="AX39" s="28">
        <v>37.6</v>
      </c>
      <c r="AY39" s="28">
        <v>38.61</v>
      </c>
      <c r="AZ39" s="28">
        <v>36.119999999999997</v>
      </c>
      <c r="BA39" s="28">
        <v>38.14</v>
      </c>
      <c r="BB39" s="28">
        <v>38.53</v>
      </c>
      <c r="BC39" s="51">
        <v>38.299999999999997</v>
      </c>
      <c r="BD39" s="28">
        <v>37.898571428571422</v>
      </c>
      <c r="BE39" s="28">
        <v>1.0481163744871367</v>
      </c>
      <c r="BH39" s="11" t="s">
        <v>262</v>
      </c>
      <c r="BI39" s="28">
        <v>0.51600000000000001</v>
      </c>
      <c r="BJ39" s="28">
        <v>0.51900000000000002</v>
      </c>
      <c r="BK39" s="28">
        <v>0.55000000000000004</v>
      </c>
      <c r="BL39" s="28">
        <v>0.53</v>
      </c>
      <c r="BM39" s="49">
        <v>0.56000000000000005</v>
      </c>
      <c r="BN39" s="28">
        <v>0.52833333333333343</v>
      </c>
      <c r="BO39" s="28">
        <v>5.654761904761898</v>
      </c>
    </row>
    <row r="40" spans="1:67" x14ac:dyDescent="0.15">
      <c r="A40" t="s">
        <v>263</v>
      </c>
      <c r="B40" s="28">
        <v>36.94</v>
      </c>
      <c r="C40" s="28">
        <v>38.020000000000003</v>
      </c>
      <c r="D40" s="28">
        <v>37.72</v>
      </c>
      <c r="E40" s="28">
        <v>37.18</v>
      </c>
      <c r="F40" s="28">
        <v>37.200000000000003</v>
      </c>
      <c r="G40" s="28">
        <v>37.74</v>
      </c>
      <c r="H40" s="28">
        <v>37.24</v>
      </c>
      <c r="I40" s="28">
        <v>37.68</v>
      </c>
      <c r="J40" s="28">
        <v>37.465000000000003</v>
      </c>
      <c r="K40" s="49">
        <v>38</v>
      </c>
      <c r="L40" s="17">
        <v>1.4078947368420955</v>
      </c>
      <c r="M40" s="28"/>
      <c r="N40" s="28"/>
      <c r="O40" s="28">
        <v>1.712</v>
      </c>
      <c r="P40" s="28">
        <v>1.7430000000000001</v>
      </c>
      <c r="Q40" s="28">
        <v>1.647</v>
      </c>
      <c r="R40" s="28">
        <v>1.788</v>
      </c>
      <c r="S40" s="28">
        <v>1.655</v>
      </c>
      <c r="T40" s="49">
        <v>1.7</v>
      </c>
      <c r="U40" s="28">
        <v>1.7090000000000001</v>
      </c>
      <c r="V40" s="17">
        <v>0.52941176470588402</v>
      </c>
      <c r="Y40" s="11" t="s">
        <v>263</v>
      </c>
      <c r="Z40" s="28">
        <v>38.200000000000003</v>
      </c>
      <c r="AA40" s="28">
        <v>38.33</v>
      </c>
      <c r="AB40" s="28">
        <v>36.22</v>
      </c>
      <c r="AC40" s="28">
        <v>36.979999999999997</v>
      </c>
      <c r="AD40" s="28">
        <v>36.72</v>
      </c>
      <c r="AE40" s="28">
        <v>37.56</v>
      </c>
      <c r="AF40" s="28">
        <v>38.08</v>
      </c>
      <c r="AG40" s="49">
        <v>38</v>
      </c>
      <c r="AH40" s="37">
        <f t="shared" si="0"/>
        <v>37.441428571428567</v>
      </c>
      <c r="AI40" s="37">
        <v>1.4699248120300865</v>
      </c>
      <c r="AJ40" s="57"/>
      <c r="AK40" s="58"/>
      <c r="AL40" s="28">
        <v>1.4570000000000001</v>
      </c>
      <c r="AM40" s="28">
        <v>1.5069999999999999</v>
      </c>
      <c r="AN40" s="28">
        <v>1.456</v>
      </c>
      <c r="AO40" s="28">
        <v>1.63</v>
      </c>
      <c r="AP40" s="49">
        <v>1.7</v>
      </c>
      <c r="AQ40" s="28">
        <v>1.5125</v>
      </c>
      <c r="AR40" s="28">
        <v>11.029411764705884</v>
      </c>
      <c r="AU40" s="11" t="s">
        <v>263</v>
      </c>
      <c r="AV40" s="28">
        <v>37.42</v>
      </c>
      <c r="AW40" s="28">
        <v>37.520000000000003</v>
      </c>
      <c r="AX40" s="28">
        <v>37.4</v>
      </c>
      <c r="AY40" s="28">
        <v>38.159999999999997</v>
      </c>
      <c r="AZ40" s="28">
        <v>36.159999999999997</v>
      </c>
      <c r="BA40" s="28">
        <v>37.72</v>
      </c>
      <c r="BB40" s="28">
        <v>37.729999999999997</v>
      </c>
      <c r="BC40" s="51">
        <v>38</v>
      </c>
      <c r="BD40" s="28">
        <v>37.444285714285719</v>
      </c>
      <c r="BE40" s="28">
        <v>1.4624060150375726</v>
      </c>
      <c r="BH40" s="11" t="s">
        <v>263</v>
      </c>
      <c r="BI40" s="28">
        <v>1.468</v>
      </c>
      <c r="BJ40" s="28">
        <v>1.516</v>
      </c>
      <c r="BK40" s="28">
        <v>1.6819999999999999</v>
      </c>
      <c r="BL40" s="28">
        <v>1.5549999999999999</v>
      </c>
      <c r="BM40" s="49">
        <v>1.7</v>
      </c>
      <c r="BN40" s="28">
        <v>1.5553333333333335</v>
      </c>
      <c r="BO40" s="28">
        <v>8.5098039215686185</v>
      </c>
    </row>
    <row r="41" spans="1:67" x14ac:dyDescent="0.15">
      <c r="A41" t="s">
        <v>264</v>
      </c>
      <c r="B41" s="28">
        <v>37.49</v>
      </c>
      <c r="C41" s="28">
        <v>37.380000000000003</v>
      </c>
      <c r="D41" s="28">
        <v>37.75</v>
      </c>
      <c r="E41" s="28">
        <v>37.58</v>
      </c>
      <c r="F41" s="28">
        <v>37.64</v>
      </c>
      <c r="G41" s="28">
        <v>37.81</v>
      </c>
      <c r="H41" s="28">
        <v>37.26</v>
      </c>
      <c r="I41" s="28">
        <v>37.49</v>
      </c>
      <c r="J41" s="28">
        <v>37.549999999999997</v>
      </c>
      <c r="K41" s="49">
        <v>36.799999999999997</v>
      </c>
      <c r="L41" s="17">
        <v>2.0380434782608603</v>
      </c>
      <c r="M41" s="28"/>
      <c r="N41" s="28"/>
      <c r="O41" s="28">
        <v>0.23699999999999999</v>
      </c>
      <c r="P41" s="28">
        <v>0.24199999999999999</v>
      </c>
      <c r="Q41" s="28">
        <v>0.23599999999999999</v>
      </c>
      <c r="R41" s="28">
        <v>0.24199999999999999</v>
      </c>
      <c r="S41" s="28">
        <v>0.26300000000000001</v>
      </c>
      <c r="T41" s="49">
        <v>0.24</v>
      </c>
      <c r="U41" s="28">
        <v>0.24399999999999999</v>
      </c>
      <c r="V41" s="17">
        <v>1.6666666666666572</v>
      </c>
      <c r="Y41" s="11" t="s">
        <v>264</v>
      </c>
      <c r="Z41" s="28">
        <v>37.93</v>
      </c>
      <c r="AA41" s="28">
        <v>38.65</v>
      </c>
      <c r="AB41" s="28">
        <v>36.520000000000003</v>
      </c>
      <c r="AC41" s="28">
        <v>37.1</v>
      </c>
      <c r="AD41" s="28">
        <v>36.94</v>
      </c>
      <c r="AE41" s="28">
        <v>37.67</v>
      </c>
      <c r="AF41" s="28">
        <v>38.119999999999997</v>
      </c>
      <c r="AG41" s="49">
        <v>36.799999999999997</v>
      </c>
      <c r="AH41" s="37">
        <f t="shared" si="0"/>
        <v>37.561428571428571</v>
      </c>
      <c r="AI41" s="37">
        <v>2.0690993788820009</v>
      </c>
      <c r="AJ41" s="57"/>
      <c r="AK41" s="58"/>
      <c r="AL41" s="28">
        <v>0.219</v>
      </c>
      <c r="AM41" s="28">
        <v>0.23300000000000001</v>
      </c>
      <c r="AN41" s="28">
        <v>0.222</v>
      </c>
      <c r="AO41" s="28">
        <v>0.249</v>
      </c>
      <c r="AP41" s="49">
        <v>0.24</v>
      </c>
      <c r="AQ41" s="28">
        <v>0.23075000000000001</v>
      </c>
      <c r="AR41" s="28">
        <v>3.8541666666666572</v>
      </c>
      <c r="AU41" s="11" t="s">
        <v>264</v>
      </c>
      <c r="AV41" s="28">
        <v>37.520000000000003</v>
      </c>
      <c r="AW41" s="28">
        <v>37.81</v>
      </c>
      <c r="AX41" s="28">
        <v>37.340000000000003</v>
      </c>
      <c r="AY41" s="28">
        <v>38.51</v>
      </c>
      <c r="AZ41" s="28">
        <v>35.96</v>
      </c>
      <c r="BA41" s="28">
        <v>38.01</v>
      </c>
      <c r="BB41" s="28">
        <v>37.89</v>
      </c>
      <c r="BC41" s="51">
        <v>36.799999999999997</v>
      </c>
      <c r="BD41" s="28">
        <v>37.57714285714286</v>
      </c>
      <c r="BE41" s="28">
        <v>2.1118012422360408</v>
      </c>
      <c r="BH41" s="11" t="s">
        <v>264</v>
      </c>
      <c r="BI41" s="28">
        <v>0.21199999999999999</v>
      </c>
      <c r="BJ41" s="28">
        <v>0.219</v>
      </c>
      <c r="BK41" s="28">
        <v>0.248</v>
      </c>
      <c r="BL41" s="28">
        <v>0.22500000000000001</v>
      </c>
      <c r="BM41" s="49">
        <v>0.24</v>
      </c>
      <c r="BN41" s="28">
        <v>0.22633333333333336</v>
      </c>
      <c r="BO41" s="28">
        <v>5.6944444444444287</v>
      </c>
    </row>
    <row r="42" spans="1:67" x14ac:dyDescent="0.15">
      <c r="A42" t="s">
        <v>265</v>
      </c>
      <c r="B42" s="28">
        <v>40.049999999999997</v>
      </c>
      <c r="C42" s="28">
        <v>39.79</v>
      </c>
      <c r="D42" s="28">
        <v>40.04</v>
      </c>
      <c r="E42" s="28">
        <v>39.659999999999997</v>
      </c>
      <c r="F42" s="28">
        <v>40.54</v>
      </c>
      <c r="G42" s="28">
        <v>39.18</v>
      </c>
      <c r="H42" s="28">
        <v>40.450000000000003</v>
      </c>
      <c r="I42" s="28">
        <v>40.43</v>
      </c>
      <c r="J42" s="28">
        <v>40.017499999999998</v>
      </c>
      <c r="K42" s="49">
        <v>39.200000000000003</v>
      </c>
      <c r="L42" s="17">
        <v>2.0854591836734642</v>
      </c>
      <c r="M42" s="28"/>
      <c r="N42" s="28"/>
      <c r="O42" s="28">
        <v>1.544</v>
      </c>
      <c r="P42" s="28">
        <v>1.661</v>
      </c>
      <c r="Q42" s="28">
        <v>1.6990000000000001</v>
      </c>
      <c r="R42" s="28">
        <v>1.508</v>
      </c>
      <c r="S42" s="28">
        <v>1.85</v>
      </c>
      <c r="T42" s="49">
        <v>1.64</v>
      </c>
      <c r="U42" s="28">
        <v>1.6524000000000001</v>
      </c>
      <c r="V42" s="17">
        <v>0.75609756097560421</v>
      </c>
      <c r="Y42" s="11" t="s">
        <v>265</v>
      </c>
      <c r="Z42" s="28">
        <v>40.67</v>
      </c>
      <c r="AA42" s="28">
        <v>41.08</v>
      </c>
      <c r="AB42" s="28">
        <v>39.01</v>
      </c>
      <c r="AC42" s="28">
        <v>39.22</v>
      </c>
      <c r="AD42" s="28">
        <v>38.729999999999997</v>
      </c>
      <c r="AE42" s="28">
        <v>40.200000000000003</v>
      </c>
      <c r="AF42" s="28">
        <v>40.85</v>
      </c>
      <c r="AG42" s="49">
        <v>39.200000000000003</v>
      </c>
      <c r="AH42" s="37">
        <f t="shared" si="0"/>
        <v>39.965714285714284</v>
      </c>
      <c r="AI42" s="37">
        <v>1.9533527696792987</v>
      </c>
      <c r="AJ42" s="57"/>
      <c r="AK42" s="58"/>
      <c r="AL42" s="28">
        <v>1.7210000000000001</v>
      </c>
      <c r="AM42" s="28">
        <v>1.6339999999999999</v>
      </c>
      <c r="AN42" s="28">
        <v>1.5049999999999999</v>
      </c>
      <c r="AO42" s="28">
        <v>1.59</v>
      </c>
      <c r="AP42" s="49">
        <v>1.64</v>
      </c>
      <c r="AQ42" s="28">
        <v>1.6124999999999998</v>
      </c>
      <c r="AR42" s="28">
        <v>1.6768292682926926</v>
      </c>
      <c r="AU42" s="11" t="s">
        <v>265</v>
      </c>
      <c r="AV42" s="28">
        <v>40.520000000000003</v>
      </c>
      <c r="AW42" s="28">
        <v>39.42</v>
      </c>
      <c r="AX42" s="28">
        <v>39.74</v>
      </c>
      <c r="AY42" s="28">
        <v>40.799999999999997</v>
      </c>
      <c r="AZ42" s="28">
        <v>38.979999999999997</v>
      </c>
      <c r="BA42" s="28">
        <v>40.090000000000003</v>
      </c>
      <c r="BB42" s="28">
        <v>40.200000000000003</v>
      </c>
      <c r="BC42" s="51">
        <v>39.200000000000003</v>
      </c>
      <c r="BD42" s="28">
        <v>39.964285714285715</v>
      </c>
      <c r="BE42" s="28">
        <v>1.9497084548104908</v>
      </c>
      <c r="BH42" s="11" t="s">
        <v>265</v>
      </c>
      <c r="BI42" s="28">
        <v>1.544</v>
      </c>
      <c r="BJ42" s="28">
        <v>1.587</v>
      </c>
      <c r="BK42" s="28">
        <v>1.62</v>
      </c>
      <c r="BL42" s="28">
        <v>1.7030000000000001</v>
      </c>
      <c r="BM42" s="49">
        <v>1.64</v>
      </c>
      <c r="BN42" s="28">
        <v>1.5836666666666668</v>
      </c>
      <c r="BO42" s="28">
        <v>3.434959349593484</v>
      </c>
    </row>
    <row r="43" spans="1:67" x14ac:dyDescent="0.15">
      <c r="A43" t="s">
        <v>266</v>
      </c>
      <c r="B43" s="28">
        <v>37.49</v>
      </c>
      <c r="C43" s="28">
        <v>37.619999999999997</v>
      </c>
      <c r="D43" s="28">
        <v>37.96</v>
      </c>
      <c r="E43" s="28">
        <v>37.840000000000003</v>
      </c>
      <c r="F43" s="28">
        <v>37.75</v>
      </c>
      <c r="G43" s="28">
        <v>37.729999999999997</v>
      </c>
      <c r="H43" s="28">
        <v>37.81</v>
      </c>
      <c r="I43" s="28">
        <v>37.450000000000003</v>
      </c>
      <c r="J43" s="28">
        <v>37.706249999999997</v>
      </c>
      <c r="K43" s="49">
        <v>37</v>
      </c>
      <c r="L43" s="17">
        <v>1.9087837837837895</v>
      </c>
      <c r="M43" s="28"/>
      <c r="N43" s="28"/>
      <c r="O43" s="28">
        <v>0.26800000000000002</v>
      </c>
      <c r="P43" s="28">
        <v>0.22</v>
      </c>
      <c r="Q43" s="28">
        <v>0.26100000000000001</v>
      </c>
      <c r="R43" s="28">
        <v>0.23799999999999999</v>
      </c>
      <c r="S43" s="28">
        <v>0.26800000000000002</v>
      </c>
      <c r="T43" s="49">
        <v>0.248</v>
      </c>
      <c r="U43" s="28">
        <v>0.251</v>
      </c>
      <c r="V43" s="17">
        <v>1.209677419354847</v>
      </c>
      <c r="Y43" s="11" t="s">
        <v>266</v>
      </c>
      <c r="Z43" s="28">
        <v>38.08</v>
      </c>
      <c r="AA43" s="28">
        <v>38.4</v>
      </c>
      <c r="AB43" s="28">
        <v>37.11</v>
      </c>
      <c r="AC43" s="28">
        <v>37.200000000000003</v>
      </c>
      <c r="AD43" s="28">
        <v>37.299999999999997</v>
      </c>
      <c r="AE43" s="28">
        <v>37.71</v>
      </c>
      <c r="AF43" s="28">
        <v>38.200000000000003</v>
      </c>
      <c r="AG43" s="49">
        <v>37</v>
      </c>
      <c r="AH43" s="37">
        <f t="shared" si="0"/>
        <v>37.714285714285715</v>
      </c>
      <c r="AI43" s="37">
        <v>1.9305019305019329</v>
      </c>
      <c r="AJ43" s="57"/>
      <c r="AK43" s="58"/>
      <c r="AL43" s="28">
        <v>0.22700000000000001</v>
      </c>
      <c r="AM43" s="28">
        <v>0.23499999999999999</v>
      </c>
      <c r="AN43" s="28">
        <v>0.23499999999999999</v>
      </c>
      <c r="AO43" s="28">
        <v>0.24199999999999999</v>
      </c>
      <c r="AP43" s="49">
        <v>0.248</v>
      </c>
      <c r="AQ43" s="28">
        <v>0.23474999999999999</v>
      </c>
      <c r="AR43" s="28">
        <v>5.3427419354838719</v>
      </c>
      <c r="AU43" s="11" t="s">
        <v>266</v>
      </c>
      <c r="AV43" s="28">
        <v>37.24</v>
      </c>
      <c r="AW43" s="28">
        <v>37.979999999999997</v>
      </c>
      <c r="AX43" s="28">
        <v>37.89</v>
      </c>
      <c r="AY43" s="28">
        <v>38.94</v>
      </c>
      <c r="AZ43" s="28">
        <v>36.18</v>
      </c>
      <c r="BA43" s="28">
        <v>37.89</v>
      </c>
      <c r="BB43" s="28">
        <v>38.090000000000003</v>
      </c>
      <c r="BC43" s="51">
        <v>37</v>
      </c>
      <c r="BD43" s="28">
        <v>37.744285714285716</v>
      </c>
      <c r="BE43" s="28">
        <v>2.0115830115830136</v>
      </c>
      <c r="BH43" s="11" t="s">
        <v>266</v>
      </c>
      <c r="BI43" s="28">
        <v>0.222</v>
      </c>
      <c r="BJ43" s="28">
        <v>0.248</v>
      </c>
      <c r="BK43" s="28">
        <v>0.255</v>
      </c>
      <c r="BL43" s="28">
        <v>0.22900000000000001</v>
      </c>
      <c r="BM43" s="49">
        <v>0.248</v>
      </c>
      <c r="BN43" s="28">
        <v>0.24166666666666667</v>
      </c>
      <c r="BO43" s="28">
        <v>2.5537634408602088</v>
      </c>
    </row>
    <row r="44" spans="1:67" x14ac:dyDescent="0.15">
      <c r="A44" t="s">
        <v>267</v>
      </c>
      <c r="B44" s="28">
        <v>34.65</v>
      </c>
      <c r="C44" s="28">
        <v>34.74</v>
      </c>
      <c r="D44" s="28">
        <v>34.75</v>
      </c>
      <c r="E44" s="28">
        <v>34.94</v>
      </c>
      <c r="F44" s="28">
        <v>35.17</v>
      </c>
      <c r="G44" s="28">
        <v>34.57</v>
      </c>
      <c r="H44" s="28">
        <v>34.68</v>
      </c>
      <c r="I44" s="28">
        <v>34.700000000000003</v>
      </c>
      <c r="J44" s="28">
        <v>34.774999999999999</v>
      </c>
      <c r="K44" s="49">
        <v>36.700000000000003</v>
      </c>
      <c r="L44" s="17">
        <v>5.2452316076294352</v>
      </c>
      <c r="M44" s="28"/>
      <c r="N44" s="28"/>
      <c r="O44" s="28">
        <v>0.52400000000000002</v>
      </c>
      <c r="P44" s="28">
        <v>0.55200000000000005</v>
      </c>
      <c r="Q44" s="28">
        <v>0.50600000000000001</v>
      </c>
      <c r="R44" s="28">
        <v>0.54</v>
      </c>
      <c r="S44" s="28">
        <v>0.58099999999999996</v>
      </c>
      <c r="T44" s="49">
        <v>0.56999999999999995</v>
      </c>
      <c r="U44" s="28">
        <v>0.54059999999999997</v>
      </c>
      <c r="V44" s="17">
        <v>5.1578947368421098</v>
      </c>
      <c r="Y44" s="11" t="s">
        <v>267</v>
      </c>
      <c r="Z44" s="28">
        <v>34.06</v>
      </c>
      <c r="AA44" s="28">
        <v>35.31</v>
      </c>
      <c r="AB44" s="28">
        <v>34.96</v>
      </c>
      <c r="AC44" s="28">
        <v>34.909999999999997</v>
      </c>
      <c r="AD44" s="28">
        <v>34.520000000000003</v>
      </c>
      <c r="AE44" s="28">
        <v>35.17</v>
      </c>
      <c r="AF44" s="28">
        <v>34.51</v>
      </c>
      <c r="AG44" s="49">
        <v>36.700000000000003</v>
      </c>
      <c r="AH44" s="37">
        <f t="shared" si="0"/>
        <v>34.777142857142856</v>
      </c>
      <c r="AI44" s="37">
        <v>5.2393927598287462</v>
      </c>
      <c r="AJ44" s="57"/>
      <c r="AK44" s="58"/>
      <c r="AL44" s="28">
        <v>0.436</v>
      </c>
      <c r="AM44" s="28">
        <v>0.50600000000000001</v>
      </c>
      <c r="AN44" s="28">
        <v>0.51900000000000002</v>
      </c>
      <c r="AO44" s="28">
        <v>0.48299999999999998</v>
      </c>
      <c r="AP44" s="49">
        <v>0.56999999999999995</v>
      </c>
      <c r="AQ44" s="28">
        <v>0.48599999999999999</v>
      </c>
      <c r="AR44" s="28">
        <v>14.73684210526315</v>
      </c>
      <c r="AU44" s="11" t="s">
        <v>267</v>
      </c>
      <c r="AV44" s="28">
        <v>33.9</v>
      </c>
      <c r="AW44" s="28">
        <v>35</v>
      </c>
      <c r="AX44" s="28">
        <v>35.200000000000003</v>
      </c>
      <c r="AY44" s="28">
        <v>35.85</v>
      </c>
      <c r="AZ44" s="28">
        <v>33.96</v>
      </c>
      <c r="BA44" s="28">
        <v>34.94</v>
      </c>
      <c r="BB44" s="28">
        <v>34.72</v>
      </c>
      <c r="BC44" s="51">
        <v>36.700000000000003</v>
      </c>
      <c r="BD44" s="28">
        <v>34.79571428571429</v>
      </c>
      <c r="BE44" s="28">
        <v>5.188789412222647</v>
      </c>
      <c r="BH44" s="11" t="s">
        <v>267</v>
      </c>
      <c r="BI44" s="28">
        <v>0.46100000000000002</v>
      </c>
      <c r="BJ44" s="28">
        <v>0.46200000000000002</v>
      </c>
      <c r="BK44" s="28">
        <v>0.54400000000000004</v>
      </c>
      <c r="BL44" s="28">
        <v>0.47499999999999998</v>
      </c>
      <c r="BM44" s="49">
        <v>0.56999999999999995</v>
      </c>
      <c r="BN44" s="28">
        <v>0.48900000000000005</v>
      </c>
      <c r="BO44" s="28">
        <v>14.210526315789465</v>
      </c>
    </row>
    <row r="45" spans="1:67" x14ac:dyDescent="0.15">
      <c r="A45" t="s">
        <v>268</v>
      </c>
      <c r="B45" s="28">
        <v>39.76</v>
      </c>
      <c r="C45" s="28">
        <v>39.44</v>
      </c>
      <c r="D45" s="28">
        <v>39.89</v>
      </c>
      <c r="E45" s="28">
        <v>39.75</v>
      </c>
      <c r="F45" s="28">
        <v>39.96</v>
      </c>
      <c r="G45" s="28">
        <v>40.04</v>
      </c>
      <c r="H45" s="28">
        <v>39.97</v>
      </c>
      <c r="I45" s="28">
        <v>39.369999999999997</v>
      </c>
      <c r="J45" s="28">
        <v>39.772499999999994</v>
      </c>
      <c r="K45" s="49">
        <v>37.6</v>
      </c>
      <c r="L45" s="17">
        <v>5.7779255319148746</v>
      </c>
      <c r="M45" s="28"/>
      <c r="N45" s="28"/>
      <c r="O45" s="28">
        <v>3.4099999999999998E-2</v>
      </c>
      <c r="P45" s="28">
        <v>3.5999999999999997E-2</v>
      </c>
      <c r="Q45" s="28">
        <v>3.2199999999999999E-2</v>
      </c>
      <c r="R45" s="28">
        <v>3.6600000000000001E-2</v>
      </c>
      <c r="S45" s="28">
        <v>3.5400000000000001E-2</v>
      </c>
      <c r="T45" s="49">
        <v>3.5999999999999997E-2</v>
      </c>
      <c r="U45" s="28">
        <v>3.4860000000000002E-2</v>
      </c>
      <c r="V45" s="17">
        <v>3.1666666666666572</v>
      </c>
      <c r="Y45" s="11" t="s">
        <v>268</v>
      </c>
      <c r="Z45" s="28">
        <v>39.479999999999997</v>
      </c>
      <c r="AA45" s="28">
        <v>39.65</v>
      </c>
      <c r="AB45" s="28">
        <v>39.56</v>
      </c>
      <c r="AC45" s="28">
        <v>40.72</v>
      </c>
      <c r="AD45" s="28">
        <v>39.64</v>
      </c>
      <c r="AE45" s="28">
        <v>39.83</v>
      </c>
      <c r="AF45" s="28">
        <v>39.549999999999997</v>
      </c>
      <c r="AG45" s="49">
        <v>37.6</v>
      </c>
      <c r="AH45" s="37">
        <f t="shared" si="0"/>
        <v>39.775714285714287</v>
      </c>
      <c r="AI45" s="37">
        <v>5.7864741641337361</v>
      </c>
      <c r="AJ45" s="57"/>
      <c r="AK45" s="58"/>
      <c r="AL45" s="28">
        <v>3.5799999999999998E-2</v>
      </c>
      <c r="AM45" s="28">
        <v>3.8600000000000002E-2</v>
      </c>
      <c r="AN45" s="28">
        <v>3.7900000000000003E-2</v>
      </c>
      <c r="AO45" s="28">
        <v>4.0300000000000002E-2</v>
      </c>
      <c r="AP45" s="49">
        <v>3.5999999999999997E-2</v>
      </c>
      <c r="AQ45" s="28">
        <v>3.8150000000000003E-2</v>
      </c>
      <c r="AR45" s="28">
        <v>5.9722222222222427</v>
      </c>
      <c r="AU45" s="11" t="s">
        <v>268</v>
      </c>
      <c r="AV45" s="28">
        <v>38.700000000000003</v>
      </c>
      <c r="AW45" s="28">
        <v>39.57</v>
      </c>
      <c r="AX45" s="28">
        <v>40.79</v>
      </c>
      <c r="AY45" s="28">
        <v>41.12</v>
      </c>
      <c r="AZ45" s="28">
        <v>38.89</v>
      </c>
      <c r="BA45" s="28">
        <v>40.159999999999997</v>
      </c>
      <c r="BB45" s="28">
        <v>39.43</v>
      </c>
      <c r="BC45" s="51">
        <v>37.6</v>
      </c>
      <c r="BD45" s="28">
        <v>39.808571428571426</v>
      </c>
      <c r="BE45" s="28">
        <v>5.8738601823708194</v>
      </c>
      <c r="BH45" s="11" t="s">
        <v>268</v>
      </c>
      <c r="BI45" s="28">
        <v>2.86E-2</v>
      </c>
      <c r="BJ45" s="28">
        <v>4.02E-2</v>
      </c>
      <c r="BK45" s="28">
        <v>3.7699999999999997E-2</v>
      </c>
      <c r="BL45" s="28">
        <v>2.3400000000000001E-2</v>
      </c>
      <c r="BM45" s="49">
        <v>3.5999999999999997E-2</v>
      </c>
      <c r="BN45" s="28">
        <v>3.5499999999999997E-2</v>
      </c>
      <c r="BO45" s="28">
        <v>1.3888888888888999</v>
      </c>
    </row>
    <row r="46" spans="1:67" x14ac:dyDescent="0.15">
      <c r="A46" t="s">
        <v>269</v>
      </c>
      <c r="B46" s="28">
        <v>5.08</v>
      </c>
      <c r="C46" s="28">
        <v>4.9400000000000004</v>
      </c>
      <c r="D46" s="28">
        <v>5.07</v>
      </c>
      <c r="E46" s="28">
        <v>5.09</v>
      </c>
      <c r="F46" s="28">
        <v>5.0599999999999996</v>
      </c>
      <c r="G46" s="28">
        <v>5.38</v>
      </c>
      <c r="H46" s="28">
        <v>5.36</v>
      </c>
      <c r="I46" s="28">
        <v>4.91</v>
      </c>
      <c r="J46" s="28">
        <v>5.1112500000000001</v>
      </c>
      <c r="K46" s="49">
        <v>4.7699999999999996</v>
      </c>
      <c r="L46" s="17">
        <v>7.1540880503144706</v>
      </c>
      <c r="M46" s="28"/>
      <c r="N46" s="28"/>
      <c r="O46" s="28">
        <v>0.22800000000000001</v>
      </c>
      <c r="P46" s="28">
        <v>0.25600000000000001</v>
      </c>
      <c r="Q46" s="28">
        <v>0.23200000000000001</v>
      </c>
      <c r="R46" s="28">
        <v>0.247</v>
      </c>
      <c r="S46" s="28">
        <v>0.23499999999999999</v>
      </c>
      <c r="T46" s="49">
        <v>8.2799999999999999E-2</v>
      </c>
      <c r="U46" s="28">
        <v>0.23959999999999998</v>
      </c>
      <c r="V46" s="17">
        <v>189.37198067632852</v>
      </c>
      <c r="Y46" s="11" t="s">
        <v>270</v>
      </c>
      <c r="Z46" s="28">
        <v>38.36</v>
      </c>
      <c r="AA46" s="28">
        <v>38.33</v>
      </c>
      <c r="AB46" s="28">
        <v>40.1</v>
      </c>
      <c r="AC46" s="28">
        <v>39.42</v>
      </c>
      <c r="AD46" s="28">
        <v>39.15</v>
      </c>
      <c r="AE46" s="28">
        <v>38.770000000000003</v>
      </c>
      <c r="AF46" s="28">
        <v>38.69</v>
      </c>
      <c r="AG46" s="49">
        <v>38.57</v>
      </c>
      <c r="AH46" s="37">
        <f t="shared" si="0"/>
        <v>38.974285714285713</v>
      </c>
      <c r="AI46" s="37">
        <v>1.0481869698877802</v>
      </c>
      <c r="AJ46" s="57"/>
      <c r="AK46" s="58"/>
      <c r="AL46" s="28">
        <v>3.96</v>
      </c>
      <c r="AM46" s="28">
        <v>3.7</v>
      </c>
      <c r="AN46" s="28">
        <v>3.84</v>
      </c>
      <c r="AO46" s="28">
        <v>3.85</v>
      </c>
      <c r="AP46" s="49">
        <v>3.7</v>
      </c>
      <c r="AQ46" s="28">
        <v>3.8374999999999999</v>
      </c>
      <c r="AR46" s="28">
        <v>3.7162162162162105</v>
      </c>
      <c r="AU46" s="11" t="s">
        <v>270</v>
      </c>
      <c r="AV46" s="28">
        <v>38.9</v>
      </c>
      <c r="AW46" s="28">
        <v>38.229999999999997</v>
      </c>
      <c r="AX46" s="28">
        <v>39.03</v>
      </c>
      <c r="AY46" s="28">
        <v>40.31</v>
      </c>
      <c r="AZ46" s="28">
        <v>38.659999999999997</v>
      </c>
      <c r="BA46" s="28">
        <v>39.049999999999997</v>
      </c>
      <c r="BB46" s="28">
        <v>38.69</v>
      </c>
      <c r="BC46" s="51">
        <v>38.57</v>
      </c>
      <c r="BD46" s="28">
        <v>38.981428571428573</v>
      </c>
      <c r="BE46" s="28">
        <v>1.0667061743027517</v>
      </c>
      <c r="BH46" s="11" t="s">
        <v>270</v>
      </c>
      <c r="BI46" s="28">
        <v>4.09</v>
      </c>
      <c r="BJ46" s="28">
        <v>4.3099999999999996</v>
      </c>
      <c r="BK46" s="28">
        <v>3.58</v>
      </c>
      <c r="BL46" s="28">
        <v>4.0199999999999996</v>
      </c>
      <c r="BM46" s="49">
        <v>3.7</v>
      </c>
      <c r="BN46" s="28">
        <v>3.9933333333333327</v>
      </c>
      <c r="BO46" s="28">
        <v>7.9279279279279109</v>
      </c>
    </row>
    <row r="47" spans="1:67" x14ac:dyDescent="0.15">
      <c r="A47" t="s">
        <v>270</v>
      </c>
      <c r="B47" s="28">
        <v>38.86</v>
      </c>
      <c r="C47" s="28">
        <v>39.03</v>
      </c>
      <c r="D47" s="28">
        <v>38.79</v>
      </c>
      <c r="E47" s="28">
        <v>38.96</v>
      </c>
      <c r="F47" s="28">
        <v>38.729999999999997</v>
      </c>
      <c r="G47" s="28">
        <v>39.090000000000003</v>
      </c>
      <c r="H47" s="28">
        <v>39.770000000000003</v>
      </c>
      <c r="I47" s="28">
        <v>38.61</v>
      </c>
      <c r="J47" s="28">
        <v>38.980000000000004</v>
      </c>
      <c r="K47" s="49">
        <v>38.57</v>
      </c>
      <c r="L47" s="17">
        <v>1.0630023334197602</v>
      </c>
      <c r="M47" s="28"/>
      <c r="N47" s="28"/>
      <c r="O47" s="28">
        <v>4.0199999999999996</v>
      </c>
      <c r="P47" s="28">
        <v>4.0599999999999996</v>
      </c>
      <c r="Q47" s="28">
        <v>3.86</v>
      </c>
      <c r="R47" s="28">
        <v>3.83</v>
      </c>
      <c r="S47" s="28">
        <v>3.89</v>
      </c>
      <c r="T47" s="49">
        <v>3.7</v>
      </c>
      <c r="U47" s="28">
        <v>3.9319999999999995</v>
      </c>
      <c r="V47" s="17">
        <v>6.2702702702702453</v>
      </c>
      <c r="Y47" s="11" t="s">
        <v>271</v>
      </c>
      <c r="Z47" s="28">
        <v>36.479999999999997</v>
      </c>
      <c r="AA47" s="28">
        <v>36.68</v>
      </c>
      <c r="AB47" s="28">
        <v>37.700000000000003</v>
      </c>
      <c r="AC47" s="28">
        <v>38.590000000000003</v>
      </c>
      <c r="AD47" s="28">
        <v>37.450000000000003</v>
      </c>
      <c r="AE47" s="28">
        <v>37.18</v>
      </c>
      <c r="AF47" s="28">
        <v>36.68</v>
      </c>
      <c r="AG47" s="49">
        <v>37.79</v>
      </c>
      <c r="AH47" s="37">
        <f t="shared" si="0"/>
        <v>37.251428571428569</v>
      </c>
      <c r="AI47" s="37">
        <v>1.4251691679582734</v>
      </c>
      <c r="AJ47" s="57"/>
      <c r="AK47" s="58"/>
      <c r="AL47" s="28">
        <v>2.8000000000000001E-2</v>
      </c>
      <c r="AM47" s="28">
        <v>2.98E-2</v>
      </c>
      <c r="AN47" s="28">
        <v>2.7199999999999998E-2</v>
      </c>
      <c r="AO47" s="28">
        <v>3.1099999999999999E-2</v>
      </c>
      <c r="AP47" s="49">
        <v>0.03</v>
      </c>
      <c r="AQ47" s="28">
        <v>2.9025000000000002E-2</v>
      </c>
      <c r="AR47" s="28">
        <v>3.2499999999999858</v>
      </c>
      <c r="AU47" s="11" t="s">
        <v>271</v>
      </c>
      <c r="AV47" s="28">
        <v>35.97</v>
      </c>
      <c r="AW47" s="28">
        <v>37.49</v>
      </c>
      <c r="AX47" s="28">
        <v>38.28</v>
      </c>
      <c r="AY47" s="28">
        <v>38.58</v>
      </c>
      <c r="AZ47" s="28">
        <v>36.1</v>
      </c>
      <c r="BA47" s="28">
        <v>37.11</v>
      </c>
      <c r="BB47" s="28">
        <v>37.42</v>
      </c>
      <c r="BC47" s="51">
        <v>37.79</v>
      </c>
      <c r="BD47" s="28">
        <v>37.278571428571425</v>
      </c>
      <c r="BE47" s="28">
        <v>1.3533436661248288</v>
      </c>
      <c r="BH47" s="11" t="s">
        <v>271</v>
      </c>
      <c r="BI47" s="28">
        <v>2.3099999999999999E-2</v>
      </c>
      <c r="BJ47" s="28">
        <v>2.3300000000000001E-2</v>
      </c>
      <c r="BK47" s="28">
        <v>2.5100000000000001E-2</v>
      </c>
      <c r="BL47" s="28">
        <v>2.3699999999999999E-2</v>
      </c>
      <c r="BM47" s="49">
        <v>0.03</v>
      </c>
      <c r="BN47" s="28">
        <v>2.3833333333333331E-2</v>
      </c>
      <c r="BO47" s="28">
        <v>20.555555555555557</v>
      </c>
    </row>
    <row r="48" spans="1:67" x14ac:dyDescent="0.15">
      <c r="A48" t="s">
        <v>271</v>
      </c>
      <c r="B48" s="28">
        <v>37.6</v>
      </c>
      <c r="C48" s="28">
        <v>37.76</v>
      </c>
      <c r="D48" s="28">
        <v>37.229999999999997</v>
      </c>
      <c r="E48" s="28">
        <v>36.799999999999997</v>
      </c>
      <c r="F48" s="28">
        <v>37</v>
      </c>
      <c r="G48" s="28">
        <v>36.71</v>
      </c>
      <c r="H48" s="28">
        <v>37.18</v>
      </c>
      <c r="I48" s="28">
        <v>37.17</v>
      </c>
      <c r="J48" s="28">
        <v>37.181249999999999</v>
      </c>
      <c r="K48" s="49">
        <v>37.79</v>
      </c>
      <c r="L48" s="17">
        <v>1.6108758930934073</v>
      </c>
      <c r="M48" s="28"/>
      <c r="N48" s="28"/>
      <c r="O48" s="28">
        <v>2.2599999999999999E-2</v>
      </c>
      <c r="P48" s="28">
        <v>2.5000000000000001E-2</v>
      </c>
      <c r="Q48" s="28">
        <v>2.53E-2</v>
      </c>
      <c r="R48" s="28">
        <v>3.3300000000000003E-2</v>
      </c>
      <c r="S48" s="28">
        <v>2.9000000000000001E-2</v>
      </c>
      <c r="T48" s="49">
        <v>0.03</v>
      </c>
      <c r="U48" s="28">
        <v>2.7040000000000002E-2</v>
      </c>
      <c r="V48" s="17">
        <v>9.86666666666666</v>
      </c>
      <c r="Y48" s="16" t="s">
        <v>272</v>
      </c>
      <c r="Z48" s="20">
        <v>37.25</v>
      </c>
      <c r="AA48" s="20">
        <v>36.78</v>
      </c>
      <c r="AB48" s="20">
        <v>37.69</v>
      </c>
      <c r="AC48" s="20">
        <v>36.880000000000003</v>
      </c>
      <c r="AD48" s="20">
        <v>37.369999999999997</v>
      </c>
      <c r="AE48" s="20">
        <v>36.770000000000003</v>
      </c>
      <c r="AF48" s="20">
        <v>37.33</v>
      </c>
      <c r="AG48" s="50">
        <v>37.380000000000003</v>
      </c>
      <c r="AH48" s="42">
        <f t="shared" si="0"/>
        <v>37.152857142857144</v>
      </c>
      <c r="AI48" s="42">
        <v>0.6076587938546254</v>
      </c>
      <c r="AJ48" s="61"/>
      <c r="AK48" s="62"/>
      <c r="AL48" s="20">
        <v>1.6199999999999999E-2</v>
      </c>
      <c r="AM48" s="20">
        <v>1.8800000000000001E-2</v>
      </c>
      <c r="AN48" s="20">
        <v>1.49E-2</v>
      </c>
      <c r="AO48" s="20">
        <v>1.84E-2</v>
      </c>
      <c r="AP48" s="50">
        <v>2.3E-2</v>
      </c>
      <c r="AQ48" s="20">
        <v>1.7075E-2</v>
      </c>
      <c r="AR48" s="20">
        <v>25.760869565217391</v>
      </c>
      <c r="AU48" s="16" t="s">
        <v>272</v>
      </c>
      <c r="AV48" s="20">
        <v>37.26</v>
      </c>
      <c r="AW48" s="20">
        <v>37.15</v>
      </c>
      <c r="AX48" s="20">
        <v>36.54</v>
      </c>
      <c r="AY48" s="20">
        <v>38.01</v>
      </c>
      <c r="AZ48" s="20">
        <v>36.72</v>
      </c>
      <c r="BA48" s="20">
        <v>37.32</v>
      </c>
      <c r="BB48" s="20">
        <v>37.119999999999997</v>
      </c>
      <c r="BC48" s="52">
        <v>37.380000000000003</v>
      </c>
      <c r="BD48" s="20">
        <v>37.159999999999989</v>
      </c>
      <c r="BE48" s="20">
        <v>0.5885500267523156</v>
      </c>
      <c r="BF48" s="16"/>
      <c r="BG48" s="16"/>
      <c r="BH48" s="16" t="s">
        <v>272</v>
      </c>
      <c r="BI48" s="20">
        <v>2.0299999999999999E-2</v>
      </c>
      <c r="BJ48" s="20">
        <v>1.67E-2</v>
      </c>
      <c r="BK48" s="20">
        <v>2.1000000000000001E-2</v>
      </c>
      <c r="BL48" s="28">
        <v>1.23E-2</v>
      </c>
      <c r="BM48" s="50">
        <v>2.3E-2</v>
      </c>
      <c r="BN48" s="20">
        <v>1.9333333333333331E-2</v>
      </c>
      <c r="BO48" s="20">
        <v>15.94202898550725</v>
      </c>
    </row>
    <row r="49" spans="1:64" x14ac:dyDescent="0.15">
      <c r="A49" s="14" t="s">
        <v>272</v>
      </c>
      <c r="B49" s="20">
        <v>37.619999999999997</v>
      </c>
      <c r="C49" s="20">
        <v>37.74</v>
      </c>
      <c r="D49" s="20">
        <v>37.369999999999997</v>
      </c>
      <c r="E49" s="20">
        <v>36.69</v>
      </c>
      <c r="F49" s="20">
        <v>36.369999999999997</v>
      </c>
      <c r="G49" s="20">
        <v>36.24</v>
      </c>
      <c r="H49" s="20">
        <v>37.46</v>
      </c>
      <c r="I49" s="20">
        <v>37.64</v>
      </c>
      <c r="J49" s="20">
        <v>37.141249999999999</v>
      </c>
      <c r="K49" s="50">
        <v>37.380000000000003</v>
      </c>
      <c r="L49" s="19">
        <v>0.63871054039593389</v>
      </c>
      <c r="M49" s="20"/>
      <c r="N49" s="20"/>
      <c r="O49" s="20">
        <v>5.1999999999999998E-3</v>
      </c>
      <c r="P49" s="20">
        <v>1.9E-2</v>
      </c>
      <c r="Q49" s="20">
        <v>1.6199999999999999E-2</v>
      </c>
      <c r="R49" s="20">
        <v>1.06E-2</v>
      </c>
      <c r="S49" s="20">
        <v>2.5499999999999998E-2</v>
      </c>
      <c r="T49" s="50">
        <v>2.3E-2</v>
      </c>
      <c r="U49" s="20">
        <v>1.5299999999999999E-2</v>
      </c>
      <c r="V49" s="19">
        <v>33.478260869565219</v>
      </c>
    </row>
    <row r="50" spans="1:64" x14ac:dyDescent="0.15">
      <c r="A50" s="34" t="s">
        <v>304</v>
      </c>
      <c r="B50" s="5"/>
      <c r="C50" s="5"/>
      <c r="D50" s="5"/>
      <c r="E50" s="5"/>
      <c r="F50" s="5"/>
      <c r="G50" s="5"/>
      <c r="H50" s="5"/>
      <c r="I50" s="5"/>
      <c r="J50" s="5"/>
      <c r="K50" s="53"/>
      <c r="L50" s="6"/>
      <c r="M50" s="5"/>
      <c r="N50" s="5"/>
      <c r="O50" s="5"/>
      <c r="P50" s="5"/>
      <c r="Q50" s="5"/>
      <c r="R50" s="5"/>
      <c r="S50" s="5"/>
      <c r="T50" s="53"/>
      <c r="U50" s="5"/>
      <c r="V50" s="6"/>
      <c r="AP50" s="53"/>
    </row>
    <row r="51" spans="1:64" x14ac:dyDescent="0.15">
      <c r="A51" s="34"/>
      <c r="B51" s="5"/>
      <c r="C51" s="5"/>
      <c r="D51" s="5"/>
      <c r="E51" s="5"/>
      <c r="F51" s="5"/>
      <c r="G51" s="5"/>
      <c r="H51" s="5"/>
      <c r="I51" s="5"/>
      <c r="J51" s="5"/>
      <c r="K51" s="53"/>
      <c r="L51" s="6"/>
      <c r="M51" s="5"/>
      <c r="N51" s="5"/>
      <c r="O51" s="5"/>
      <c r="P51" s="5"/>
      <c r="Q51" s="5"/>
      <c r="R51" s="5"/>
      <c r="S51" s="5"/>
      <c r="T51" s="53"/>
      <c r="U51" s="5"/>
      <c r="V51" s="6"/>
      <c r="AP51" s="53"/>
    </row>
    <row r="53" spans="1:64" x14ac:dyDescent="0.15">
      <c r="A53" s="1" t="s">
        <v>400</v>
      </c>
      <c r="Y53" s="1" t="s">
        <v>400</v>
      </c>
      <c r="AH53" s="11"/>
      <c r="AI53" s="33"/>
      <c r="AU53" s="1" t="s">
        <v>400</v>
      </c>
    </row>
    <row r="54" spans="1:64" x14ac:dyDescent="0.15">
      <c r="A54" s="16"/>
      <c r="B54" s="16" t="s">
        <v>387</v>
      </c>
      <c r="C54" s="16" t="s">
        <v>388</v>
      </c>
      <c r="D54" s="16" t="s">
        <v>389</v>
      </c>
      <c r="E54" s="16" t="s">
        <v>390</v>
      </c>
      <c r="F54" s="16" t="s">
        <v>391</v>
      </c>
      <c r="G54" s="16" t="s">
        <v>392</v>
      </c>
      <c r="H54" s="16" t="s">
        <v>393</v>
      </c>
      <c r="I54" s="16" t="s">
        <v>394</v>
      </c>
      <c r="J54" s="16"/>
      <c r="K54" s="16"/>
      <c r="L54" s="16"/>
      <c r="M54" s="16"/>
      <c r="N54" s="16"/>
      <c r="O54" s="16" t="s">
        <v>444</v>
      </c>
      <c r="P54" s="16" t="s">
        <v>445</v>
      </c>
      <c r="Q54" s="16" t="s">
        <v>446</v>
      </c>
      <c r="R54" s="16" t="s">
        <v>447</v>
      </c>
      <c r="S54" s="16" t="s">
        <v>448</v>
      </c>
      <c r="Y54" s="16"/>
      <c r="Z54" s="16" t="s">
        <v>419</v>
      </c>
      <c r="AA54" s="16" t="s">
        <v>420</v>
      </c>
      <c r="AB54" s="16" t="s">
        <v>421</v>
      </c>
      <c r="AC54" s="16" t="s">
        <v>422</v>
      </c>
      <c r="AD54" s="16" t="s">
        <v>423</v>
      </c>
      <c r="AE54" s="16" t="s">
        <v>414</v>
      </c>
      <c r="AF54" s="16" t="s">
        <v>424</v>
      </c>
      <c r="AG54" s="16"/>
      <c r="AH54" s="35"/>
      <c r="AI54" s="16"/>
      <c r="AJ54" s="35"/>
      <c r="AK54" s="35"/>
      <c r="AL54" s="16" t="s">
        <v>449</v>
      </c>
      <c r="AM54" s="16" t="s">
        <v>450</v>
      </c>
      <c r="AN54" s="16" t="s">
        <v>451</v>
      </c>
      <c r="AO54" s="16" t="s">
        <v>452</v>
      </c>
      <c r="AU54" s="16"/>
      <c r="AV54" s="16" t="s">
        <v>426</v>
      </c>
      <c r="AW54" s="16" t="s">
        <v>427</v>
      </c>
      <c r="AX54" s="16" t="s">
        <v>428</v>
      </c>
      <c r="AY54" s="16" t="s">
        <v>429</v>
      </c>
      <c r="AZ54" s="16" t="s">
        <v>430</v>
      </c>
      <c r="BA54" s="16" t="s">
        <v>431</v>
      </c>
      <c r="BB54" s="16" t="s">
        <v>432</v>
      </c>
      <c r="BC54" s="52"/>
      <c r="BD54" s="16"/>
      <c r="BE54" s="16"/>
      <c r="BF54" s="16"/>
      <c r="BG54" s="16"/>
      <c r="BH54" s="16"/>
      <c r="BI54" s="16" t="s">
        <v>453</v>
      </c>
      <c r="BJ54" s="16" t="s">
        <v>454</v>
      </c>
      <c r="BK54" s="16" t="s">
        <v>455</v>
      </c>
      <c r="BL54" s="14" t="s">
        <v>456</v>
      </c>
    </row>
    <row r="55" spans="1:64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AF55" s="33"/>
      <c r="AI55" s="33"/>
      <c r="AJ55" s="33"/>
      <c r="AK55" s="33"/>
      <c r="AL55" s="11"/>
      <c r="AM55" s="11"/>
      <c r="AN55" s="11"/>
      <c r="AO55" s="33"/>
    </row>
    <row r="56" spans="1:64" x14ac:dyDescent="0.15">
      <c r="A56" s="11" t="s">
        <v>229</v>
      </c>
      <c r="B56" s="28">
        <v>13989.76</v>
      </c>
      <c r="C56" s="28">
        <v>14064.47</v>
      </c>
      <c r="D56" s="28">
        <v>14112.45</v>
      </c>
      <c r="E56" s="28">
        <v>14250.36</v>
      </c>
      <c r="F56" s="28">
        <v>14178.51</v>
      </c>
      <c r="G56" s="28">
        <v>14384.37</v>
      </c>
      <c r="H56" s="28">
        <v>14382.32</v>
      </c>
      <c r="I56" s="28">
        <v>14528.62</v>
      </c>
      <c r="J56" s="28"/>
      <c r="K56" s="28"/>
      <c r="L56" s="28"/>
      <c r="M56" s="28"/>
      <c r="N56" s="28"/>
      <c r="O56" s="28">
        <v>10340.17</v>
      </c>
      <c r="P56" s="28">
        <v>9757.4</v>
      </c>
      <c r="Q56" s="28">
        <v>10599.47</v>
      </c>
      <c r="R56" s="28">
        <v>10417.23</v>
      </c>
      <c r="S56" s="28">
        <v>10068.5</v>
      </c>
      <c r="Y56" s="11" t="s">
        <v>229</v>
      </c>
      <c r="Z56" s="28">
        <v>17192.77</v>
      </c>
      <c r="AA56" s="28">
        <v>17323.849999999999</v>
      </c>
      <c r="AB56" s="28">
        <v>17586.66</v>
      </c>
      <c r="AC56" s="28">
        <v>18125.2</v>
      </c>
      <c r="AD56" s="28">
        <v>19472.71</v>
      </c>
      <c r="AE56" s="28">
        <v>21215.49</v>
      </c>
      <c r="AF56" s="28">
        <v>22046.77</v>
      </c>
      <c r="AG56" s="28"/>
      <c r="AH56" s="37"/>
      <c r="AI56" s="28"/>
      <c r="AJ56" s="37"/>
      <c r="AK56" s="37"/>
      <c r="AL56" s="28">
        <v>6909.4</v>
      </c>
      <c r="AM56" s="28">
        <v>12251.91</v>
      </c>
      <c r="AN56" s="28">
        <v>13664.75</v>
      </c>
      <c r="AO56" s="28">
        <v>14682.41</v>
      </c>
      <c r="AU56" s="11" t="s">
        <v>229</v>
      </c>
      <c r="AV56" s="28">
        <v>26406.31</v>
      </c>
      <c r="AW56" s="28">
        <v>28635.48</v>
      </c>
      <c r="AX56" s="28">
        <v>30902.81</v>
      </c>
      <c r="AY56" s="28">
        <v>32876.99</v>
      </c>
      <c r="AZ56" s="28">
        <v>36151</v>
      </c>
      <c r="BA56" s="28">
        <v>43636.52</v>
      </c>
      <c r="BB56" s="28">
        <v>48280.62</v>
      </c>
      <c r="BC56" s="49"/>
      <c r="BD56" s="28"/>
      <c r="BE56" s="28"/>
      <c r="BF56" s="28"/>
      <c r="BG56" s="28"/>
      <c r="BH56" s="28"/>
      <c r="BI56" s="28">
        <v>19247.5</v>
      </c>
      <c r="BJ56" s="28">
        <v>21728.73</v>
      </c>
      <c r="BK56" s="28">
        <v>25280.87</v>
      </c>
      <c r="BL56" s="28">
        <v>29155.59</v>
      </c>
    </row>
    <row r="57" spans="1:64" x14ac:dyDescent="0.15">
      <c r="A57" s="11" t="s">
        <v>230</v>
      </c>
      <c r="B57" s="28">
        <v>7.76</v>
      </c>
      <c r="C57" s="28">
        <v>10.06</v>
      </c>
      <c r="D57" s="28">
        <v>12.31</v>
      </c>
      <c r="E57" s="28">
        <v>13.79</v>
      </c>
      <c r="F57" s="28">
        <v>12.78</v>
      </c>
      <c r="G57" s="28">
        <v>12.87</v>
      </c>
      <c r="H57" s="28">
        <v>13.25</v>
      </c>
      <c r="I57" s="28">
        <v>13.84</v>
      </c>
      <c r="J57" s="28"/>
      <c r="K57" s="28"/>
      <c r="L57" s="28"/>
      <c r="M57" s="28"/>
      <c r="N57" s="28"/>
      <c r="O57" s="28">
        <v>17.920000000000002</v>
      </c>
      <c r="P57" s="28">
        <v>16.2</v>
      </c>
      <c r="Q57" s="28">
        <v>18.45</v>
      </c>
      <c r="R57" s="28">
        <v>18.079999999999998</v>
      </c>
      <c r="S57" s="28">
        <v>19.600000000000001</v>
      </c>
      <c r="Y57" s="11" t="s">
        <v>230</v>
      </c>
      <c r="Z57" s="28">
        <v>7.58</v>
      </c>
      <c r="AA57" s="28">
        <v>93.45</v>
      </c>
      <c r="AB57" s="28">
        <v>114.25</v>
      </c>
      <c r="AC57" s="28">
        <v>13.62</v>
      </c>
      <c r="AD57" s="28">
        <v>240.82</v>
      </c>
      <c r="AE57" s="28">
        <v>770</v>
      </c>
      <c r="AF57" s="28">
        <v>898.5</v>
      </c>
      <c r="AG57" s="28"/>
      <c r="AH57" s="37"/>
      <c r="AI57" s="28"/>
      <c r="AJ57" s="37"/>
      <c r="AK57" s="37"/>
      <c r="AL57" s="28">
        <v>432.45</v>
      </c>
      <c r="AM57" s="28">
        <v>206.32</v>
      </c>
      <c r="AN57" s="28">
        <v>566.41999999999996</v>
      </c>
      <c r="AO57" s="28">
        <v>923</v>
      </c>
      <c r="AU57" s="11" t="s">
        <v>230</v>
      </c>
      <c r="AV57" s="28">
        <v>2151.3200000000002</v>
      </c>
      <c r="AW57" s="28">
        <v>201.14</v>
      </c>
      <c r="AX57" s="28">
        <v>3078.09</v>
      </c>
      <c r="AY57" s="28">
        <v>73918.38</v>
      </c>
      <c r="AZ57" s="28">
        <v>425.34</v>
      </c>
      <c r="BA57" s="28">
        <v>321.23</v>
      </c>
      <c r="BB57" s="28">
        <v>125.32</v>
      </c>
      <c r="BC57" s="49"/>
      <c r="BD57" s="28"/>
      <c r="BE57" s="28"/>
      <c r="BF57" s="28"/>
      <c r="BG57" s="28"/>
      <c r="BH57" s="28"/>
      <c r="BI57" s="28">
        <v>225.98</v>
      </c>
      <c r="BJ57" s="28">
        <v>13324838</v>
      </c>
      <c r="BK57" s="28">
        <v>1474.41</v>
      </c>
      <c r="BL57" s="28">
        <v>178.87</v>
      </c>
    </row>
    <row r="58" spans="1:64" x14ac:dyDescent="0.15">
      <c r="A58" s="11" t="s">
        <v>231</v>
      </c>
      <c r="B58" s="28">
        <v>2704.79</v>
      </c>
      <c r="C58" s="28">
        <v>2705.26</v>
      </c>
      <c r="D58" s="28">
        <v>2704.78</v>
      </c>
      <c r="E58" s="28">
        <v>2704.73</v>
      </c>
      <c r="F58" s="28">
        <v>2705.19</v>
      </c>
      <c r="G58" s="28">
        <v>2705.69</v>
      </c>
      <c r="H58" s="28">
        <v>2706.31</v>
      </c>
      <c r="I58" s="28">
        <v>2705.61</v>
      </c>
      <c r="J58" s="28"/>
      <c r="K58" s="28"/>
      <c r="L58" s="28"/>
      <c r="M58" s="28"/>
      <c r="N58" s="28"/>
      <c r="O58" s="28">
        <v>3057.12</v>
      </c>
      <c r="P58" s="28">
        <v>3056.85</v>
      </c>
      <c r="Q58" s="28">
        <v>3058.21</v>
      </c>
      <c r="R58" s="28">
        <v>3058.31</v>
      </c>
      <c r="S58" s="28">
        <v>3059.43</v>
      </c>
      <c r="Y58" s="11" t="s">
        <v>231</v>
      </c>
      <c r="Z58" s="28">
        <v>2701.23</v>
      </c>
      <c r="AA58" s="28">
        <v>2701.26</v>
      </c>
      <c r="AB58" s="28">
        <v>2701.45</v>
      </c>
      <c r="AC58" s="28">
        <v>2701.36</v>
      </c>
      <c r="AD58" s="28">
        <v>2701.47</v>
      </c>
      <c r="AE58" s="28">
        <v>2701.6</v>
      </c>
      <c r="AF58" s="28">
        <v>2701.61</v>
      </c>
      <c r="AG58" s="28"/>
      <c r="AH58" s="37"/>
      <c r="AI58" s="28"/>
      <c r="AJ58" s="37"/>
      <c r="AK58" s="37"/>
      <c r="AL58" s="28">
        <v>3012.25</v>
      </c>
      <c r="AM58" s="28">
        <v>3013.17</v>
      </c>
      <c r="AN58" s="28">
        <v>3013.03</v>
      </c>
      <c r="AO58" s="28">
        <v>3013.42</v>
      </c>
      <c r="AU58" s="11" t="s">
        <v>231</v>
      </c>
      <c r="AV58" s="28">
        <v>2701.49</v>
      </c>
      <c r="AW58" s="28">
        <v>2701.58</v>
      </c>
      <c r="AX58" s="28">
        <v>2701.76</v>
      </c>
      <c r="AY58" s="28">
        <v>2702</v>
      </c>
      <c r="AZ58" s="28">
        <v>2701.83</v>
      </c>
      <c r="BA58" s="28">
        <v>2702.06</v>
      </c>
      <c r="BB58" s="28">
        <v>2702.2</v>
      </c>
      <c r="BC58" s="49"/>
      <c r="BD58" s="28"/>
      <c r="BE58" s="28"/>
      <c r="BF58" s="28"/>
      <c r="BG58" s="28"/>
      <c r="BH58" s="28"/>
      <c r="BI58" s="28">
        <v>3019.9</v>
      </c>
      <c r="BJ58" s="28">
        <v>3013.37</v>
      </c>
      <c r="BK58" s="28">
        <v>3013.96</v>
      </c>
      <c r="BL58" s="28">
        <v>3014.01</v>
      </c>
    </row>
    <row r="59" spans="1:64" x14ac:dyDescent="0.15">
      <c r="A59" s="11" t="s">
        <v>232</v>
      </c>
      <c r="B59" s="28">
        <v>1.44</v>
      </c>
      <c r="C59" s="28">
        <v>1.44</v>
      </c>
      <c r="D59" s="28">
        <v>1.43</v>
      </c>
      <c r="E59" s="28">
        <v>1.44</v>
      </c>
      <c r="F59" s="28">
        <v>1.46</v>
      </c>
      <c r="G59" s="28">
        <v>1.48</v>
      </c>
      <c r="H59" s="28">
        <v>1.54</v>
      </c>
      <c r="I59" s="28">
        <v>1.64</v>
      </c>
      <c r="J59" s="28"/>
      <c r="K59" s="28"/>
      <c r="L59" s="28"/>
      <c r="M59" s="28"/>
      <c r="N59" s="28"/>
      <c r="O59" s="28">
        <v>1.55</v>
      </c>
      <c r="P59" s="28">
        <v>1.51</v>
      </c>
      <c r="Q59" s="28">
        <v>1.58</v>
      </c>
      <c r="R59" s="28">
        <v>1.62</v>
      </c>
      <c r="S59" s="28">
        <v>1.7</v>
      </c>
      <c r="Y59" s="11" t="s">
        <v>232</v>
      </c>
      <c r="Z59" s="28">
        <v>2.06</v>
      </c>
      <c r="AA59" s="28">
        <v>2.0499999999999998</v>
      </c>
      <c r="AB59" s="28">
        <v>2</v>
      </c>
      <c r="AC59" s="28">
        <v>2.16</v>
      </c>
      <c r="AD59" s="28">
        <v>2.4900000000000002</v>
      </c>
      <c r="AE59" s="28">
        <v>3.09</v>
      </c>
      <c r="AF59" s="28">
        <v>3.69</v>
      </c>
      <c r="AG59" s="28"/>
      <c r="AH59" s="37"/>
      <c r="AI59" s="28"/>
      <c r="AJ59" s="37"/>
      <c r="AK59" s="37"/>
      <c r="AL59" s="28">
        <v>2.0499999999999998</v>
      </c>
      <c r="AM59" s="28">
        <v>2.2400000000000002</v>
      </c>
      <c r="AN59" s="28">
        <v>2.6</v>
      </c>
      <c r="AO59" s="28">
        <v>3.32</v>
      </c>
      <c r="AU59" s="11" t="s">
        <v>232</v>
      </c>
      <c r="AV59" s="28">
        <v>1.34</v>
      </c>
      <c r="AW59" s="28">
        <v>1.35</v>
      </c>
      <c r="AX59" s="28">
        <v>1.34</v>
      </c>
      <c r="AY59" s="28">
        <v>1.36</v>
      </c>
      <c r="AZ59" s="28">
        <v>1.37</v>
      </c>
      <c r="BA59" s="28">
        <v>1.42</v>
      </c>
      <c r="BB59" s="28">
        <v>1.46</v>
      </c>
      <c r="BC59" s="49"/>
      <c r="BD59" s="28"/>
      <c r="BE59" s="28"/>
      <c r="BF59" s="28"/>
      <c r="BG59" s="28"/>
      <c r="BH59" s="28"/>
      <c r="BI59" s="28">
        <v>1.34</v>
      </c>
      <c r="BJ59" s="28">
        <v>1.38</v>
      </c>
      <c r="BK59" s="28">
        <v>1.47</v>
      </c>
      <c r="BL59" s="28">
        <v>1.44</v>
      </c>
    </row>
    <row r="60" spans="1:64" x14ac:dyDescent="0.15">
      <c r="A60" s="11" t="s">
        <v>233</v>
      </c>
      <c r="B60" s="28">
        <v>2.4900000000000002</v>
      </c>
      <c r="C60" s="28">
        <v>2.42</v>
      </c>
      <c r="D60" s="28">
        <v>2.44</v>
      </c>
      <c r="E60" s="28">
        <v>2.44</v>
      </c>
      <c r="F60" s="28">
        <v>2.5499999999999998</v>
      </c>
      <c r="G60" s="28">
        <v>2.64</v>
      </c>
      <c r="H60" s="28">
        <v>2.91</v>
      </c>
      <c r="I60" s="28">
        <v>3.28</v>
      </c>
      <c r="J60" s="28"/>
      <c r="K60" s="28"/>
      <c r="L60" s="28"/>
      <c r="M60" s="28"/>
      <c r="N60" s="28"/>
      <c r="O60" s="28">
        <v>284.88</v>
      </c>
      <c r="P60" s="28">
        <v>289.36</v>
      </c>
      <c r="Q60" s="28">
        <v>300.99</v>
      </c>
      <c r="R60" s="28">
        <v>332.2</v>
      </c>
      <c r="S60" s="28">
        <v>367.93</v>
      </c>
      <c r="Y60" s="11" t="s">
        <v>233</v>
      </c>
      <c r="Z60" s="28">
        <v>2.0699999999999998</v>
      </c>
      <c r="AA60" s="28">
        <v>2.0299999999999998</v>
      </c>
      <c r="AB60" s="28">
        <v>2</v>
      </c>
      <c r="AC60" s="28">
        <v>2.14</v>
      </c>
      <c r="AD60" s="28">
        <v>2.2999999999999998</v>
      </c>
      <c r="AE60" s="28">
        <v>2.56</v>
      </c>
      <c r="AF60" s="28">
        <v>2.89</v>
      </c>
      <c r="AG60" s="28"/>
      <c r="AH60" s="37"/>
      <c r="AI60" s="28"/>
      <c r="AJ60" s="37"/>
      <c r="AK60" s="37"/>
      <c r="AL60" s="28">
        <v>267.72000000000003</v>
      </c>
      <c r="AM60" s="28">
        <v>271.95</v>
      </c>
      <c r="AN60" s="28">
        <v>310.10000000000002</v>
      </c>
      <c r="AO60" s="28">
        <v>338.03</v>
      </c>
      <c r="AU60" s="11" t="s">
        <v>233</v>
      </c>
      <c r="AV60" s="28">
        <v>1.79</v>
      </c>
      <c r="AW60" s="28">
        <v>1.83</v>
      </c>
      <c r="AX60" s="28">
        <v>1.82</v>
      </c>
      <c r="AY60" s="28">
        <v>1.85</v>
      </c>
      <c r="AZ60" s="28">
        <v>1.93</v>
      </c>
      <c r="BA60" s="28">
        <v>2.0099999999999998</v>
      </c>
      <c r="BB60" s="28">
        <v>2.21</v>
      </c>
      <c r="BC60" s="49"/>
      <c r="BD60" s="28"/>
      <c r="BE60" s="28"/>
      <c r="BF60" s="28"/>
      <c r="BG60" s="28"/>
      <c r="BH60" s="28"/>
      <c r="BI60" s="28">
        <v>222.95</v>
      </c>
      <c r="BJ60" s="28">
        <v>237.22</v>
      </c>
      <c r="BK60" s="28">
        <v>248.24</v>
      </c>
      <c r="BL60" s="28">
        <v>264.16000000000003</v>
      </c>
    </row>
    <row r="61" spans="1:64" x14ac:dyDescent="0.15">
      <c r="A61" s="11" t="s">
        <v>234</v>
      </c>
      <c r="B61" s="28">
        <v>1.77</v>
      </c>
      <c r="C61" s="28">
        <v>1.79</v>
      </c>
      <c r="D61" s="28">
        <v>1.78</v>
      </c>
      <c r="E61" s="28">
        <v>1.8</v>
      </c>
      <c r="F61" s="28">
        <v>1.78</v>
      </c>
      <c r="G61" s="28">
        <v>1.84</v>
      </c>
      <c r="H61" s="28">
        <v>1.88</v>
      </c>
      <c r="I61" s="28">
        <v>1.91</v>
      </c>
      <c r="J61" s="28"/>
      <c r="K61" s="28"/>
      <c r="L61" s="28"/>
      <c r="M61" s="28"/>
      <c r="N61" s="28"/>
      <c r="O61" s="28">
        <v>15.45</v>
      </c>
      <c r="P61" s="28">
        <v>15.35</v>
      </c>
      <c r="Q61" s="28">
        <v>15.63</v>
      </c>
      <c r="R61" s="28">
        <v>16.18</v>
      </c>
      <c r="S61" s="28">
        <v>16.440000000000001</v>
      </c>
      <c r="Y61" s="11" t="s">
        <v>234</v>
      </c>
      <c r="Z61" s="28">
        <v>1.86</v>
      </c>
      <c r="AA61" s="28">
        <v>1.82</v>
      </c>
      <c r="AB61" s="28">
        <v>1.85</v>
      </c>
      <c r="AC61" s="28">
        <v>1.95</v>
      </c>
      <c r="AD61" s="28">
        <v>2.0699999999999998</v>
      </c>
      <c r="AE61" s="28">
        <v>2.2000000000000002</v>
      </c>
      <c r="AF61" s="28">
        <v>2.36</v>
      </c>
      <c r="AG61" s="28"/>
      <c r="AH61" s="37"/>
      <c r="AI61" s="28"/>
      <c r="AJ61" s="37"/>
      <c r="AK61" s="37"/>
      <c r="AL61" s="28">
        <v>15.72</v>
      </c>
      <c r="AM61" s="28">
        <v>15.97</v>
      </c>
      <c r="AN61" s="28">
        <v>17.05</v>
      </c>
      <c r="AO61" s="28">
        <v>18.82</v>
      </c>
      <c r="AU61" s="11" t="s">
        <v>234</v>
      </c>
      <c r="AV61" s="28">
        <v>1.72</v>
      </c>
      <c r="AW61" s="28">
        <v>1.71</v>
      </c>
      <c r="AX61" s="28">
        <v>1.74</v>
      </c>
      <c r="AY61" s="28">
        <v>1.8</v>
      </c>
      <c r="AZ61" s="28">
        <v>1.86</v>
      </c>
      <c r="BA61" s="28">
        <v>1.95</v>
      </c>
      <c r="BB61" s="28">
        <v>2.08</v>
      </c>
      <c r="BC61" s="49"/>
      <c r="BD61" s="28"/>
      <c r="BE61" s="28"/>
      <c r="BF61" s="28"/>
      <c r="BG61" s="28"/>
      <c r="BH61" s="28"/>
      <c r="BI61" s="28">
        <v>14.44</v>
      </c>
      <c r="BJ61" s="28">
        <v>15.29</v>
      </c>
      <c r="BK61" s="28">
        <v>15.43</v>
      </c>
      <c r="BL61" s="28">
        <v>16.55</v>
      </c>
    </row>
    <row r="62" spans="1:64" x14ac:dyDescent="0.15">
      <c r="A62" s="11" t="s">
        <v>235</v>
      </c>
      <c r="B62" s="28">
        <v>4.78</v>
      </c>
      <c r="C62" s="28">
        <v>4.88</v>
      </c>
      <c r="D62" s="28">
        <v>5.52</v>
      </c>
      <c r="E62" s="28">
        <v>6.11</v>
      </c>
      <c r="F62" s="28">
        <v>5.89</v>
      </c>
      <c r="G62" s="28">
        <v>6.74</v>
      </c>
      <c r="H62" s="28">
        <v>6.4</v>
      </c>
      <c r="I62" s="28">
        <v>7.77</v>
      </c>
      <c r="J62" s="28"/>
      <c r="K62" s="28"/>
      <c r="L62" s="28"/>
      <c r="M62" s="28"/>
      <c r="N62" s="28"/>
      <c r="O62" s="28">
        <v>56.46</v>
      </c>
      <c r="P62" s="28">
        <v>56.9</v>
      </c>
      <c r="Q62" s="28">
        <v>62.76</v>
      </c>
      <c r="R62" s="28">
        <v>73.73</v>
      </c>
      <c r="S62" s="28">
        <v>86.56</v>
      </c>
      <c r="Y62" s="11" t="s">
        <v>235</v>
      </c>
      <c r="Z62" s="28">
        <v>3.59</v>
      </c>
      <c r="AA62" s="28">
        <v>3.09</v>
      </c>
      <c r="AB62" s="28">
        <v>3.32</v>
      </c>
      <c r="AC62" s="28">
        <v>3.82</v>
      </c>
      <c r="AD62" s="28">
        <v>4.3099999999999996</v>
      </c>
      <c r="AE62" s="28">
        <v>5.42</v>
      </c>
      <c r="AF62" s="28">
        <v>5.92</v>
      </c>
      <c r="AG62" s="28"/>
      <c r="AH62" s="37"/>
      <c r="AI62" s="28"/>
      <c r="AJ62" s="37"/>
      <c r="AK62" s="37"/>
      <c r="AL62" s="28">
        <v>35.65</v>
      </c>
      <c r="AM62" s="28">
        <v>37.24</v>
      </c>
      <c r="AN62" s="28">
        <v>45.15</v>
      </c>
      <c r="AO62" s="28">
        <v>52.99</v>
      </c>
      <c r="AU62" s="11" t="s">
        <v>235</v>
      </c>
      <c r="AV62" s="28">
        <v>5.95</v>
      </c>
      <c r="AW62" s="28">
        <v>21.87</v>
      </c>
      <c r="AX62" s="28">
        <v>22.26</v>
      </c>
      <c r="AY62" s="28">
        <v>22.06</v>
      </c>
      <c r="AZ62" s="28">
        <v>18.7</v>
      </c>
      <c r="BA62" s="28">
        <v>23.1</v>
      </c>
      <c r="BB62" s="28">
        <v>23.04</v>
      </c>
      <c r="BC62" s="49"/>
      <c r="BD62" s="28"/>
      <c r="BE62" s="28"/>
      <c r="BF62" s="28"/>
      <c r="BG62" s="28"/>
      <c r="BH62" s="28"/>
      <c r="BI62" s="28">
        <v>249.11</v>
      </c>
      <c r="BJ62" s="28">
        <v>224.69</v>
      </c>
      <c r="BK62" s="28">
        <v>213.34</v>
      </c>
      <c r="BL62" s="28">
        <v>218</v>
      </c>
    </row>
    <row r="63" spans="1:64" x14ac:dyDescent="0.15">
      <c r="A63" s="11" t="s">
        <v>236</v>
      </c>
      <c r="B63" s="28">
        <v>1.99</v>
      </c>
      <c r="C63" s="28">
        <v>2.0499999999999998</v>
      </c>
      <c r="D63" s="28">
        <v>2.08</v>
      </c>
      <c r="E63" s="28">
        <v>2.2400000000000002</v>
      </c>
      <c r="F63" s="28">
        <v>2.1800000000000002</v>
      </c>
      <c r="G63" s="28">
        <v>2.2799999999999998</v>
      </c>
      <c r="H63" s="28">
        <v>2.6</v>
      </c>
      <c r="I63" s="28">
        <v>2.83</v>
      </c>
      <c r="J63" s="28"/>
      <c r="K63" s="28"/>
      <c r="L63" s="28"/>
      <c r="M63" s="28"/>
      <c r="N63" s="28"/>
      <c r="O63" s="28">
        <v>85.54</v>
      </c>
      <c r="P63" s="28">
        <v>85.15</v>
      </c>
      <c r="Q63" s="28">
        <v>89.83</v>
      </c>
      <c r="R63" s="28">
        <v>96.72</v>
      </c>
      <c r="S63" s="28">
        <v>103.34</v>
      </c>
      <c r="Y63" s="11" t="s">
        <v>236</v>
      </c>
      <c r="Z63" s="28">
        <v>5.05</v>
      </c>
      <c r="AA63" s="28">
        <v>3.9</v>
      </c>
      <c r="AB63" s="28">
        <v>4.82</v>
      </c>
      <c r="AC63" s="28">
        <v>5.49</v>
      </c>
      <c r="AD63" s="28">
        <v>6.71</v>
      </c>
      <c r="AE63" s="28">
        <v>8.89</v>
      </c>
      <c r="AF63" s="28">
        <v>9.5299999999999994</v>
      </c>
      <c r="AG63" s="28"/>
      <c r="AH63" s="37"/>
      <c r="AI63" s="28"/>
      <c r="AJ63" s="37"/>
      <c r="AK63" s="37"/>
      <c r="AL63" s="28">
        <v>185.25</v>
      </c>
      <c r="AM63" s="28">
        <v>207.19</v>
      </c>
      <c r="AN63" s="28">
        <v>269.92</v>
      </c>
      <c r="AO63" s="28">
        <v>348.96</v>
      </c>
      <c r="AU63" s="11" t="s">
        <v>236</v>
      </c>
      <c r="AV63" s="28">
        <v>4.6500000000000004</v>
      </c>
      <c r="AW63" s="28">
        <v>6.02</v>
      </c>
      <c r="AX63" s="28">
        <v>6.15</v>
      </c>
      <c r="AY63" s="28">
        <v>7.28</v>
      </c>
      <c r="AZ63" s="28">
        <v>7.7</v>
      </c>
      <c r="BA63" s="28">
        <v>9.15</v>
      </c>
      <c r="BB63" s="28">
        <v>10.9</v>
      </c>
      <c r="BC63" s="49"/>
      <c r="BD63" s="28"/>
      <c r="BE63" s="28"/>
      <c r="BF63" s="28"/>
      <c r="BG63" s="28"/>
      <c r="BH63" s="28"/>
      <c r="BI63" s="28">
        <v>235.99</v>
      </c>
      <c r="BJ63" s="28">
        <v>269.95999999999998</v>
      </c>
      <c r="BK63" s="28">
        <v>305.26</v>
      </c>
      <c r="BL63" s="28">
        <v>377.26</v>
      </c>
    </row>
    <row r="64" spans="1:64" x14ac:dyDescent="0.15">
      <c r="A64" s="11" t="s">
        <v>237</v>
      </c>
      <c r="B64" s="28">
        <v>1.25</v>
      </c>
      <c r="C64" s="28">
        <v>1.23</v>
      </c>
      <c r="D64" s="28">
        <v>1.25</v>
      </c>
      <c r="E64" s="28">
        <v>1.27</v>
      </c>
      <c r="F64" s="28">
        <v>1.29</v>
      </c>
      <c r="G64" s="28">
        <v>1.3</v>
      </c>
      <c r="H64" s="28">
        <v>1.35</v>
      </c>
      <c r="I64" s="28">
        <v>1.4</v>
      </c>
      <c r="J64" s="28"/>
      <c r="K64" s="28"/>
      <c r="L64" s="28"/>
      <c r="M64" s="28"/>
      <c r="N64" s="28"/>
      <c r="O64" s="28">
        <v>2.08</v>
      </c>
      <c r="P64" s="28">
        <v>2.04</v>
      </c>
      <c r="Q64" s="28">
        <v>2.06</v>
      </c>
      <c r="R64" s="28">
        <v>2.13</v>
      </c>
      <c r="S64" s="28">
        <v>2.19</v>
      </c>
      <c r="Y64" s="11" t="s">
        <v>237</v>
      </c>
      <c r="Z64" s="28">
        <v>1.32</v>
      </c>
      <c r="AA64" s="28">
        <v>1.31</v>
      </c>
      <c r="AB64" s="28">
        <v>1.35</v>
      </c>
      <c r="AC64" s="28">
        <v>1.41</v>
      </c>
      <c r="AD64" s="28">
        <v>1.56</v>
      </c>
      <c r="AE64" s="28">
        <v>1.69</v>
      </c>
      <c r="AF64" s="28">
        <v>1.89</v>
      </c>
      <c r="AG64" s="28"/>
      <c r="AH64" s="37"/>
      <c r="AI64" s="28"/>
      <c r="AJ64" s="37"/>
      <c r="AK64" s="37"/>
      <c r="AL64" s="28">
        <v>2.13</v>
      </c>
      <c r="AM64" s="28">
        <v>2.2200000000000002</v>
      </c>
      <c r="AN64" s="28">
        <v>2.36</v>
      </c>
      <c r="AO64" s="28">
        <v>2.66</v>
      </c>
      <c r="AU64" s="11" t="s">
        <v>237</v>
      </c>
      <c r="AV64" s="28">
        <v>1.35</v>
      </c>
      <c r="AW64" s="28">
        <v>1.32</v>
      </c>
      <c r="AX64" s="28">
        <v>1.34</v>
      </c>
      <c r="AY64" s="28">
        <v>1.44</v>
      </c>
      <c r="AZ64" s="28">
        <v>1.53</v>
      </c>
      <c r="BA64" s="28">
        <v>1.75</v>
      </c>
      <c r="BB64" s="28">
        <v>1.94</v>
      </c>
      <c r="BC64" s="49"/>
      <c r="BD64" s="28"/>
      <c r="BE64" s="28"/>
      <c r="BF64" s="28"/>
      <c r="BG64" s="28"/>
      <c r="BH64" s="28"/>
      <c r="BI64" s="28">
        <v>2.16</v>
      </c>
      <c r="BJ64" s="28">
        <v>2.31</v>
      </c>
      <c r="BK64" s="28">
        <v>2.4</v>
      </c>
      <c r="BL64" s="28">
        <v>2.85</v>
      </c>
    </row>
    <row r="65" spans="1:64" x14ac:dyDescent="0.15">
      <c r="A65" s="11" t="s">
        <v>238</v>
      </c>
      <c r="B65" s="28">
        <v>1.4</v>
      </c>
      <c r="C65" s="28">
        <v>1.39</v>
      </c>
      <c r="D65" s="28">
        <v>1.39</v>
      </c>
      <c r="E65" s="28">
        <v>1.44</v>
      </c>
      <c r="F65" s="28">
        <v>1.43</v>
      </c>
      <c r="G65" s="28">
        <v>1.44</v>
      </c>
      <c r="H65" s="28">
        <v>1.5</v>
      </c>
      <c r="I65" s="28">
        <v>1.53</v>
      </c>
      <c r="J65" s="28"/>
      <c r="K65" s="28"/>
      <c r="L65" s="28"/>
      <c r="M65" s="28"/>
      <c r="N65" s="28"/>
      <c r="O65" s="28">
        <v>6.76</v>
      </c>
      <c r="P65" s="28">
        <v>6.76</v>
      </c>
      <c r="Q65" s="28">
        <v>6.77</v>
      </c>
      <c r="R65" s="28">
        <v>6.99</v>
      </c>
      <c r="S65" s="28">
        <v>7.11</v>
      </c>
      <c r="Y65" s="11" t="s">
        <v>238</v>
      </c>
      <c r="Z65" s="28">
        <v>1.41</v>
      </c>
      <c r="AA65" s="28">
        <v>1.45</v>
      </c>
      <c r="AB65" s="28">
        <v>1.47</v>
      </c>
      <c r="AC65" s="28">
        <v>1.51</v>
      </c>
      <c r="AD65" s="28">
        <v>1.65</v>
      </c>
      <c r="AE65" s="28">
        <v>1.79</v>
      </c>
      <c r="AF65" s="28">
        <v>1.97</v>
      </c>
      <c r="AG65" s="28"/>
      <c r="AH65" s="37"/>
      <c r="AI65" s="28"/>
      <c r="AJ65" s="37"/>
      <c r="AK65" s="37"/>
      <c r="AL65" s="28">
        <v>7</v>
      </c>
      <c r="AM65" s="28">
        <v>6.88</v>
      </c>
      <c r="AN65" s="28">
        <v>7.85</v>
      </c>
      <c r="AO65" s="28">
        <v>8.51</v>
      </c>
      <c r="AU65" s="11" t="s">
        <v>238</v>
      </c>
      <c r="AV65" s="28">
        <v>1.56</v>
      </c>
      <c r="AW65" s="28">
        <v>1.53</v>
      </c>
      <c r="AX65" s="28">
        <v>1.56</v>
      </c>
      <c r="AY65" s="28">
        <v>1.69</v>
      </c>
      <c r="AZ65" s="28">
        <v>1.79</v>
      </c>
      <c r="BA65" s="28">
        <v>2.11</v>
      </c>
      <c r="BB65" s="28">
        <v>2.37</v>
      </c>
      <c r="BC65" s="49"/>
      <c r="BD65" s="28"/>
      <c r="BE65" s="28"/>
      <c r="BF65" s="28"/>
      <c r="BG65" s="28"/>
      <c r="BH65" s="28"/>
      <c r="BI65" s="28">
        <v>7.56</v>
      </c>
      <c r="BJ65" s="28">
        <v>8.1999999999999993</v>
      </c>
      <c r="BK65" s="28">
        <v>8.58</v>
      </c>
      <c r="BL65" s="28">
        <v>10.210000000000001</v>
      </c>
    </row>
    <row r="66" spans="1:64" x14ac:dyDescent="0.15">
      <c r="A66" s="11" t="s">
        <v>239</v>
      </c>
      <c r="B66" s="28">
        <v>1.31</v>
      </c>
      <c r="C66" s="28">
        <v>1.31</v>
      </c>
      <c r="D66" s="28">
        <v>1.31</v>
      </c>
      <c r="E66" s="28">
        <v>1.33</v>
      </c>
      <c r="F66" s="28">
        <v>1.33</v>
      </c>
      <c r="G66" s="28">
        <v>1.35</v>
      </c>
      <c r="H66" s="28">
        <v>1.37</v>
      </c>
      <c r="I66" s="28">
        <v>1.39</v>
      </c>
      <c r="J66" s="28"/>
      <c r="K66" s="28"/>
      <c r="L66" s="28"/>
      <c r="M66" s="28"/>
      <c r="N66" s="28"/>
      <c r="O66" s="28">
        <v>4.46</v>
      </c>
      <c r="P66" s="28">
        <v>4.38</v>
      </c>
      <c r="Q66" s="28">
        <v>4.5</v>
      </c>
      <c r="R66" s="28">
        <v>4.54</v>
      </c>
      <c r="S66" s="28">
        <v>4.68</v>
      </c>
      <c r="Y66" s="11" t="s">
        <v>239</v>
      </c>
      <c r="Z66" s="28">
        <v>1.7</v>
      </c>
      <c r="AA66" s="28">
        <v>1.7</v>
      </c>
      <c r="AB66" s="28">
        <v>1.81</v>
      </c>
      <c r="AC66" s="28">
        <v>1.92</v>
      </c>
      <c r="AD66" s="28">
        <v>2.2000000000000002</v>
      </c>
      <c r="AE66" s="28">
        <v>2.44</v>
      </c>
      <c r="AF66" s="28">
        <v>2.84</v>
      </c>
      <c r="AG66" s="28"/>
      <c r="AH66" s="37"/>
      <c r="AI66" s="28"/>
      <c r="AJ66" s="37"/>
      <c r="AK66" s="37"/>
      <c r="AL66" s="28">
        <v>5.74</v>
      </c>
      <c r="AM66" s="28">
        <v>6.07</v>
      </c>
      <c r="AN66" s="28">
        <v>7.17</v>
      </c>
      <c r="AO66" s="28">
        <v>8.34</v>
      </c>
      <c r="AU66" s="11" t="s">
        <v>239</v>
      </c>
      <c r="AV66" s="28">
        <v>1.6</v>
      </c>
      <c r="AW66" s="28">
        <v>1.55</v>
      </c>
      <c r="AX66" s="28">
        <v>1.61</v>
      </c>
      <c r="AY66" s="28">
        <v>1.74</v>
      </c>
      <c r="AZ66" s="28">
        <v>1.9</v>
      </c>
      <c r="BA66" s="28">
        <v>2.2799999999999998</v>
      </c>
      <c r="BB66" s="28">
        <v>2.54</v>
      </c>
      <c r="BC66" s="49"/>
      <c r="BD66" s="28"/>
      <c r="BE66" s="28"/>
      <c r="BF66" s="28"/>
      <c r="BG66" s="28"/>
      <c r="BH66" s="28"/>
      <c r="BI66" s="28">
        <v>5.48</v>
      </c>
      <c r="BJ66" s="28">
        <v>5.73</v>
      </c>
      <c r="BK66" s="28">
        <v>6.18</v>
      </c>
      <c r="BL66" s="28">
        <v>7.59</v>
      </c>
    </row>
    <row r="67" spans="1:64" x14ac:dyDescent="0.15">
      <c r="A67" s="11" t="s">
        <v>240</v>
      </c>
      <c r="B67" s="28">
        <v>3.68</v>
      </c>
      <c r="C67" s="28">
        <v>3.77</v>
      </c>
      <c r="D67" s="28">
        <v>3.94</v>
      </c>
      <c r="E67" s="28">
        <v>3.93</v>
      </c>
      <c r="F67" s="28">
        <v>4.22</v>
      </c>
      <c r="G67" s="28">
        <v>4.04</v>
      </c>
      <c r="H67" s="28">
        <v>4.53</v>
      </c>
      <c r="I67" s="28">
        <v>4.3899999999999997</v>
      </c>
      <c r="J67" s="28"/>
      <c r="K67" s="28"/>
      <c r="L67" s="28"/>
      <c r="M67" s="28"/>
      <c r="N67" s="28"/>
      <c r="O67" s="28">
        <v>10.44</v>
      </c>
      <c r="P67" s="28">
        <v>10.49</v>
      </c>
      <c r="Q67" s="28">
        <v>10.42</v>
      </c>
      <c r="R67" s="28">
        <v>10.91</v>
      </c>
      <c r="S67" s="28">
        <v>11.71</v>
      </c>
      <c r="Y67" s="11" t="s">
        <v>240</v>
      </c>
      <c r="Z67" s="28">
        <v>4.41</v>
      </c>
      <c r="AA67" s="28">
        <v>4.2699999999999996</v>
      </c>
      <c r="AB67" s="28">
        <v>4.42</v>
      </c>
      <c r="AC67" s="28">
        <v>4.47</v>
      </c>
      <c r="AD67" s="28">
        <v>4.49</v>
      </c>
      <c r="AE67" s="28">
        <v>4.42</v>
      </c>
      <c r="AF67" s="28">
        <v>4.5999999999999996</v>
      </c>
      <c r="AG67" s="28"/>
      <c r="AH67" s="37"/>
      <c r="AI67" s="28"/>
      <c r="AJ67" s="37"/>
      <c r="AK67" s="37"/>
      <c r="AL67" s="28">
        <v>12.66</v>
      </c>
      <c r="AM67" s="28">
        <v>10.66</v>
      </c>
      <c r="AN67" s="28">
        <v>11.28</v>
      </c>
      <c r="AO67" s="28">
        <v>10.75</v>
      </c>
      <c r="AU67" s="11" t="s">
        <v>240</v>
      </c>
      <c r="AV67" s="28">
        <v>4.1900000000000004</v>
      </c>
      <c r="AW67" s="28">
        <v>4.34</v>
      </c>
      <c r="AX67" s="28">
        <v>4.6900000000000004</v>
      </c>
      <c r="AY67" s="28">
        <v>4.8099999999999996</v>
      </c>
      <c r="AZ67" s="28">
        <v>4.92</v>
      </c>
      <c r="BA67" s="28">
        <v>5.24</v>
      </c>
      <c r="BB67" s="28">
        <v>5.51</v>
      </c>
      <c r="BC67" s="49"/>
      <c r="BD67" s="28"/>
      <c r="BE67" s="28"/>
      <c r="BF67" s="28"/>
      <c r="BG67" s="28"/>
      <c r="BH67" s="28"/>
      <c r="BI67" s="28">
        <v>13.72</v>
      </c>
      <c r="BJ67" s="28">
        <v>12.16</v>
      </c>
      <c r="BK67" s="28">
        <v>12.3</v>
      </c>
      <c r="BL67" s="28">
        <v>13.15</v>
      </c>
    </row>
    <row r="68" spans="1:64" x14ac:dyDescent="0.15">
      <c r="A68" s="11" t="s">
        <v>241</v>
      </c>
      <c r="B68" s="28">
        <v>1.31</v>
      </c>
      <c r="C68" s="28">
        <v>1.28</v>
      </c>
      <c r="D68" s="28">
        <v>1.29</v>
      </c>
      <c r="E68" s="28">
        <v>1.32</v>
      </c>
      <c r="F68" s="28">
        <v>1.32</v>
      </c>
      <c r="G68" s="28">
        <v>1.35</v>
      </c>
      <c r="H68" s="28">
        <v>1.4</v>
      </c>
      <c r="I68" s="28">
        <v>1.45</v>
      </c>
      <c r="J68" s="28"/>
      <c r="K68" s="28"/>
      <c r="L68" s="28"/>
      <c r="M68" s="28"/>
      <c r="N68" s="28"/>
      <c r="O68" s="28">
        <v>0.6</v>
      </c>
      <c r="P68" s="28">
        <v>0.57999999999999996</v>
      </c>
      <c r="Q68" s="28">
        <v>0.59</v>
      </c>
      <c r="R68" s="28">
        <v>0.63</v>
      </c>
      <c r="S68" s="28">
        <v>0.62</v>
      </c>
      <c r="Y68" s="11" t="s">
        <v>241</v>
      </c>
      <c r="Z68" s="28">
        <v>1.47</v>
      </c>
      <c r="AA68" s="28">
        <v>1.45</v>
      </c>
      <c r="AB68" s="28">
        <v>1.5</v>
      </c>
      <c r="AC68" s="28">
        <v>1.58</v>
      </c>
      <c r="AD68" s="28">
        <v>1.82</v>
      </c>
      <c r="AE68" s="28">
        <v>1.99</v>
      </c>
      <c r="AF68" s="28">
        <v>2.2599999999999998</v>
      </c>
      <c r="AG68" s="28"/>
      <c r="AH68" s="37"/>
      <c r="AI68" s="28"/>
      <c r="AJ68" s="37"/>
      <c r="AK68" s="37"/>
      <c r="AL68" s="28">
        <v>0.67</v>
      </c>
      <c r="AM68" s="28">
        <v>0.67</v>
      </c>
      <c r="AN68" s="28">
        <v>0.77</v>
      </c>
      <c r="AO68" s="28">
        <v>0.89</v>
      </c>
      <c r="AU68" s="11" t="s">
        <v>241</v>
      </c>
      <c r="AV68" s="28">
        <v>1.61</v>
      </c>
      <c r="AW68" s="28">
        <v>1.57</v>
      </c>
      <c r="AX68" s="28">
        <v>1.64</v>
      </c>
      <c r="AY68" s="28">
        <v>1.79</v>
      </c>
      <c r="AZ68" s="28">
        <v>1.92</v>
      </c>
      <c r="BA68" s="28">
        <v>2.2999999999999998</v>
      </c>
      <c r="BB68" s="28">
        <v>2.63</v>
      </c>
      <c r="BC68" s="49"/>
      <c r="BD68" s="28"/>
      <c r="BE68" s="28"/>
      <c r="BF68" s="28"/>
      <c r="BG68" s="28"/>
      <c r="BH68" s="28"/>
      <c r="BI68" s="28">
        <v>0.72</v>
      </c>
      <c r="BJ68" s="28">
        <v>0.78</v>
      </c>
      <c r="BK68" s="28">
        <v>0.82</v>
      </c>
      <c r="BL68" s="28">
        <v>1.01</v>
      </c>
    </row>
    <row r="69" spans="1:64" x14ac:dyDescent="0.15">
      <c r="A69" s="11" t="s">
        <v>242</v>
      </c>
      <c r="B69" s="28">
        <v>5.14</v>
      </c>
      <c r="C69" s="28">
        <v>4.95</v>
      </c>
      <c r="D69" s="28">
        <v>5.25</v>
      </c>
      <c r="E69" s="28">
        <v>5.23</v>
      </c>
      <c r="F69" s="28">
        <v>5.07</v>
      </c>
      <c r="G69" s="28">
        <v>5.0199999999999996</v>
      </c>
      <c r="H69" s="28">
        <v>5.03</v>
      </c>
      <c r="I69" s="28">
        <v>4.8499999999999996</v>
      </c>
      <c r="J69" s="28"/>
      <c r="K69" s="28"/>
      <c r="L69" s="28"/>
      <c r="M69" s="28"/>
      <c r="N69" s="28"/>
      <c r="O69" s="28">
        <v>0.12</v>
      </c>
      <c r="P69" s="28">
        <v>0.11</v>
      </c>
      <c r="Q69" s="28">
        <v>0.11</v>
      </c>
      <c r="R69" s="28">
        <v>0.11</v>
      </c>
      <c r="S69" s="28">
        <v>0.1</v>
      </c>
      <c r="Y69" s="11" t="s">
        <v>242</v>
      </c>
      <c r="Z69" s="28">
        <v>6.2</v>
      </c>
      <c r="AA69" s="28">
        <v>5.77</v>
      </c>
      <c r="AB69" s="28">
        <v>6.13</v>
      </c>
      <c r="AC69" s="28">
        <v>5.99</v>
      </c>
      <c r="AD69" s="28">
        <v>5.75</v>
      </c>
      <c r="AE69" s="28">
        <v>5.43</v>
      </c>
      <c r="AF69" s="28">
        <v>5.46</v>
      </c>
      <c r="AG69" s="28"/>
      <c r="AH69" s="37"/>
      <c r="AI69" s="28"/>
      <c r="AJ69" s="37"/>
      <c r="AK69" s="37"/>
      <c r="AL69" s="28">
        <v>6.8000000000000005E-2</v>
      </c>
      <c r="AM69" s="28">
        <v>6.4000000000000001E-2</v>
      </c>
      <c r="AN69" s="28">
        <v>7.2999999999999995E-2</v>
      </c>
      <c r="AO69" s="28">
        <v>5.6000000000000001E-2</v>
      </c>
      <c r="AU69" s="11" t="s">
        <v>242</v>
      </c>
      <c r="AV69" s="28">
        <v>4.6399999999999997</v>
      </c>
      <c r="AW69" s="28">
        <v>4.92</v>
      </c>
      <c r="AX69" s="28">
        <v>5.07</v>
      </c>
      <c r="AY69" s="28">
        <v>5.12</v>
      </c>
      <c r="AZ69" s="28">
        <v>4.99</v>
      </c>
      <c r="BA69" s="28">
        <v>5.13</v>
      </c>
      <c r="BB69" s="28">
        <v>5.33</v>
      </c>
      <c r="BC69" s="49"/>
      <c r="BD69" s="28"/>
      <c r="BE69" s="28"/>
      <c r="BF69" s="28"/>
      <c r="BG69" s="28"/>
      <c r="BH69" s="28"/>
      <c r="BI69" s="28">
        <v>4.4999999999999998E-2</v>
      </c>
      <c r="BJ69" s="28">
        <v>5.7000000000000002E-2</v>
      </c>
      <c r="BK69" s="28">
        <v>5.8000000000000003E-2</v>
      </c>
      <c r="BL69" s="28">
        <v>3.5999999999999997E-2</v>
      </c>
    </row>
    <row r="70" spans="1:64" x14ac:dyDescent="0.15">
      <c r="A70" s="11" t="s">
        <v>243</v>
      </c>
      <c r="B70" s="28">
        <v>1.5</v>
      </c>
      <c r="C70" s="28">
        <v>1.36</v>
      </c>
      <c r="D70" s="28">
        <v>1.47</v>
      </c>
      <c r="E70" s="28">
        <v>1.52</v>
      </c>
      <c r="F70" s="28">
        <v>1.48</v>
      </c>
      <c r="G70" s="28">
        <v>1.55</v>
      </c>
      <c r="H70" s="28">
        <v>1.67</v>
      </c>
      <c r="I70" s="28">
        <v>1.81</v>
      </c>
      <c r="J70" s="28"/>
      <c r="K70" s="28"/>
      <c r="L70" s="28"/>
      <c r="M70" s="28"/>
      <c r="N70" s="28"/>
      <c r="O70" s="28">
        <v>0.68</v>
      </c>
      <c r="P70" s="28">
        <v>0.59</v>
      </c>
      <c r="Q70" s="28">
        <v>0.64</v>
      </c>
      <c r="R70" s="28">
        <v>0.61</v>
      </c>
      <c r="S70" s="28">
        <v>0.6</v>
      </c>
      <c r="Y70" s="11" t="s">
        <v>243</v>
      </c>
      <c r="Z70" s="28">
        <v>1.86</v>
      </c>
      <c r="AA70" s="28">
        <v>1.77</v>
      </c>
      <c r="AB70" s="28">
        <v>1.96</v>
      </c>
      <c r="AC70" s="28">
        <v>2.1</v>
      </c>
      <c r="AD70" s="28">
        <v>2.2400000000000002</v>
      </c>
      <c r="AE70" s="28">
        <v>2.41</v>
      </c>
      <c r="AF70" s="28">
        <v>2.44</v>
      </c>
      <c r="AG70" s="28"/>
      <c r="AH70" s="37"/>
      <c r="AI70" s="28"/>
      <c r="AJ70" s="37"/>
      <c r="AK70" s="37"/>
      <c r="AL70" s="28">
        <v>0.32</v>
      </c>
      <c r="AM70" s="28">
        <v>0.27</v>
      </c>
      <c r="AN70" s="28">
        <v>0.22</v>
      </c>
      <c r="AO70" s="28">
        <v>0.19</v>
      </c>
      <c r="AU70" s="11" t="s">
        <v>243</v>
      </c>
      <c r="AV70" s="28">
        <v>1.08</v>
      </c>
      <c r="AW70" s="28">
        <v>1.1200000000000001</v>
      </c>
      <c r="AX70" s="28">
        <v>1.18</v>
      </c>
      <c r="AY70" s="28">
        <v>1.28</v>
      </c>
      <c r="AZ70" s="28">
        <v>1.38</v>
      </c>
      <c r="BA70" s="28">
        <v>1.65</v>
      </c>
      <c r="BB70" s="28">
        <v>1.8</v>
      </c>
      <c r="BC70" s="49"/>
      <c r="BD70" s="28"/>
      <c r="BE70" s="28"/>
      <c r="BF70" s="28"/>
      <c r="BG70" s="28"/>
      <c r="BH70" s="28"/>
      <c r="BI70" s="28">
        <v>0.2</v>
      </c>
      <c r="BJ70" s="28">
        <v>0.18</v>
      </c>
      <c r="BK70" s="28">
        <v>0.17</v>
      </c>
      <c r="BL70" s="28">
        <v>0.18</v>
      </c>
    </row>
    <row r="71" spans="1:64" x14ac:dyDescent="0.15">
      <c r="A71" s="11" t="s">
        <v>244</v>
      </c>
      <c r="B71" s="28">
        <v>1.03</v>
      </c>
      <c r="C71" s="28">
        <v>1.03</v>
      </c>
      <c r="D71" s="28">
        <v>1.03</v>
      </c>
      <c r="E71" s="28">
        <v>1.04</v>
      </c>
      <c r="F71" s="28">
        <v>1.03</v>
      </c>
      <c r="G71" s="28">
        <v>1.05</v>
      </c>
      <c r="H71" s="28">
        <v>1.06</v>
      </c>
      <c r="I71" s="28">
        <v>1.08</v>
      </c>
      <c r="J71" s="28"/>
      <c r="K71" s="28"/>
      <c r="L71" s="28"/>
      <c r="M71" s="28"/>
      <c r="N71" s="28"/>
      <c r="O71" s="28">
        <v>1.7999999999999999E-2</v>
      </c>
      <c r="P71" s="28">
        <v>1.6E-2</v>
      </c>
      <c r="Q71" s="28">
        <v>1.7999999999999999E-2</v>
      </c>
      <c r="R71" s="28">
        <v>1.7999999999999999E-2</v>
      </c>
      <c r="S71" s="28">
        <v>1.7999999999999999E-2</v>
      </c>
      <c r="Y71" s="11" t="s">
        <v>244</v>
      </c>
      <c r="Z71" s="28">
        <v>1.1299999999999999</v>
      </c>
      <c r="AA71" s="28">
        <v>1.1399999999999999</v>
      </c>
      <c r="AB71" s="28">
        <v>1.1399999999999999</v>
      </c>
      <c r="AC71" s="28">
        <v>1.1499999999999999</v>
      </c>
      <c r="AD71" s="28">
        <v>1.28</v>
      </c>
      <c r="AE71" s="28">
        <v>1.42</v>
      </c>
      <c r="AF71" s="28">
        <v>1.63</v>
      </c>
      <c r="AG71" s="28"/>
      <c r="AH71" s="37"/>
      <c r="AI71" s="28"/>
      <c r="AJ71" s="37"/>
      <c r="AK71" s="37"/>
      <c r="AL71" s="28">
        <v>1.2999999999999999E-2</v>
      </c>
      <c r="AM71" s="28">
        <v>1.2E-2</v>
      </c>
      <c r="AN71" s="28">
        <v>1.2999999999999999E-2</v>
      </c>
      <c r="AO71" s="28">
        <v>1.7000000000000001E-2</v>
      </c>
      <c r="AU71" s="11" t="s">
        <v>244</v>
      </c>
      <c r="AV71" s="28">
        <v>1.31</v>
      </c>
      <c r="AW71" s="28">
        <v>1.27</v>
      </c>
      <c r="AX71" s="28">
        <v>1.27</v>
      </c>
      <c r="AY71" s="28">
        <v>1.39</v>
      </c>
      <c r="AZ71" s="28">
        <v>1.51</v>
      </c>
      <c r="BA71" s="28">
        <v>1.81</v>
      </c>
      <c r="BB71" s="28">
        <v>2.08</v>
      </c>
      <c r="BC71" s="49"/>
      <c r="BD71" s="28"/>
      <c r="BE71" s="28"/>
      <c r="BF71" s="28"/>
      <c r="BG71" s="28"/>
      <c r="BH71" s="28"/>
      <c r="BI71" s="28">
        <v>1.6E-2</v>
      </c>
      <c r="BJ71" s="28">
        <v>1.4E-2</v>
      </c>
      <c r="BK71" s="28">
        <v>1.4999999999999999E-2</v>
      </c>
      <c r="BL71" s="28">
        <v>1.7000000000000001E-2</v>
      </c>
    </row>
    <row r="72" spans="1:64" x14ac:dyDescent="0.15">
      <c r="A72" s="11" t="s">
        <v>245</v>
      </c>
      <c r="B72" s="28">
        <v>2.4900000000000002</v>
      </c>
      <c r="C72" s="28">
        <v>2.46</v>
      </c>
      <c r="D72" s="28">
        <v>2.46</v>
      </c>
      <c r="E72" s="28">
        <v>2.48</v>
      </c>
      <c r="F72" s="28">
        <v>2.4900000000000002</v>
      </c>
      <c r="G72" s="28">
        <v>2.5</v>
      </c>
      <c r="H72" s="28">
        <v>2.54</v>
      </c>
      <c r="I72" s="28">
        <v>2.57</v>
      </c>
      <c r="J72" s="28"/>
      <c r="K72" s="28"/>
      <c r="L72" s="28"/>
      <c r="M72" s="28"/>
      <c r="N72" s="28"/>
      <c r="O72" s="28">
        <v>3.5</v>
      </c>
      <c r="P72" s="28">
        <v>3.42</v>
      </c>
      <c r="Q72" s="28">
        <v>3.49</v>
      </c>
      <c r="R72" s="28">
        <v>3.5</v>
      </c>
      <c r="S72" s="28">
        <v>3.54</v>
      </c>
      <c r="Y72" s="11" t="s">
        <v>245</v>
      </c>
      <c r="Z72" s="28">
        <v>2.93</v>
      </c>
      <c r="AA72" s="28">
        <v>2.95</v>
      </c>
      <c r="AB72" s="28">
        <v>2.9</v>
      </c>
      <c r="AC72" s="28">
        <v>3.02</v>
      </c>
      <c r="AD72" s="28">
        <v>3.39</v>
      </c>
      <c r="AE72" s="28">
        <v>3.94</v>
      </c>
      <c r="AF72" s="28">
        <v>4.5999999999999996</v>
      </c>
      <c r="AG72" s="28"/>
      <c r="AH72" s="37"/>
      <c r="AI72" s="28"/>
      <c r="AJ72" s="37"/>
      <c r="AK72" s="37"/>
      <c r="AL72" s="28">
        <v>4.0199999999999996</v>
      </c>
      <c r="AM72" s="28">
        <v>4.0999999999999996</v>
      </c>
      <c r="AN72" s="28">
        <v>4.66</v>
      </c>
      <c r="AO72" s="28">
        <v>5.55</v>
      </c>
      <c r="AU72" s="11" t="s">
        <v>245</v>
      </c>
      <c r="AV72" s="28">
        <v>3.12</v>
      </c>
      <c r="AW72" s="28">
        <v>3.06</v>
      </c>
      <c r="AX72" s="28">
        <v>3.07</v>
      </c>
      <c r="AY72" s="28">
        <v>3.31</v>
      </c>
      <c r="AZ72" s="28">
        <v>3.58</v>
      </c>
      <c r="BA72" s="28">
        <v>4.3499999999999996</v>
      </c>
      <c r="BB72" s="28">
        <v>5.04</v>
      </c>
      <c r="BC72" s="49"/>
      <c r="BD72" s="28"/>
      <c r="BE72" s="28"/>
      <c r="BF72" s="28"/>
      <c r="BG72" s="28"/>
      <c r="BH72" s="28"/>
      <c r="BI72" s="28">
        <v>4.1500000000000004</v>
      </c>
      <c r="BJ72" s="28">
        <v>4.58</v>
      </c>
      <c r="BK72" s="28">
        <v>5.0199999999999996</v>
      </c>
      <c r="BL72" s="28">
        <v>6.09</v>
      </c>
    </row>
    <row r="73" spans="1:64" x14ac:dyDescent="0.15">
      <c r="A73" s="11" t="s">
        <v>246</v>
      </c>
      <c r="B73" s="28">
        <v>1.32</v>
      </c>
      <c r="C73" s="28">
        <v>1.32</v>
      </c>
      <c r="D73" s="28">
        <v>1.32</v>
      </c>
      <c r="E73" s="28">
        <v>1.36</v>
      </c>
      <c r="F73" s="28">
        <v>1.37</v>
      </c>
      <c r="G73" s="28">
        <v>1.37</v>
      </c>
      <c r="H73" s="28">
        <v>1.42</v>
      </c>
      <c r="I73" s="28">
        <v>1.53</v>
      </c>
      <c r="J73" s="28"/>
      <c r="K73" s="28"/>
      <c r="L73" s="28"/>
      <c r="M73" s="28"/>
      <c r="N73" s="28"/>
      <c r="O73" s="28">
        <v>0.51</v>
      </c>
      <c r="P73" s="28">
        <v>0.51</v>
      </c>
      <c r="Q73" s="28">
        <v>0.51</v>
      </c>
      <c r="R73" s="28">
        <v>0.53</v>
      </c>
      <c r="S73" s="28">
        <v>0.55000000000000004</v>
      </c>
      <c r="Y73" s="11" t="s">
        <v>246</v>
      </c>
      <c r="Z73" s="28">
        <v>1.32</v>
      </c>
      <c r="AA73" s="28">
        <v>1.33</v>
      </c>
      <c r="AB73" s="28">
        <v>1.3</v>
      </c>
      <c r="AC73" s="28">
        <v>1.34</v>
      </c>
      <c r="AD73" s="28">
        <v>1.4</v>
      </c>
      <c r="AE73" s="28">
        <v>1.52</v>
      </c>
      <c r="AF73" s="28">
        <v>1.64</v>
      </c>
      <c r="AG73" s="28"/>
      <c r="AH73" s="37"/>
      <c r="AI73" s="28"/>
      <c r="AJ73" s="37"/>
      <c r="AK73" s="37"/>
      <c r="AL73" s="28">
        <v>0.46</v>
      </c>
      <c r="AM73" s="28">
        <v>0.49</v>
      </c>
      <c r="AN73" s="28">
        <v>0.49</v>
      </c>
      <c r="AO73" s="28">
        <v>0.56000000000000005</v>
      </c>
      <c r="AU73" s="11" t="s">
        <v>246</v>
      </c>
      <c r="AV73" s="28">
        <v>1.73</v>
      </c>
      <c r="AW73" s="28">
        <v>1.8</v>
      </c>
      <c r="AX73" s="28">
        <v>1.81</v>
      </c>
      <c r="AY73" s="28">
        <v>1.97</v>
      </c>
      <c r="AZ73" s="28">
        <v>2.1</v>
      </c>
      <c r="BA73" s="28">
        <v>2.63</v>
      </c>
      <c r="BB73" s="28">
        <v>3.06</v>
      </c>
      <c r="BC73" s="49"/>
      <c r="BD73" s="28"/>
      <c r="BE73" s="28"/>
      <c r="BF73" s="28"/>
      <c r="BG73" s="28"/>
      <c r="BH73" s="28"/>
      <c r="BI73" s="28">
        <v>0.61</v>
      </c>
      <c r="BJ73" s="28">
        <v>0.68</v>
      </c>
      <c r="BK73" s="28">
        <v>0.83</v>
      </c>
      <c r="BL73" s="28">
        <v>0.95</v>
      </c>
    </row>
    <row r="74" spans="1:64" x14ac:dyDescent="0.15">
      <c r="A74" s="11" t="s">
        <v>247</v>
      </c>
      <c r="B74" s="28">
        <v>1.5</v>
      </c>
      <c r="C74" s="28">
        <v>1.5</v>
      </c>
      <c r="D74" s="28">
        <v>1.51</v>
      </c>
      <c r="E74" s="28">
        <v>1.58</v>
      </c>
      <c r="F74" s="28">
        <v>1.64</v>
      </c>
      <c r="G74" s="28">
        <v>1.71</v>
      </c>
      <c r="H74" s="28">
        <v>1.79</v>
      </c>
      <c r="I74" s="28">
        <v>1.96</v>
      </c>
      <c r="J74" s="28"/>
      <c r="K74" s="28"/>
      <c r="L74" s="28"/>
      <c r="M74" s="28"/>
      <c r="N74" s="28"/>
      <c r="O74" s="28">
        <v>0.59</v>
      </c>
      <c r="P74" s="28">
        <v>0.61</v>
      </c>
      <c r="Q74" s="28">
        <v>0.63</v>
      </c>
      <c r="R74" s="28">
        <v>0.67</v>
      </c>
      <c r="S74" s="28">
        <v>0.7</v>
      </c>
      <c r="Y74" s="11" t="s">
        <v>247</v>
      </c>
      <c r="Z74" s="28">
        <v>1.25</v>
      </c>
      <c r="AA74" s="28">
        <v>1.28</v>
      </c>
      <c r="AB74" s="28">
        <v>1.26</v>
      </c>
      <c r="AC74" s="28">
        <v>1.31</v>
      </c>
      <c r="AD74" s="28">
        <v>1.37</v>
      </c>
      <c r="AE74" s="28">
        <v>1.45</v>
      </c>
      <c r="AF74" s="28">
        <v>1.55</v>
      </c>
      <c r="AG74" s="28"/>
      <c r="AH74" s="37"/>
      <c r="AI74" s="28"/>
      <c r="AJ74" s="37"/>
      <c r="AK74" s="37"/>
      <c r="AL74" s="28">
        <v>0.45</v>
      </c>
      <c r="AM74" s="28">
        <v>0.48</v>
      </c>
      <c r="AN74" s="28">
        <v>0.48</v>
      </c>
      <c r="AO74" s="28">
        <v>0.55000000000000004</v>
      </c>
      <c r="AU74" s="11" t="s">
        <v>247</v>
      </c>
      <c r="AV74" s="28">
        <v>1.44</v>
      </c>
      <c r="AW74" s="28">
        <v>1.47</v>
      </c>
      <c r="AX74" s="28">
        <v>1.49</v>
      </c>
      <c r="AY74" s="28">
        <v>1.57</v>
      </c>
      <c r="AZ74" s="28">
        <v>1.65</v>
      </c>
      <c r="BA74" s="28">
        <v>1.98</v>
      </c>
      <c r="BB74" s="28">
        <v>2.2400000000000002</v>
      </c>
      <c r="BC74" s="49"/>
      <c r="BD74" s="28"/>
      <c r="BE74" s="28"/>
      <c r="BF74" s="28"/>
      <c r="BG74" s="28"/>
      <c r="BH74" s="28"/>
      <c r="BI74" s="28">
        <v>0.51</v>
      </c>
      <c r="BJ74" s="28">
        <v>0.55000000000000004</v>
      </c>
      <c r="BK74" s="28">
        <v>0.64</v>
      </c>
      <c r="BL74" s="28">
        <v>0.69</v>
      </c>
    </row>
    <row r="75" spans="1:64" x14ac:dyDescent="0.15">
      <c r="A75" s="11" t="s">
        <v>248</v>
      </c>
      <c r="B75" s="28">
        <v>1.27</v>
      </c>
      <c r="C75" s="28">
        <v>1.27</v>
      </c>
      <c r="D75" s="28">
        <v>1.28</v>
      </c>
      <c r="E75" s="28">
        <v>1.28</v>
      </c>
      <c r="F75" s="28">
        <v>1.3</v>
      </c>
      <c r="G75" s="28">
        <v>1.31</v>
      </c>
      <c r="H75" s="28">
        <v>1.33</v>
      </c>
      <c r="I75" s="28">
        <v>1.35</v>
      </c>
      <c r="J75" s="28"/>
      <c r="K75" s="28"/>
      <c r="L75" s="28"/>
      <c r="M75" s="28"/>
      <c r="N75" s="28"/>
      <c r="O75" s="28">
        <v>2.4E-2</v>
      </c>
      <c r="P75" s="28">
        <v>2.5000000000000001E-2</v>
      </c>
      <c r="Q75" s="28">
        <v>2.4E-2</v>
      </c>
      <c r="R75" s="28">
        <v>2.5000000000000001E-2</v>
      </c>
      <c r="S75" s="28">
        <v>2.5999999999999999E-2</v>
      </c>
      <c r="Y75" s="11" t="s">
        <v>248</v>
      </c>
      <c r="Z75" s="28">
        <v>1.31</v>
      </c>
      <c r="AA75" s="28">
        <v>1.32</v>
      </c>
      <c r="AB75" s="28">
        <v>1.31</v>
      </c>
      <c r="AC75" s="28">
        <v>1.37</v>
      </c>
      <c r="AD75" s="28">
        <v>1.42</v>
      </c>
      <c r="AE75" s="28">
        <v>1.5</v>
      </c>
      <c r="AF75" s="28">
        <v>1.61</v>
      </c>
      <c r="AG75" s="28"/>
      <c r="AH75" s="37"/>
      <c r="AI75" s="28"/>
      <c r="AJ75" s="37"/>
      <c r="AK75" s="37"/>
      <c r="AL75" s="28">
        <v>2.1999999999999999E-2</v>
      </c>
      <c r="AM75" s="28">
        <v>2.1999999999999999E-2</v>
      </c>
      <c r="AN75" s="28">
        <v>2.3E-2</v>
      </c>
      <c r="AO75" s="28">
        <v>2.4E-2</v>
      </c>
      <c r="AU75" s="11" t="s">
        <v>248</v>
      </c>
      <c r="AV75" s="28">
        <v>1.55</v>
      </c>
      <c r="AW75" s="28">
        <v>1.56</v>
      </c>
      <c r="AX75" s="28">
        <v>1.6</v>
      </c>
      <c r="AY75" s="28">
        <v>1.71</v>
      </c>
      <c r="AZ75" s="28">
        <v>1.81</v>
      </c>
      <c r="BA75" s="28">
        <v>2.17</v>
      </c>
      <c r="BB75" s="28">
        <v>2.44</v>
      </c>
      <c r="BC75" s="49"/>
      <c r="BD75" s="28"/>
      <c r="BE75" s="28"/>
      <c r="BF75" s="28"/>
      <c r="BG75" s="28"/>
      <c r="BH75" s="28"/>
      <c r="BI75" s="28">
        <v>2.5000000000000001E-2</v>
      </c>
      <c r="BJ75" s="28">
        <v>2.7E-2</v>
      </c>
      <c r="BK75" s="28">
        <v>2.8000000000000001E-2</v>
      </c>
      <c r="BL75" s="28">
        <v>0.03</v>
      </c>
    </row>
    <row r="76" spans="1:64" x14ac:dyDescent="0.15">
      <c r="A76" s="11" t="s">
        <v>249</v>
      </c>
      <c r="B76" s="28">
        <v>1.99</v>
      </c>
      <c r="C76" s="28">
        <v>1.94</v>
      </c>
      <c r="D76" s="28">
        <v>2.09</v>
      </c>
      <c r="E76" s="28">
        <v>2.14</v>
      </c>
      <c r="F76" s="28">
        <v>2.2200000000000002</v>
      </c>
      <c r="G76" s="28">
        <v>2.2599999999999998</v>
      </c>
      <c r="H76" s="28">
        <v>2.4500000000000002</v>
      </c>
      <c r="I76" s="28">
        <v>2.62</v>
      </c>
      <c r="J76" s="28"/>
      <c r="K76" s="28"/>
      <c r="L76" s="28"/>
      <c r="M76" s="28"/>
      <c r="N76" s="28"/>
      <c r="O76" s="28">
        <v>0.06</v>
      </c>
      <c r="P76" s="28">
        <v>5.3999999999999999E-2</v>
      </c>
      <c r="Q76" s="28">
        <v>5.8999999999999997E-2</v>
      </c>
      <c r="R76" s="28">
        <v>5.8000000000000003E-2</v>
      </c>
      <c r="S76" s="28">
        <v>6.5000000000000002E-2</v>
      </c>
      <c r="Y76" s="11" t="s">
        <v>249</v>
      </c>
      <c r="Z76" s="28">
        <v>2.34</v>
      </c>
      <c r="AA76" s="28">
        <v>2.36</v>
      </c>
      <c r="AB76" s="28">
        <v>2.5099999999999998</v>
      </c>
      <c r="AC76" s="28">
        <v>2.64</v>
      </c>
      <c r="AD76" s="28">
        <v>2.84</v>
      </c>
      <c r="AE76" s="28">
        <v>3.07</v>
      </c>
      <c r="AF76" s="28">
        <v>3.23</v>
      </c>
      <c r="AG76" s="28"/>
      <c r="AH76" s="37"/>
      <c r="AI76" s="28"/>
      <c r="AJ76" s="37"/>
      <c r="AK76" s="37"/>
      <c r="AL76" s="28">
        <v>2.9000000000000001E-2</v>
      </c>
      <c r="AM76" s="28">
        <v>4.1000000000000002E-2</v>
      </c>
      <c r="AN76" s="28">
        <v>2.7E-2</v>
      </c>
      <c r="AO76" s="28">
        <v>3.5000000000000003E-2</v>
      </c>
      <c r="AU76" s="11" t="s">
        <v>249</v>
      </c>
      <c r="AV76" s="28">
        <v>2.54</v>
      </c>
      <c r="AW76" s="28">
        <v>2.65</v>
      </c>
      <c r="AX76" s="28">
        <v>2.81</v>
      </c>
      <c r="AY76" s="28">
        <v>3.09</v>
      </c>
      <c r="AZ76" s="28">
        <v>3.24</v>
      </c>
      <c r="BA76" s="28">
        <v>3.62</v>
      </c>
      <c r="BB76" s="28">
        <v>3.9</v>
      </c>
      <c r="BC76" s="49"/>
      <c r="BD76" s="28"/>
      <c r="BE76" s="28"/>
      <c r="BF76" s="28"/>
      <c r="BG76" s="28"/>
      <c r="BH76" s="28"/>
      <c r="BI76" s="28">
        <v>3.5999999999999997E-2</v>
      </c>
      <c r="BJ76" s="28">
        <v>3.3000000000000002E-2</v>
      </c>
      <c r="BK76" s="28">
        <v>1.9E-2</v>
      </c>
      <c r="BL76" s="28">
        <v>2.1999999999999999E-2</v>
      </c>
    </row>
    <row r="77" spans="1:64" x14ac:dyDescent="0.15">
      <c r="A77" s="11" t="s">
        <v>250</v>
      </c>
      <c r="B77" s="28">
        <v>1.34</v>
      </c>
      <c r="C77" s="28">
        <v>1.33</v>
      </c>
      <c r="D77" s="28">
        <v>1.33</v>
      </c>
      <c r="E77" s="28">
        <v>1.36</v>
      </c>
      <c r="F77" s="28">
        <v>1.37</v>
      </c>
      <c r="G77" s="28">
        <v>1.43</v>
      </c>
      <c r="H77" s="28">
        <v>1.48</v>
      </c>
      <c r="I77" s="28">
        <v>1.53</v>
      </c>
      <c r="J77" s="28"/>
      <c r="K77" s="28"/>
      <c r="L77" s="28"/>
      <c r="M77" s="28"/>
      <c r="N77" s="28"/>
      <c r="O77" s="28">
        <v>8.5000000000000006E-2</v>
      </c>
      <c r="P77" s="28">
        <v>7.6999999999999999E-2</v>
      </c>
      <c r="Q77" s="28">
        <v>8.5999999999999993E-2</v>
      </c>
      <c r="R77" s="28">
        <v>8.3000000000000004E-2</v>
      </c>
      <c r="S77" s="28">
        <v>8.2000000000000003E-2</v>
      </c>
      <c r="Y77" s="11" t="s">
        <v>250</v>
      </c>
      <c r="Z77" s="28">
        <v>1.35</v>
      </c>
      <c r="AA77" s="28">
        <v>1.39</v>
      </c>
      <c r="AB77" s="28">
        <v>1.4</v>
      </c>
      <c r="AC77" s="28">
        <v>1.44</v>
      </c>
      <c r="AD77" s="28">
        <v>1.57</v>
      </c>
      <c r="AE77" s="28">
        <v>1.68</v>
      </c>
      <c r="AF77" s="28">
        <v>1.85</v>
      </c>
      <c r="AG77" s="28"/>
      <c r="AH77" s="37"/>
      <c r="AI77" s="28"/>
      <c r="AJ77" s="37"/>
      <c r="AK77" s="37"/>
      <c r="AL77" s="28">
        <v>7.1999999999999995E-2</v>
      </c>
      <c r="AM77" s="28">
        <v>7.1999999999999995E-2</v>
      </c>
      <c r="AN77" s="28">
        <v>7.4999999999999997E-2</v>
      </c>
      <c r="AO77" s="28">
        <v>8.3000000000000004E-2</v>
      </c>
      <c r="AU77" s="11" t="s">
        <v>250</v>
      </c>
      <c r="AV77" s="28">
        <v>1.58</v>
      </c>
      <c r="AW77" s="28">
        <v>1.52</v>
      </c>
      <c r="AX77" s="28">
        <v>1.61</v>
      </c>
      <c r="AY77" s="28">
        <v>1.73</v>
      </c>
      <c r="AZ77" s="28">
        <v>1.89</v>
      </c>
      <c r="BA77" s="28">
        <v>2.19</v>
      </c>
      <c r="BB77" s="28">
        <v>2.5</v>
      </c>
      <c r="BC77" s="49"/>
      <c r="BD77" s="28"/>
      <c r="BE77" s="28"/>
      <c r="BF77" s="28"/>
      <c r="BG77" s="28"/>
      <c r="BH77" s="28"/>
      <c r="BI77" s="28">
        <v>0.08</v>
      </c>
      <c r="BJ77" s="28">
        <v>8.7999999999999995E-2</v>
      </c>
      <c r="BK77" s="28">
        <v>7.6999999999999999E-2</v>
      </c>
      <c r="BL77" s="28">
        <v>9.4E-2</v>
      </c>
    </row>
    <row r="78" spans="1:64" x14ac:dyDescent="0.15">
      <c r="A78" s="11" t="s">
        <v>251</v>
      </c>
      <c r="B78" s="28">
        <v>1.39</v>
      </c>
      <c r="C78" s="28">
        <v>1.38</v>
      </c>
      <c r="D78" s="28">
        <v>1.37</v>
      </c>
      <c r="E78" s="28">
        <v>1.4</v>
      </c>
      <c r="F78" s="28">
        <v>1.41</v>
      </c>
      <c r="G78" s="28">
        <v>1.44</v>
      </c>
      <c r="H78" s="28">
        <v>1.46</v>
      </c>
      <c r="I78" s="28">
        <v>1.5</v>
      </c>
      <c r="J78" s="28"/>
      <c r="K78" s="28"/>
      <c r="L78" s="28"/>
      <c r="M78" s="28"/>
      <c r="N78" s="28"/>
      <c r="O78" s="28">
        <v>5.1000000000000004E-3</v>
      </c>
      <c r="P78" s="28">
        <v>4.8999999999999998E-3</v>
      </c>
      <c r="Q78" s="28">
        <v>5.0000000000000001E-3</v>
      </c>
      <c r="R78" s="28">
        <v>4.8999999999999998E-3</v>
      </c>
      <c r="S78" s="28">
        <v>4.8999999999999998E-3</v>
      </c>
      <c r="Y78" s="11" t="s">
        <v>251</v>
      </c>
      <c r="Z78" s="28">
        <v>1.42</v>
      </c>
      <c r="AA78" s="28">
        <v>1.41</v>
      </c>
      <c r="AB78" s="28">
        <v>1.4</v>
      </c>
      <c r="AC78" s="28">
        <v>1.44</v>
      </c>
      <c r="AD78" s="28">
        <v>1.55</v>
      </c>
      <c r="AE78" s="28">
        <v>1.66</v>
      </c>
      <c r="AF78" s="28">
        <v>1.86</v>
      </c>
      <c r="AG78" s="28"/>
      <c r="AH78" s="37"/>
      <c r="AI78" s="28"/>
      <c r="AJ78" s="37"/>
      <c r="AK78" s="37"/>
      <c r="AL78" s="28">
        <v>3.8E-3</v>
      </c>
      <c r="AM78" s="28">
        <v>3.7000000000000002E-3</v>
      </c>
      <c r="AN78" s="28">
        <v>3.5999999999999999E-3</v>
      </c>
      <c r="AO78" s="28">
        <v>4.1999999999999997E-3</v>
      </c>
      <c r="AU78" s="11" t="s">
        <v>251</v>
      </c>
      <c r="AV78" s="28">
        <v>1.61</v>
      </c>
      <c r="AW78" s="28">
        <v>1.55</v>
      </c>
      <c r="AX78" s="28">
        <v>1.57</v>
      </c>
      <c r="AY78" s="28">
        <v>1.68</v>
      </c>
      <c r="AZ78" s="28">
        <v>1.82</v>
      </c>
      <c r="BA78" s="28">
        <v>2.11</v>
      </c>
      <c r="BB78" s="28">
        <v>2.41</v>
      </c>
      <c r="BC78" s="49"/>
      <c r="BD78" s="28"/>
      <c r="BE78" s="28"/>
      <c r="BF78" s="28"/>
      <c r="BG78" s="28"/>
      <c r="BH78" s="28"/>
      <c r="BI78" s="28">
        <v>3.2000000000000002E-3</v>
      </c>
      <c r="BJ78" s="28">
        <v>3.5000000000000001E-3</v>
      </c>
      <c r="BK78" s="28">
        <v>3.3999999999999998E-3</v>
      </c>
      <c r="BL78" s="28">
        <v>3.8E-3</v>
      </c>
    </row>
    <row r="79" spans="1:64" x14ac:dyDescent="0.15">
      <c r="A79" s="11" t="s">
        <v>252</v>
      </c>
      <c r="B79" s="28">
        <v>1.38</v>
      </c>
      <c r="C79" s="28">
        <v>1.4</v>
      </c>
      <c r="D79" s="28">
        <v>1.39</v>
      </c>
      <c r="E79" s="28">
        <v>1.41</v>
      </c>
      <c r="F79" s="28">
        <v>1.44</v>
      </c>
      <c r="G79" s="28">
        <v>1.44</v>
      </c>
      <c r="H79" s="28">
        <v>1.52</v>
      </c>
      <c r="I79" s="28">
        <v>1.64</v>
      </c>
      <c r="J79" s="28"/>
      <c r="K79" s="28"/>
      <c r="L79" s="28"/>
      <c r="M79" s="28"/>
      <c r="N79" s="28"/>
      <c r="O79" s="28">
        <v>0.26</v>
      </c>
      <c r="P79" s="28">
        <v>0.28999999999999998</v>
      </c>
      <c r="Q79" s="28">
        <v>0.28999999999999998</v>
      </c>
      <c r="R79" s="28">
        <v>0.3</v>
      </c>
      <c r="S79" s="28">
        <v>0.32</v>
      </c>
      <c r="Y79" s="11" t="s">
        <v>252</v>
      </c>
      <c r="Z79" s="28">
        <v>1.65</v>
      </c>
      <c r="AA79" s="28">
        <v>1.64</v>
      </c>
      <c r="AB79" s="28">
        <v>1.63</v>
      </c>
      <c r="AC79" s="28">
        <v>1.71</v>
      </c>
      <c r="AD79" s="28">
        <v>2</v>
      </c>
      <c r="AE79" s="28">
        <v>2.39</v>
      </c>
      <c r="AF79" s="28">
        <v>2.92</v>
      </c>
      <c r="AG79" s="28"/>
      <c r="AH79" s="37"/>
      <c r="AI79" s="28"/>
      <c r="AJ79" s="37"/>
      <c r="AK79" s="37"/>
      <c r="AL79" s="28">
        <v>0.28999999999999998</v>
      </c>
      <c r="AM79" s="28">
        <v>0.3</v>
      </c>
      <c r="AN79" s="28">
        <v>0.34</v>
      </c>
      <c r="AO79" s="28">
        <v>0.43</v>
      </c>
      <c r="AU79" s="11" t="s">
        <v>252</v>
      </c>
      <c r="AV79" s="28">
        <v>1.64</v>
      </c>
      <c r="AW79" s="28">
        <v>1.6</v>
      </c>
      <c r="AX79" s="28">
        <v>1.61</v>
      </c>
      <c r="AY79" s="28">
        <v>1.76</v>
      </c>
      <c r="AZ79" s="28">
        <v>1.92</v>
      </c>
      <c r="BA79" s="28">
        <v>2.38</v>
      </c>
      <c r="BB79" s="28">
        <v>2.79</v>
      </c>
      <c r="BC79" s="49"/>
      <c r="BD79" s="28"/>
      <c r="BE79" s="28"/>
      <c r="BF79" s="28"/>
      <c r="BG79" s="28"/>
      <c r="BH79" s="28"/>
      <c r="BI79" s="28">
        <v>0.28000000000000003</v>
      </c>
      <c r="BJ79" s="28">
        <v>0.31</v>
      </c>
      <c r="BK79" s="28">
        <v>0.35</v>
      </c>
      <c r="BL79" s="28">
        <v>0.4</v>
      </c>
    </row>
    <row r="80" spans="1:64" x14ac:dyDescent="0.15">
      <c r="A80" s="11" t="s">
        <v>253</v>
      </c>
      <c r="B80" s="28">
        <v>1.19</v>
      </c>
      <c r="C80" s="28">
        <v>1.19</v>
      </c>
      <c r="D80" s="28">
        <v>1.2</v>
      </c>
      <c r="E80" s="28">
        <v>1.2</v>
      </c>
      <c r="F80" s="28">
        <v>1.22</v>
      </c>
      <c r="G80" s="28">
        <v>1.23</v>
      </c>
      <c r="H80" s="28">
        <v>1.25</v>
      </c>
      <c r="I80" s="28">
        <v>1.31</v>
      </c>
      <c r="J80" s="28"/>
      <c r="K80" s="28"/>
      <c r="L80" s="28"/>
      <c r="M80" s="28"/>
      <c r="N80" s="28"/>
      <c r="O80" s="28">
        <v>2.7E-2</v>
      </c>
      <c r="P80" s="28">
        <v>2.5999999999999999E-2</v>
      </c>
      <c r="Q80" s="28">
        <v>2.9000000000000001E-2</v>
      </c>
      <c r="R80" s="28">
        <v>2.9000000000000001E-2</v>
      </c>
      <c r="S80" s="28">
        <v>2.9000000000000001E-2</v>
      </c>
      <c r="Y80" s="11" t="s">
        <v>253</v>
      </c>
      <c r="Z80" s="28">
        <v>1.21</v>
      </c>
      <c r="AA80" s="28">
        <v>1.22</v>
      </c>
      <c r="AB80" s="28">
        <v>1.22</v>
      </c>
      <c r="AC80" s="28">
        <v>1.27</v>
      </c>
      <c r="AD80" s="28">
        <v>1.31</v>
      </c>
      <c r="AE80" s="28">
        <v>1.39</v>
      </c>
      <c r="AF80" s="28">
        <v>1.47</v>
      </c>
      <c r="AG80" s="28"/>
      <c r="AH80" s="37"/>
      <c r="AI80" s="28"/>
      <c r="AJ80" s="37"/>
      <c r="AK80" s="37"/>
      <c r="AL80" s="28">
        <v>2.3E-2</v>
      </c>
      <c r="AM80" s="28">
        <v>2.4E-2</v>
      </c>
      <c r="AN80" s="28">
        <v>2.5000000000000001E-2</v>
      </c>
      <c r="AO80" s="28">
        <v>2.7E-2</v>
      </c>
      <c r="AU80" s="11" t="s">
        <v>253</v>
      </c>
      <c r="AV80" s="28">
        <v>1.54</v>
      </c>
      <c r="AW80" s="28">
        <v>1.54</v>
      </c>
      <c r="AX80" s="28">
        <v>1.61</v>
      </c>
      <c r="AY80" s="28">
        <v>1.72</v>
      </c>
      <c r="AZ80" s="28">
        <v>1.83</v>
      </c>
      <c r="BA80" s="28">
        <v>2.23</v>
      </c>
      <c r="BB80" s="28">
        <v>2.59</v>
      </c>
      <c r="BC80" s="49"/>
      <c r="BD80" s="28"/>
      <c r="BE80" s="28"/>
      <c r="BF80" s="28"/>
      <c r="BG80" s="28"/>
      <c r="BH80" s="28"/>
      <c r="BI80" s="28">
        <v>2.9000000000000001E-2</v>
      </c>
      <c r="BJ80" s="28">
        <v>3.1E-2</v>
      </c>
      <c r="BK80" s="28">
        <v>3.4000000000000002E-2</v>
      </c>
      <c r="BL80" s="28">
        <v>0.04</v>
      </c>
    </row>
    <row r="81" spans="1:64" x14ac:dyDescent="0.15">
      <c r="A81" s="11" t="s">
        <v>254</v>
      </c>
      <c r="B81" s="28">
        <v>1.27</v>
      </c>
      <c r="C81" s="28">
        <v>1.26</v>
      </c>
      <c r="D81" s="28">
        <v>1.29</v>
      </c>
      <c r="E81" s="28">
        <v>1.28</v>
      </c>
      <c r="F81" s="28">
        <v>1.29</v>
      </c>
      <c r="G81" s="28">
        <v>1.3</v>
      </c>
      <c r="H81" s="28">
        <v>1.33</v>
      </c>
      <c r="I81" s="28">
        <v>1.37</v>
      </c>
      <c r="J81" s="28"/>
      <c r="K81" s="28"/>
      <c r="L81" s="28"/>
      <c r="M81" s="28"/>
      <c r="N81" s="28"/>
      <c r="O81" s="28">
        <v>7.0999999999999994E-2</v>
      </c>
      <c r="P81" s="28">
        <v>7.1999999999999995E-2</v>
      </c>
      <c r="Q81" s="28">
        <v>7.0000000000000007E-2</v>
      </c>
      <c r="R81" s="28">
        <v>7.4999999999999997E-2</v>
      </c>
      <c r="S81" s="28">
        <v>7.4999999999999997E-2</v>
      </c>
      <c r="Y81" s="11" t="s">
        <v>254</v>
      </c>
      <c r="Z81" s="28">
        <v>1.4</v>
      </c>
      <c r="AA81" s="28">
        <v>1.39</v>
      </c>
      <c r="AB81" s="28">
        <v>1.45</v>
      </c>
      <c r="AC81" s="28">
        <v>1.49</v>
      </c>
      <c r="AD81" s="28">
        <v>1.61</v>
      </c>
      <c r="AE81" s="28">
        <v>1.77</v>
      </c>
      <c r="AF81" s="28">
        <v>2.0099999999999998</v>
      </c>
      <c r="AG81" s="28"/>
      <c r="AH81" s="37"/>
      <c r="AI81" s="28"/>
      <c r="AJ81" s="37"/>
      <c r="AK81" s="37"/>
      <c r="AL81" s="28">
        <v>7.2999999999999995E-2</v>
      </c>
      <c r="AM81" s="28">
        <v>7.3999999999999996E-2</v>
      </c>
      <c r="AN81" s="28">
        <v>8.2000000000000003E-2</v>
      </c>
      <c r="AO81" s="28">
        <v>9.2999999999999999E-2</v>
      </c>
      <c r="AU81" s="11" t="s">
        <v>254</v>
      </c>
      <c r="AV81" s="28">
        <v>1.45</v>
      </c>
      <c r="AW81" s="28">
        <v>1.43</v>
      </c>
      <c r="AX81" s="28">
        <v>1.47</v>
      </c>
      <c r="AY81" s="28">
        <v>1.56</v>
      </c>
      <c r="AZ81" s="28">
        <v>1.63</v>
      </c>
      <c r="BA81" s="28">
        <v>1.92</v>
      </c>
      <c r="BB81" s="28">
        <v>2.17</v>
      </c>
      <c r="BC81" s="49"/>
      <c r="BD81" s="28"/>
      <c r="BE81" s="28"/>
      <c r="BF81" s="28"/>
      <c r="BG81" s="28"/>
      <c r="BH81" s="28"/>
      <c r="BI81" s="28">
        <v>7.5999999999999998E-2</v>
      </c>
      <c r="BJ81" s="28">
        <v>7.9000000000000001E-2</v>
      </c>
      <c r="BK81" s="28">
        <v>8.1000000000000003E-2</v>
      </c>
      <c r="BL81" s="28">
        <v>0.1</v>
      </c>
    </row>
    <row r="82" spans="1:64" x14ac:dyDescent="0.15">
      <c r="A82" s="11" t="s">
        <v>255</v>
      </c>
      <c r="B82" s="28">
        <v>1.26</v>
      </c>
      <c r="C82" s="28">
        <v>1.27</v>
      </c>
      <c r="D82" s="28">
        <v>1.29</v>
      </c>
      <c r="E82" s="28">
        <v>1.3</v>
      </c>
      <c r="F82" s="28">
        <v>1.3</v>
      </c>
      <c r="G82" s="28">
        <v>1.32</v>
      </c>
      <c r="H82" s="28">
        <v>1.38</v>
      </c>
      <c r="I82" s="28">
        <v>1.44</v>
      </c>
      <c r="J82" s="28"/>
      <c r="K82" s="28"/>
      <c r="L82" s="28"/>
      <c r="M82" s="28"/>
      <c r="N82" s="28"/>
      <c r="O82" s="28">
        <v>1.9E-2</v>
      </c>
      <c r="P82" s="28">
        <v>1.7999999999999999E-2</v>
      </c>
      <c r="Q82" s="28">
        <v>1.9E-2</v>
      </c>
      <c r="R82" s="28">
        <v>1.9E-2</v>
      </c>
      <c r="S82" s="28">
        <v>1.7999999999999999E-2</v>
      </c>
      <c r="Y82" s="11" t="s">
        <v>255</v>
      </c>
      <c r="Z82" s="28">
        <v>1.43</v>
      </c>
      <c r="AA82" s="28">
        <v>1.45</v>
      </c>
      <c r="AB82" s="28">
        <v>1.43</v>
      </c>
      <c r="AC82" s="28">
        <v>1.49</v>
      </c>
      <c r="AD82" s="28">
        <v>1.67</v>
      </c>
      <c r="AE82" s="28">
        <v>1.93</v>
      </c>
      <c r="AF82" s="28">
        <v>2.27</v>
      </c>
      <c r="AG82" s="28"/>
      <c r="AH82" s="37"/>
      <c r="AI82" s="28"/>
      <c r="AJ82" s="37"/>
      <c r="AK82" s="37"/>
      <c r="AL82" s="28">
        <v>1.6E-2</v>
      </c>
      <c r="AM82" s="28">
        <v>1.6E-2</v>
      </c>
      <c r="AN82" s="28">
        <v>1.7999999999999999E-2</v>
      </c>
      <c r="AO82" s="28">
        <v>0.02</v>
      </c>
      <c r="AU82" s="11" t="s">
        <v>255</v>
      </c>
      <c r="AV82" s="28">
        <v>1.49</v>
      </c>
      <c r="AW82" s="28">
        <v>1.46</v>
      </c>
      <c r="AX82" s="28">
        <v>1.49</v>
      </c>
      <c r="AY82" s="28">
        <v>1.59</v>
      </c>
      <c r="AZ82" s="28">
        <v>1.7</v>
      </c>
      <c r="BA82" s="28">
        <v>2.0699999999999998</v>
      </c>
      <c r="BB82" s="28">
        <v>2.4</v>
      </c>
      <c r="BC82" s="49"/>
      <c r="BD82" s="28"/>
      <c r="BE82" s="28"/>
      <c r="BF82" s="28"/>
      <c r="BG82" s="28"/>
      <c r="BH82" s="28"/>
      <c r="BI82" s="28">
        <v>1.6E-2</v>
      </c>
      <c r="BJ82" s="28">
        <v>1.7999999999999999E-2</v>
      </c>
      <c r="BK82" s="28">
        <v>1.7999999999999999E-2</v>
      </c>
      <c r="BL82" s="28">
        <v>2.1999999999999999E-2</v>
      </c>
    </row>
    <row r="83" spans="1:64" x14ac:dyDescent="0.15">
      <c r="A83" s="11" t="s">
        <v>256</v>
      </c>
      <c r="B83" s="28">
        <v>1.24</v>
      </c>
      <c r="C83" s="28">
        <v>1.24</v>
      </c>
      <c r="D83" s="28">
        <v>1.25</v>
      </c>
      <c r="E83" s="28">
        <v>1.3</v>
      </c>
      <c r="F83" s="28">
        <v>1.29</v>
      </c>
      <c r="G83" s="28">
        <v>1.32</v>
      </c>
      <c r="H83" s="28">
        <v>1.42</v>
      </c>
      <c r="I83" s="28">
        <v>1.51</v>
      </c>
      <c r="J83" s="28"/>
      <c r="K83" s="28"/>
      <c r="L83" s="28"/>
      <c r="M83" s="28"/>
      <c r="N83" s="28"/>
      <c r="O83" s="28">
        <v>0.1</v>
      </c>
      <c r="P83" s="28">
        <v>0.11</v>
      </c>
      <c r="Q83" s="28">
        <v>0.11</v>
      </c>
      <c r="R83" s="28">
        <v>0.12</v>
      </c>
      <c r="S83" s="28">
        <v>0.11</v>
      </c>
      <c r="Y83" s="11" t="s">
        <v>256</v>
      </c>
      <c r="Z83" s="28">
        <v>1.44</v>
      </c>
      <c r="AA83" s="28">
        <v>1.47</v>
      </c>
      <c r="AB83" s="28">
        <v>1.42</v>
      </c>
      <c r="AC83" s="28">
        <v>1.5</v>
      </c>
      <c r="AD83" s="28">
        <v>1.73</v>
      </c>
      <c r="AE83" s="28">
        <v>2.09</v>
      </c>
      <c r="AF83" s="28">
        <v>2.42</v>
      </c>
      <c r="AG83" s="28"/>
      <c r="AH83" s="37"/>
      <c r="AI83" s="28"/>
      <c r="AJ83" s="37"/>
      <c r="AK83" s="37"/>
      <c r="AL83" s="28">
        <v>9.9000000000000005E-2</v>
      </c>
      <c r="AM83" s="28">
        <v>0.11</v>
      </c>
      <c r="AN83" s="28">
        <v>0.13</v>
      </c>
      <c r="AO83" s="28">
        <v>0.14000000000000001</v>
      </c>
      <c r="AU83" s="11" t="s">
        <v>256</v>
      </c>
      <c r="AV83" s="28">
        <v>1.38</v>
      </c>
      <c r="AW83" s="28">
        <v>1.37</v>
      </c>
      <c r="AX83" s="28">
        <v>1.38</v>
      </c>
      <c r="AY83" s="28">
        <v>1.48</v>
      </c>
      <c r="AZ83" s="28">
        <v>1.57</v>
      </c>
      <c r="BA83" s="28">
        <v>1.88</v>
      </c>
      <c r="BB83" s="28">
        <v>2.2000000000000002</v>
      </c>
      <c r="BC83" s="49"/>
      <c r="BD83" s="28"/>
      <c r="BE83" s="28"/>
      <c r="BF83" s="28"/>
      <c r="BG83" s="28"/>
      <c r="BH83" s="28"/>
      <c r="BI83" s="28">
        <v>9.7000000000000003E-2</v>
      </c>
      <c r="BJ83" s="28">
        <v>0.1</v>
      </c>
      <c r="BK83" s="28">
        <v>0.12</v>
      </c>
      <c r="BL83" s="28">
        <v>0.13</v>
      </c>
    </row>
    <row r="84" spans="1:64" x14ac:dyDescent="0.15">
      <c r="A84" s="11" t="s">
        <v>257</v>
      </c>
      <c r="B84" s="28">
        <v>1.28</v>
      </c>
      <c r="C84" s="28">
        <v>1.27</v>
      </c>
      <c r="D84" s="28">
        <v>1.28</v>
      </c>
      <c r="E84" s="28">
        <v>1.3</v>
      </c>
      <c r="F84" s="28">
        <v>1.35</v>
      </c>
      <c r="G84" s="28">
        <v>1.33</v>
      </c>
      <c r="H84" s="28">
        <v>1.42</v>
      </c>
      <c r="I84" s="28">
        <v>1.5</v>
      </c>
      <c r="J84" s="28"/>
      <c r="K84" s="28"/>
      <c r="L84" s="28"/>
      <c r="M84" s="28"/>
      <c r="N84" s="28"/>
      <c r="O84" s="28">
        <v>5.6000000000000001E-2</v>
      </c>
      <c r="P84" s="28">
        <v>0.06</v>
      </c>
      <c r="Q84" s="28">
        <v>0.06</v>
      </c>
      <c r="R84" s="28">
        <v>6.5000000000000002E-2</v>
      </c>
      <c r="S84" s="28">
        <v>6.8000000000000005E-2</v>
      </c>
      <c r="Y84" s="11" t="s">
        <v>257</v>
      </c>
      <c r="Z84" s="28">
        <v>1.66</v>
      </c>
      <c r="AA84" s="28">
        <v>1.66</v>
      </c>
      <c r="AB84" s="28">
        <v>1.63</v>
      </c>
      <c r="AC84" s="28">
        <v>1.73</v>
      </c>
      <c r="AD84" s="28">
        <v>2.0099999999999998</v>
      </c>
      <c r="AE84" s="28">
        <v>2.5099999999999998</v>
      </c>
      <c r="AF84" s="28">
        <v>2.96</v>
      </c>
      <c r="AG84" s="28"/>
      <c r="AH84" s="37"/>
      <c r="AI84" s="28"/>
      <c r="AJ84" s="37"/>
      <c r="AK84" s="37"/>
      <c r="AL84" s="28">
        <v>5.3999999999999999E-2</v>
      </c>
      <c r="AM84" s="28">
        <v>5.7000000000000002E-2</v>
      </c>
      <c r="AN84" s="28">
        <v>6.4000000000000001E-2</v>
      </c>
      <c r="AO84" s="28">
        <v>7.8E-2</v>
      </c>
      <c r="AU84" s="11" t="s">
        <v>257</v>
      </c>
      <c r="AV84" s="28">
        <v>1.46</v>
      </c>
      <c r="AW84" s="28">
        <v>1.46</v>
      </c>
      <c r="AX84" s="28">
        <v>1.45</v>
      </c>
      <c r="AY84" s="28">
        <v>1.57</v>
      </c>
      <c r="AZ84" s="28">
        <v>1.67</v>
      </c>
      <c r="BA84" s="28">
        <v>2.0299999999999998</v>
      </c>
      <c r="BB84" s="28">
        <v>2.35</v>
      </c>
      <c r="BC84" s="49"/>
      <c r="BD84" s="28"/>
      <c r="BE84" s="28"/>
      <c r="BF84" s="28"/>
      <c r="BG84" s="28"/>
      <c r="BH84" s="28"/>
      <c r="BI84" s="28">
        <v>4.8000000000000001E-2</v>
      </c>
      <c r="BJ84" s="28">
        <v>5.6000000000000001E-2</v>
      </c>
      <c r="BK84" s="28">
        <v>5.7000000000000002E-2</v>
      </c>
      <c r="BL84" s="28">
        <v>6.8000000000000005E-2</v>
      </c>
    </row>
    <row r="85" spans="1:64" x14ac:dyDescent="0.15">
      <c r="A85" s="11" t="s">
        <v>258</v>
      </c>
      <c r="B85" s="28">
        <v>1.1100000000000001</v>
      </c>
      <c r="C85" s="28">
        <v>1.1200000000000001</v>
      </c>
      <c r="D85" s="28">
        <v>1.1299999999999999</v>
      </c>
      <c r="E85" s="28">
        <v>1.1299999999999999</v>
      </c>
      <c r="F85" s="28">
        <v>1.1399999999999999</v>
      </c>
      <c r="G85" s="28">
        <v>1.1499999999999999</v>
      </c>
      <c r="H85" s="28">
        <v>1.19</v>
      </c>
      <c r="I85" s="28">
        <v>1.21</v>
      </c>
      <c r="J85" s="28"/>
      <c r="K85" s="28"/>
      <c r="L85" s="28"/>
      <c r="M85" s="28"/>
      <c r="N85" s="28"/>
      <c r="O85" s="28">
        <v>2.4E-2</v>
      </c>
      <c r="P85" s="28">
        <v>2.5000000000000001E-2</v>
      </c>
      <c r="Q85" s="28">
        <v>2.5000000000000001E-2</v>
      </c>
      <c r="R85" s="28">
        <v>2.7E-2</v>
      </c>
      <c r="S85" s="28">
        <v>2.7E-2</v>
      </c>
      <c r="Y85" s="11" t="s">
        <v>258</v>
      </c>
      <c r="Z85" s="28">
        <v>1.37</v>
      </c>
      <c r="AA85" s="28">
        <v>1.38</v>
      </c>
      <c r="AB85" s="28">
        <v>1.36</v>
      </c>
      <c r="AC85" s="28">
        <v>1.41</v>
      </c>
      <c r="AD85" s="28">
        <v>1.6</v>
      </c>
      <c r="AE85" s="28">
        <v>1.89</v>
      </c>
      <c r="AF85" s="28">
        <v>2.21</v>
      </c>
      <c r="AG85" s="28"/>
      <c r="AH85" s="37"/>
      <c r="AI85" s="28"/>
      <c r="AJ85" s="37"/>
      <c r="AK85" s="37"/>
      <c r="AL85" s="28">
        <v>2.3E-2</v>
      </c>
      <c r="AM85" s="28">
        <v>2.3E-2</v>
      </c>
      <c r="AN85" s="28">
        <v>2.7E-2</v>
      </c>
      <c r="AO85" s="28">
        <v>0.03</v>
      </c>
      <c r="AU85" s="11" t="s">
        <v>258</v>
      </c>
      <c r="AV85" s="28">
        <v>1.33</v>
      </c>
      <c r="AW85" s="28">
        <v>1.33</v>
      </c>
      <c r="AX85" s="28">
        <v>1.34</v>
      </c>
      <c r="AY85" s="28">
        <v>1.43</v>
      </c>
      <c r="AZ85" s="28">
        <v>1.51</v>
      </c>
      <c r="BA85" s="28">
        <v>1.81</v>
      </c>
      <c r="BB85" s="28">
        <v>2.1</v>
      </c>
      <c r="BC85" s="49"/>
      <c r="BD85" s="28"/>
      <c r="BE85" s="28"/>
      <c r="BF85" s="28"/>
      <c r="BG85" s="28"/>
      <c r="BH85" s="28"/>
      <c r="BI85" s="28">
        <v>2.1999999999999999E-2</v>
      </c>
      <c r="BJ85" s="28">
        <v>2.5000000000000001E-2</v>
      </c>
      <c r="BK85" s="28">
        <v>2.5000000000000001E-2</v>
      </c>
      <c r="BL85" s="28">
        <v>2.8000000000000001E-2</v>
      </c>
    </row>
    <row r="86" spans="1:64" x14ac:dyDescent="0.15">
      <c r="A86" s="11" t="s">
        <v>259</v>
      </c>
      <c r="B86" s="28">
        <v>1.32</v>
      </c>
      <c r="C86" s="28">
        <v>1.33</v>
      </c>
      <c r="D86" s="28">
        <v>1.34</v>
      </c>
      <c r="E86" s="28">
        <v>1.37</v>
      </c>
      <c r="F86" s="28">
        <v>1.42</v>
      </c>
      <c r="G86" s="28">
        <v>1.42</v>
      </c>
      <c r="H86" s="28">
        <v>1.51</v>
      </c>
      <c r="I86" s="28">
        <v>1.62</v>
      </c>
      <c r="J86" s="28"/>
      <c r="K86" s="28"/>
      <c r="L86" s="28"/>
      <c r="M86" s="28"/>
      <c r="N86" s="28"/>
      <c r="O86" s="28">
        <v>0.1</v>
      </c>
      <c r="P86" s="28">
        <v>0.09</v>
      </c>
      <c r="Q86" s="28">
        <v>9.9000000000000005E-2</v>
      </c>
      <c r="R86" s="28">
        <v>0.1</v>
      </c>
      <c r="S86" s="28">
        <v>0.1</v>
      </c>
      <c r="Y86" s="11" t="s">
        <v>259</v>
      </c>
      <c r="Z86" s="28">
        <v>2.2000000000000002</v>
      </c>
      <c r="AA86" s="28">
        <v>2.29</v>
      </c>
      <c r="AB86" s="28">
        <v>2.17</v>
      </c>
      <c r="AC86" s="28">
        <v>2.35</v>
      </c>
      <c r="AD86" s="28">
        <v>2.92</v>
      </c>
      <c r="AE86" s="28">
        <v>3.77</v>
      </c>
      <c r="AF86" s="28">
        <v>4.58</v>
      </c>
      <c r="AG86" s="28"/>
      <c r="AH86" s="37"/>
      <c r="AI86" s="28"/>
      <c r="AJ86" s="37"/>
      <c r="AK86" s="37"/>
      <c r="AL86" s="28">
        <v>0.1</v>
      </c>
      <c r="AM86" s="28">
        <v>0.12</v>
      </c>
      <c r="AN86" s="28">
        <v>0.14000000000000001</v>
      </c>
      <c r="AO86" s="28">
        <v>0.18</v>
      </c>
      <c r="AU86" s="11" t="s">
        <v>259</v>
      </c>
      <c r="AV86" s="28">
        <v>1.56</v>
      </c>
      <c r="AW86" s="28">
        <v>1.55</v>
      </c>
      <c r="AX86" s="28">
        <v>1.57</v>
      </c>
      <c r="AY86" s="28">
        <v>1.66</v>
      </c>
      <c r="AZ86" s="28">
        <v>1.8</v>
      </c>
      <c r="BA86" s="28">
        <v>2.23</v>
      </c>
      <c r="BB86" s="28">
        <v>2.64</v>
      </c>
      <c r="BC86" s="49"/>
      <c r="BD86" s="28"/>
      <c r="BE86" s="28"/>
      <c r="BF86" s="28"/>
      <c r="BG86" s="28"/>
      <c r="BH86" s="28"/>
      <c r="BI86" s="28">
        <v>7.9000000000000001E-2</v>
      </c>
      <c r="BJ86" s="28">
        <v>8.5999999999999993E-2</v>
      </c>
      <c r="BK86" s="28">
        <v>9.9000000000000005E-2</v>
      </c>
      <c r="BL86" s="28">
        <v>0.11</v>
      </c>
    </row>
    <row r="87" spans="1:64" x14ac:dyDescent="0.15">
      <c r="A87" s="11" t="s">
        <v>260</v>
      </c>
      <c r="B87" s="28">
        <v>1.1599999999999999</v>
      </c>
      <c r="C87" s="28">
        <v>1.1499999999999999</v>
      </c>
      <c r="D87" s="28">
        <v>1.17</v>
      </c>
      <c r="E87" s="28">
        <v>1.1599999999999999</v>
      </c>
      <c r="F87" s="28">
        <v>1.19</v>
      </c>
      <c r="G87" s="28">
        <v>1.18</v>
      </c>
      <c r="H87" s="28">
        <v>1.21</v>
      </c>
      <c r="I87" s="28">
        <v>1.24</v>
      </c>
      <c r="J87" s="28"/>
      <c r="K87" s="28"/>
      <c r="L87" s="28"/>
      <c r="M87" s="28"/>
      <c r="N87" s="28"/>
      <c r="O87" s="28">
        <v>1.4999999999999999E-2</v>
      </c>
      <c r="P87" s="28">
        <v>1.6E-2</v>
      </c>
      <c r="Q87" s="28">
        <v>1.6E-2</v>
      </c>
      <c r="R87" s="28">
        <v>1.7000000000000001E-2</v>
      </c>
      <c r="S87" s="28">
        <v>1.7000000000000001E-2</v>
      </c>
      <c r="Y87" s="11" t="s">
        <v>260</v>
      </c>
      <c r="Z87" s="28">
        <v>1.5</v>
      </c>
      <c r="AA87" s="28">
        <v>1.52</v>
      </c>
      <c r="AB87" s="28">
        <v>1.48</v>
      </c>
      <c r="AC87" s="28">
        <v>1.55</v>
      </c>
      <c r="AD87" s="28">
        <v>1.77</v>
      </c>
      <c r="AE87" s="28">
        <v>2.13</v>
      </c>
      <c r="AF87" s="28">
        <v>2.4700000000000002</v>
      </c>
      <c r="AG87" s="28"/>
      <c r="AH87" s="37"/>
      <c r="AI87" s="28"/>
      <c r="AJ87" s="37"/>
      <c r="AK87" s="37"/>
      <c r="AL87" s="28">
        <v>1.4E-2</v>
      </c>
      <c r="AM87" s="28">
        <v>1.6E-2</v>
      </c>
      <c r="AN87" s="28">
        <v>1.7999999999999999E-2</v>
      </c>
      <c r="AO87" s="28">
        <v>1.9E-2</v>
      </c>
      <c r="AU87" s="11" t="s">
        <v>260</v>
      </c>
      <c r="AV87" s="28">
        <v>1.53</v>
      </c>
      <c r="AW87" s="28">
        <v>1.56</v>
      </c>
      <c r="AX87" s="28">
        <v>1.57</v>
      </c>
      <c r="AY87" s="28">
        <v>1.7</v>
      </c>
      <c r="AZ87" s="28">
        <v>1.82</v>
      </c>
      <c r="BA87" s="28">
        <v>2.25</v>
      </c>
      <c r="BB87" s="28">
        <v>2.67</v>
      </c>
      <c r="BC87" s="49"/>
      <c r="BD87" s="28"/>
      <c r="BE87" s="28"/>
      <c r="BF87" s="28"/>
      <c r="BG87" s="28"/>
      <c r="BH87" s="28"/>
      <c r="BI87" s="28">
        <v>1.4E-2</v>
      </c>
      <c r="BJ87" s="28">
        <v>1.7000000000000001E-2</v>
      </c>
      <c r="BK87" s="28">
        <v>1.9E-2</v>
      </c>
      <c r="BL87" s="28">
        <v>2.1999999999999999E-2</v>
      </c>
    </row>
    <row r="88" spans="1:64" x14ac:dyDescent="0.15">
      <c r="A88" s="11" t="s">
        <v>261</v>
      </c>
      <c r="B88" s="28">
        <v>1.23</v>
      </c>
      <c r="C88" s="28">
        <v>1.21</v>
      </c>
      <c r="D88" s="28">
        <v>1.22</v>
      </c>
      <c r="E88" s="28">
        <v>1.24</v>
      </c>
      <c r="F88" s="28">
        <v>1.25</v>
      </c>
      <c r="G88" s="28">
        <v>1.26</v>
      </c>
      <c r="H88" s="28">
        <v>1.31</v>
      </c>
      <c r="I88" s="28">
        <v>1.35</v>
      </c>
      <c r="J88" s="28"/>
      <c r="K88" s="28"/>
      <c r="L88" s="28"/>
      <c r="M88" s="28"/>
      <c r="N88" s="28"/>
      <c r="O88" s="28">
        <v>0.11</v>
      </c>
      <c r="P88" s="28">
        <v>0.1</v>
      </c>
      <c r="Q88" s="28">
        <v>0.11</v>
      </c>
      <c r="R88" s="28">
        <v>0.11</v>
      </c>
      <c r="S88" s="28">
        <v>0.12</v>
      </c>
      <c r="Y88" s="11" t="s">
        <v>261</v>
      </c>
      <c r="Z88" s="28">
        <v>1.55</v>
      </c>
      <c r="AA88" s="28">
        <v>1.56</v>
      </c>
      <c r="AB88" s="28">
        <v>1.5</v>
      </c>
      <c r="AC88" s="28">
        <v>1.63</v>
      </c>
      <c r="AD88" s="28">
        <v>1.86</v>
      </c>
      <c r="AE88" s="28">
        <v>2.2200000000000002</v>
      </c>
      <c r="AF88" s="28">
        <v>2.59</v>
      </c>
      <c r="AG88" s="28"/>
      <c r="AH88" s="37"/>
      <c r="AI88" s="28"/>
      <c r="AJ88" s="37"/>
      <c r="AK88" s="37"/>
      <c r="AL88" s="28">
        <v>0.11</v>
      </c>
      <c r="AM88" s="28">
        <v>0.12</v>
      </c>
      <c r="AN88" s="28">
        <v>0.13</v>
      </c>
      <c r="AO88" s="28">
        <v>0.16</v>
      </c>
      <c r="AU88" s="11" t="s">
        <v>261</v>
      </c>
      <c r="AV88" s="28">
        <v>1.65</v>
      </c>
      <c r="AW88" s="28">
        <v>1.66</v>
      </c>
      <c r="AX88" s="28">
        <v>1.68</v>
      </c>
      <c r="AY88" s="28">
        <v>1.81</v>
      </c>
      <c r="AZ88" s="28">
        <v>1.96</v>
      </c>
      <c r="BA88" s="28">
        <v>2.52</v>
      </c>
      <c r="BB88" s="28">
        <v>2.93</v>
      </c>
      <c r="BC88" s="49"/>
      <c r="BD88" s="28"/>
      <c r="BE88" s="28"/>
      <c r="BF88" s="28"/>
      <c r="BG88" s="28"/>
      <c r="BH88" s="28"/>
      <c r="BI88" s="28">
        <v>0.11</v>
      </c>
      <c r="BJ88" s="28">
        <v>0.12</v>
      </c>
      <c r="BK88" s="28">
        <v>0.15</v>
      </c>
      <c r="BL88" s="28">
        <v>0.17</v>
      </c>
    </row>
    <row r="89" spans="1:64" x14ac:dyDescent="0.15">
      <c r="A89" s="11" t="s">
        <v>262</v>
      </c>
      <c r="B89" s="28">
        <v>1.25</v>
      </c>
      <c r="C89" s="28">
        <v>1.25</v>
      </c>
      <c r="D89" s="28">
        <v>1.25</v>
      </c>
      <c r="E89" s="28">
        <v>1.25</v>
      </c>
      <c r="F89" s="28">
        <v>1.29</v>
      </c>
      <c r="G89" s="28">
        <v>1.28</v>
      </c>
      <c r="H89" s="28">
        <v>1.33</v>
      </c>
      <c r="I89" s="28">
        <v>1.36</v>
      </c>
      <c r="J89" s="28"/>
      <c r="K89" s="28"/>
      <c r="L89" s="28"/>
      <c r="M89" s="28"/>
      <c r="N89" s="28"/>
      <c r="O89" s="28">
        <v>2.3E-2</v>
      </c>
      <c r="P89" s="28">
        <v>2.1999999999999999E-2</v>
      </c>
      <c r="Q89" s="28">
        <v>2.4E-2</v>
      </c>
      <c r="R89" s="28">
        <v>2.4E-2</v>
      </c>
      <c r="S89" s="28">
        <v>2.4E-2</v>
      </c>
      <c r="Y89" s="11" t="s">
        <v>262</v>
      </c>
      <c r="Z89" s="28">
        <v>1.71</v>
      </c>
      <c r="AA89" s="28">
        <v>1.72</v>
      </c>
      <c r="AB89" s="28">
        <v>1.68</v>
      </c>
      <c r="AC89" s="28">
        <v>1.77</v>
      </c>
      <c r="AD89" s="28">
        <v>2.0499999999999998</v>
      </c>
      <c r="AE89" s="28">
        <v>2.5</v>
      </c>
      <c r="AF89" s="28">
        <v>2.96</v>
      </c>
      <c r="AG89" s="28"/>
      <c r="AH89" s="37"/>
      <c r="AI89" s="28"/>
      <c r="AJ89" s="37"/>
      <c r="AK89" s="37"/>
      <c r="AL89" s="28">
        <v>2.4E-2</v>
      </c>
      <c r="AM89" s="28">
        <v>2.8000000000000001E-2</v>
      </c>
      <c r="AN89" s="28">
        <v>0.03</v>
      </c>
      <c r="AO89" s="28">
        <v>3.6999999999999998E-2</v>
      </c>
      <c r="AU89" s="11" t="s">
        <v>262</v>
      </c>
      <c r="AV89" s="28">
        <v>1.66</v>
      </c>
      <c r="AW89" s="28">
        <v>1.68</v>
      </c>
      <c r="AX89" s="28">
        <v>1.69</v>
      </c>
      <c r="AY89" s="28">
        <v>1.82</v>
      </c>
      <c r="AZ89" s="28">
        <v>1.96</v>
      </c>
      <c r="BA89" s="28">
        <v>2.44</v>
      </c>
      <c r="BB89" s="28">
        <v>2.91</v>
      </c>
      <c r="BC89" s="49"/>
      <c r="BD89" s="28"/>
      <c r="BE89" s="28"/>
      <c r="BF89" s="28"/>
      <c r="BG89" s="28"/>
      <c r="BH89" s="28"/>
      <c r="BI89" s="28">
        <v>2.5000000000000001E-2</v>
      </c>
      <c r="BJ89" s="28">
        <v>2.5999999999999999E-2</v>
      </c>
      <c r="BK89" s="28">
        <v>3.2000000000000001E-2</v>
      </c>
      <c r="BL89" s="28">
        <v>3.5999999999999997E-2</v>
      </c>
    </row>
    <row r="90" spans="1:64" x14ac:dyDescent="0.15">
      <c r="A90" s="11" t="s">
        <v>263</v>
      </c>
      <c r="B90" s="28">
        <v>1.35</v>
      </c>
      <c r="C90" s="28">
        <v>1.39</v>
      </c>
      <c r="D90" s="28">
        <v>1.38</v>
      </c>
      <c r="E90" s="28">
        <v>1.38</v>
      </c>
      <c r="F90" s="28">
        <v>1.41</v>
      </c>
      <c r="G90" s="28">
        <v>1.47</v>
      </c>
      <c r="H90" s="28">
        <v>1.54</v>
      </c>
      <c r="I90" s="28">
        <v>1.67</v>
      </c>
      <c r="J90" s="28"/>
      <c r="K90" s="28"/>
      <c r="L90" s="28"/>
      <c r="M90" s="28"/>
      <c r="N90" s="28"/>
      <c r="O90" s="28">
        <v>8.3000000000000004E-2</v>
      </c>
      <c r="P90" s="28">
        <v>8.4000000000000005E-2</v>
      </c>
      <c r="Q90" s="28">
        <v>8.3000000000000004E-2</v>
      </c>
      <c r="R90" s="28">
        <v>9.0999999999999998E-2</v>
      </c>
      <c r="S90" s="28">
        <v>0.09</v>
      </c>
      <c r="Y90" s="11" t="s">
        <v>263</v>
      </c>
      <c r="Z90" s="28">
        <v>1.65</v>
      </c>
      <c r="AA90" s="28">
        <v>1.66</v>
      </c>
      <c r="AB90" s="28">
        <v>1.6</v>
      </c>
      <c r="AC90" s="28">
        <v>1.72</v>
      </c>
      <c r="AD90" s="28">
        <v>1.96</v>
      </c>
      <c r="AE90" s="28">
        <v>2.37</v>
      </c>
      <c r="AF90" s="28">
        <v>2.76</v>
      </c>
      <c r="AG90" s="28"/>
      <c r="AH90" s="37"/>
      <c r="AI90" s="28"/>
      <c r="AJ90" s="37"/>
      <c r="AK90" s="37"/>
      <c r="AL90" s="28">
        <v>7.0000000000000007E-2</v>
      </c>
      <c r="AM90" s="28">
        <v>7.8E-2</v>
      </c>
      <c r="AN90" s="28">
        <v>8.5999999999999993E-2</v>
      </c>
      <c r="AO90" s="28">
        <v>0.11</v>
      </c>
      <c r="AU90" s="11" t="s">
        <v>263</v>
      </c>
      <c r="AV90" s="28">
        <v>1.43</v>
      </c>
      <c r="AW90" s="28">
        <v>1.43</v>
      </c>
      <c r="AX90" s="28">
        <v>1.45</v>
      </c>
      <c r="AY90" s="28">
        <v>1.53</v>
      </c>
      <c r="AZ90" s="28">
        <v>1.62</v>
      </c>
      <c r="BA90" s="28">
        <v>1.93</v>
      </c>
      <c r="BB90" s="28">
        <v>2.2200000000000002</v>
      </c>
      <c r="BC90" s="49"/>
      <c r="BD90" s="28"/>
      <c r="BE90" s="28"/>
      <c r="BF90" s="28"/>
      <c r="BG90" s="28"/>
      <c r="BH90" s="28"/>
      <c r="BI90" s="28">
        <v>6.5000000000000002E-2</v>
      </c>
      <c r="BJ90" s="28">
        <v>7.0000000000000007E-2</v>
      </c>
      <c r="BK90" s="28">
        <v>8.5000000000000006E-2</v>
      </c>
      <c r="BL90" s="28">
        <v>8.7999999999999995E-2</v>
      </c>
    </row>
    <row r="91" spans="1:64" x14ac:dyDescent="0.15">
      <c r="A91" s="11" t="s">
        <v>264</v>
      </c>
      <c r="B91" s="28">
        <v>1.23</v>
      </c>
      <c r="C91" s="28">
        <v>1.22</v>
      </c>
      <c r="D91" s="28">
        <v>1.24</v>
      </c>
      <c r="E91" s="28">
        <v>1.24</v>
      </c>
      <c r="F91" s="28">
        <v>1.25</v>
      </c>
      <c r="G91" s="28">
        <v>1.27</v>
      </c>
      <c r="H91" s="28">
        <v>1.28</v>
      </c>
      <c r="I91" s="28">
        <v>1.33</v>
      </c>
      <c r="J91" s="28"/>
      <c r="K91" s="28"/>
      <c r="L91" s="28"/>
      <c r="M91" s="28"/>
      <c r="N91" s="28"/>
      <c r="O91" s="28">
        <v>1.2999999999999999E-2</v>
      </c>
      <c r="P91" s="28">
        <v>1.2999999999999999E-2</v>
      </c>
      <c r="Q91" s="28">
        <v>1.2999999999999999E-2</v>
      </c>
      <c r="R91" s="28">
        <v>1.2999999999999999E-2</v>
      </c>
      <c r="S91" s="28">
        <v>1.4999999999999999E-2</v>
      </c>
      <c r="Y91" s="11" t="s">
        <v>264</v>
      </c>
      <c r="Z91" s="28">
        <v>1.56</v>
      </c>
      <c r="AA91" s="28">
        <v>1.59</v>
      </c>
      <c r="AB91" s="28">
        <v>1.54</v>
      </c>
      <c r="AC91" s="28">
        <v>1.63</v>
      </c>
      <c r="AD91" s="28">
        <v>1.85</v>
      </c>
      <c r="AE91" s="28">
        <v>2.2000000000000002</v>
      </c>
      <c r="AF91" s="28">
        <v>2.54</v>
      </c>
      <c r="AG91" s="28"/>
      <c r="AH91" s="37"/>
      <c r="AI91" s="28"/>
      <c r="AJ91" s="37"/>
      <c r="AK91" s="37"/>
      <c r="AL91" s="28">
        <v>1.0999999999999999E-2</v>
      </c>
      <c r="AM91" s="28">
        <v>1.2E-2</v>
      </c>
      <c r="AN91" s="28">
        <v>1.2999999999999999E-2</v>
      </c>
      <c r="AO91" s="28">
        <v>1.6E-2</v>
      </c>
      <c r="AU91" s="11" t="s">
        <v>264</v>
      </c>
      <c r="AV91" s="28">
        <v>1.59</v>
      </c>
      <c r="AW91" s="28">
        <v>1.61</v>
      </c>
      <c r="AX91" s="28">
        <v>1.62</v>
      </c>
      <c r="AY91" s="28">
        <v>1.75</v>
      </c>
      <c r="AZ91" s="28">
        <v>1.87</v>
      </c>
      <c r="BA91" s="28">
        <v>2.3199999999999998</v>
      </c>
      <c r="BB91" s="28">
        <v>2.72</v>
      </c>
      <c r="BC91" s="49"/>
      <c r="BD91" s="28"/>
      <c r="BE91" s="28"/>
      <c r="BF91" s="28"/>
      <c r="BG91" s="28"/>
      <c r="BH91" s="28"/>
      <c r="BI91" s="28">
        <v>1.0999999999999999E-2</v>
      </c>
      <c r="BJ91" s="28">
        <v>1.2E-2</v>
      </c>
      <c r="BK91" s="28">
        <v>1.4999999999999999E-2</v>
      </c>
      <c r="BL91" s="28">
        <v>1.6E-2</v>
      </c>
    </row>
    <row r="92" spans="1:64" x14ac:dyDescent="0.15">
      <c r="A92" s="11" t="s">
        <v>265</v>
      </c>
      <c r="B92" s="28">
        <v>1.44</v>
      </c>
      <c r="C92" s="28">
        <v>1.43</v>
      </c>
      <c r="D92" s="28">
        <v>1.45</v>
      </c>
      <c r="E92" s="28">
        <v>1.45</v>
      </c>
      <c r="F92" s="28">
        <v>1.51</v>
      </c>
      <c r="G92" s="28">
        <v>1.49</v>
      </c>
      <c r="H92" s="28">
        <v>1.62</v>
      </c>
      <c r="I92" s="28">
        <v>1.71</v>
      </c>
      <c r="J92" s="28"/>
      <c r="K92" s="28"/>
      <c r="L92" s="28"/>
      <c r="M92" s="28"/>
      <c r="N92" s="28"/>
      <c r="O92" s="28">
        <v>8.5999999999999993E-2</v>
      </c>
      <c r="P92" s="28">
        <v>0.09</v>
      </c>
      <c r="Q92" s="28">
        <v>9.5000000000000001E-2</v>
      </c>
      <c r="R92" s="28">
        <v>0.09</v>
      </c>
      <c r="S92" s="28">
        <v>0.11</v>
      </c>
      <c r="Y92" s="11" t="s">
        <v>265</v>
      </c>
      <c r="Z92" s="28">
        <v>1.85</v>
      </c>
      <c r="AA92" s="28">
        <v>1.87</v>
      </c>
      <c r="AB92" s="28">
        <v>1.83</v>
      </c>
      <c r="AC92" s="28">
        <v>1.93</v>
      </c>
      <c r="AD92" s="28">
        <v>2.21</v>
      </c>
      <c r="AE92" s="28">
        <v>2.73</v>
      </c>
      <c r="AF92" s="28">
        <v>3.19</v>
      </c>
      <c r="AG92" s="28"/>
      <c r="AH92" s="37"/>
      <c r="AI92" s="28"/>
      <c r="AJ92" s="37"/>
      <c r="AK92" s="37"/>
      <c r="AL92" s="28">
        <v>0.09</v>
      </c>
      <c r="AM92" s="28">
        <v>9.2999999999999999E-2</v>
      </c>
      <c r="AN92" s="28">
        <v>9.7000000000000003E-2</v>
      </c>
      <c r="AO92" s="28">
        <v>0.12</v>
      </c>
      <c r="AU92" s="11" t="s">
        <v>265</v>
      </c>
      <c r="AV92" s="28">
        <v>1.53</v>
      </c>
      <c r="AW92" s="28">
        <v>1.49</v>
      </c>
      <c r="AX92" s="28">
        <v>1.53</v>
      </c>
      <c r="AY92" s="28">
        <v>1.62</v>
      </c>
      <c r="AZ92" s="28">
        <v>1.71</v>
      </c>
      <c r="BA92" s="28">
        <v>1.99</v>
      </c>
      <c r="BB92" s="28">
        <v>2.2799999999999998</v>
      </c>
      <c r="BC92" s="49"/>
      <c r="BD92" s="28"/>
      <c r="BE92" s="28"/>
      <c r="BF92" s="28"/>
      <c r="BG92" s="28"/>
      <c r="BH92" s="28"/>
      <c r="BI92" s="28">
        <v>7.2999999999999995E-2</v>
      </c>
      <c r="BJ92" s="28">
        <v>7.6999999999999999E-2</v>
      </c>
      <c r="BK92" s="28">
        <v>8.5000000000000006E-2</v>
      </c>
      <c r="BL92" s="28">
        <v>9.8000000000000004E-2</v>
      </c>
    </row>
    <row r="93" spans="1:64" x14ac:dyDescent="0.15">
      <c r="A93" s="11" t="s">
        <v>266</v>
      </c>
      <c r="B93" s="28">
        <v>1.21</v>
      </c>
      <c r="C93" s="28">
        <v>1.21</v>
      </c>
      <c r="D93" s="28">
        <v>1.23</v>
      </c>
      <c r="E93" s="28">
        <v>1.23</v>
      </c>
      <c r="F93" s="28">
        <v>1.23</v>
      </c>
      <c r="G93" s="28">
        <v>1.24</v>
      </c>
      <c r="H93" s="28">
        <v>1.26</v>
      </c>
      <c r="I93" s="28">
        <v>1.28</v>
      </c>
      <c r="J93" s="28"/>
      <c r="K93" s="28"/>
      <c r="L93" s="28"/>
      <c r="M93" s="28"/>
      <c r="N93" s="28"/>
      <c r="O93" s="28">
        <v>1.4E-2</v>
      </c>
      <c r="P93" s="28">
        <v>1.2E-2</v>
      </c>
      <c r="Q93" s="28">
        <v>1.4999999999999999E-2</v>
      </c>
      <c r="R93" s="28">
        <v>1.4E-2</v>
      </c>
      <c r="S93" s="28">
        <v>1.4999999999999999E-2</v>
      </c>
      <c r="Y93" s="11" t="s">
        <v>266</v>
      </c>
      <c r="Z93" s="28">
        <v>1.39</v>
      </c>
      <c r="AA93" s="28">
        <v>1.4</v>
      </c>
      <c r="AB93" s="28">
        <v>1.37</v>
      </c>
      <c r="AC93" s="28">
        <v>1.41</v>
      </c>
      <c r="AD93" s="28">
        <v>1.54</v>
      </c>
      <c r="AE93" s="28">
        <v>1.74</v>
      </c>
      <c r="AF93" s="28">
        <v>1.95</v>
      </c>
      <c r="AG93" s="28"/>
      <c r="AH93" s="37"/>
      <c r="AI93" s="28"/>
      <c r="AJ93" s="37"/>
      <c r="AK93" s="37"/>
      <c r="AL93" s="28">
        <v>1.0999999999999999E-2</v>
      </c>
      <c r="AM93" s="28">
        <v>1.2E-2</v>
      </c>
      <c r="AN93" s="28">
        <v>1.2E-2</v>
      </c>
      <c r="AO93" s="28">
        <v>1.4E-2</v>
      </c>
      <c r="AU93" s="11" t="s">
        <v>266</v>
      </c>
      <c r="AV93" s="28">
        <v>1.63</v>
      </c>
      <c r="AW93" s="28">
        <v>1.66</v>
      </c>
      <c r="AX93" s="28">
        <v>1.69</v>
      </c>
      <c r="AY93" s="28">
        <v>1.82</v>
      </c>
      <c r="AZ93" s="28">
        <v>1.94</v>
      </c>
      <c r="BA93" s="28">
        <v>2.38</v>
      </c>
      <c r="BB93" s="28">
        <v>2.81</v>
      </c>
      <c r="BC93" s="49"/>
      <c r="BD93" s="28"/>
      <c r="BE93" s="28"/>
      <c r="BF93" s="28"/>
      <c r="BG93" s="28"/>
      <c r="BH93" s="28"/>
      <c r="BI93" s="28">
        <v>1.2E-2</v>
      </c>
      <c r="BJ93" s="28">
        <v>1.4E-2</v>
      </c>
      <c r="BK93" s="28">
        <v>1.6E-2</v>
      </c>
      <c r="BL93" s="28">
        <v>1.6E-2</v>
      </c>
    </row>
    <row r="94" spans="1:64" x14ac:dyDescent="0.15">
      <c r="A94" s="11" t="s">
        <v>267</v>
      </c>
      <c r="B94" s="28">
        <v>1.17</v>
      </c>
      <c r="C94" s="28">
        <v>1.18</v>
      </c>
      <c r="D94" s="28">
        <v>1.18</v>
      </c>
      <c r="E94" s="28">
        <v>1.19</v>
      </c>
      <c r="F94" s="28">
        <v>1.22</v>
      </c>
      <c r="G94" s="28">
        <v>1.21</v>
      </c>
      <c r="H94" s="28">
        <v>1.25</v>
      </c>
      <c r="I94" s="28">
        <v>1.3</v>
      </c>
      <c r="J94" s="28"/>
      <c r="K94" s="28"/>
      <c r="L94" s="28"/>
      <c r="M94" s="28"/>
      <c r="N94" s="28"/>
      <c r="O94" s="28">
        <v>3.9E-2</v>
      </c>
      <c r="P94" s="28">
        <v>0.04</v>
      </c>
      <c r="Q94" s="28">
        <v>0.04</v>
      </c>
      <c r="R94" s="28">
        <v>4.1000000000000002E-2</v>
      </c>
      <c r="S94" s="28">
        <v>4.4999999999999998E-2</v>
      </c>
      <c r="Y94" s="11" t="s">
        <v>267</v>
      </c>
      <c r="Z94" s="28">
        <v>1.22</v>
      </c>
      <c r="AA94" s="28">
        <v>1.27</v>
      </c>
      <c r="AB94" s="28">
        <v>1.27</v>
      </c>
      <c r="AC94" s="28">
        <v>1.29</v>
      </c>
      <c r="AD94" s="28">
        <v>1.37</v>
      </c>
      <c r="AE94" s="28">
        <v>1.52</v>
      </c>
      <c r="AF94" s="28">
        <v>1.62</v>
      </c>
      <c r="AG94" s="28"/>
      <c r="AH94" s="37"/>
      <c r="AI94" s="28"/>
      <c r="AJ94" s="37"/>
      <c r="AK94" s="37"/>
      <c r="AL94" s="28">
        <v>2.5999999999999999E-2</v>
      </c>
      <c r="AM94" s="28">
        <v>3.1E-2</v>
      </c>
      <c r="AN94" s="28">
        <v>3.2000000000000001E-2</v>
      </c>
      <c r="AO94" s="28">
        <v>3.2000000000000001E-2</v>
      </c>
      <c r="AU94" s="11" t="s">
        <v>267</v>
      </c>
      <c r="AV94" s="28">
        <v>1.4</v>
      </c>
      <c r="AW94" s="28">
        <v>1.45</v>
      </c>
      <c r="AX94" s="28">
        <v>1.48</v>
      </c>
      <c r="AY94" s="28">
        <v>1.57</v>
      </c>
      <c r="AZ94" s="28">
        <v>1.67</v>
      </c>
      <c r="BA94" s="28">
        <v>1.98</v>
      </c>
      <c r="BB94" s="28">
        <v>2.27</v>
      </c>
      <c r="BC94" s="49"/>
      <c r="BD94" s="28"/>
      <c r="BE94" s="28"/>
      <c r="BF94" s="28"/>
      <c r="BG94" s="28"/>
      <c r="BH94" s="28"/>
      <c r="BI94" s="28">
        <v>2.9000000000000001E-2</v>
      </c>
      <c r="BJ94" s="28">
        <v>3.1E-2</v>
      </c>
      <c r="BK94" s="28">
        <v>3.6999999999999998E-2</v>
      </c>
      <c r="BL94" s="28">
        <v>3.5999999999999997E-2</v>
      </c>
    </row>
    <row r="95" spans="1:64" x14ac:dyDescent="0.15">
      <c r="A95" s="11" t="s">
        <v>268</v>
      </c>
      <c r="B95" s="28">
        <v>1.3</v>
      </c>
      <c r="C95" s="28">
        <v>1.29</v>
      </c>
      <c r="D95" s="28">
        <v>1.31</v>
      </c>
      <c r="E95" s="28">
        <v>1.31</v>
      </c>
      <c r="F95" s="28">
        <v>1.32</v>
      </c>
      <c r="G95" s="28">
        <v>1.33</v>
      </c>
      <c r="H95" s="28">
        <v>1.35</v>
      </c>
      <c r="I95" s="28">
        <v>1.36</v>
      </c>
      <c r="J95" s="28"/>
      <c r="K95" s="28"/>
      <c r="L95" s="28"/>
      <c r="M95" s="28"/>
      <c r="N95" s="28"/>
      <c r="O95" s="28">
        <v>4.7000000000000002E-3</v>
      </c>
      <c r="P95" s="28">
        <v>5.0000000000000001E-3</v>
      </c>
      <c r="Q95" s="28">
        <v>5.1000000000000004E-3</v>
      </c>
      <c r="R95" s="28">
        <v>4.8999999999999998E-3</v>
      </c>
      <c r="S95" s="28">
        <v>5.3E-3</v>
      </c>
      <c r="Y95" s="11" t="s">
        <v>268</v>
      </c>
      <c r="Z95" s="28">
        <v>1.39</v>
      </c>
      <c r="AA95" s="28">
        <v>1.39</v>
      </c>
      <c r="AB95" s="28">
        <v>1.4</v>
      </c>
      <c r="AC95" s="28">
        <v>1.46</v>
      </c>
      <c r="AD95" s="28">
        <v>1.49</v>
      </c>
      <c r="AE95" s="28">
        <v>1.61</v>
      </c>
      <c r="AF95" s="28">
        <v>1.7</v>
      </c>
      <c r="AG95" s="28"/>
      <c r="AH95" s="37"/>
      <c r="AI95" s="28"/>
      <c r="AJ95" s="37"/>
      <c r="AK95" s="37"/>
      <c r="AL95" s="63">
        <v>3.3E-3</v>
      </c>
      <c r="AM95" s="63">
        <v>3.7000000000000002E-3</v>
      </c>
      <c r="AN95" s="63">
        <v>3.5999999999999999E-3</v>
      </c>
      <c r="AO95" s="63">
        <v>3.8E-3</v>
      </c>
      <c r="AU95" s="11" t="s">
        <v>268</v>
      </c>
      <c r="AV95" s="28">
        <v>1.73</v>
      </c>
      <c r="AW95" s="28">
        <v>1.76</v>
      </c>
      <c r="AX95" s="28">
        <v>1.85</v>
      </c>
      <c r="AY95" s="28">
        <v>1.95</v>
      </c>
      <c r="AZ95" s="28">
        <v>2.1</v>
      </c>
      <c r="BA95" s="28">
        <v>2.52</v>
      </c>
      <c r="BB95" s="28">
        <v>2.88</v>
      </c>
      <c r="BC95" s="49"/>
      <c r="BD95" s="28"/>
      <c r="BE95" s="28"/>
      <c r="BF95" s="28"/>
      <c r="BG95" s="28"/>
      <c r="BH95" s="28"/>
      <c r="BI95" s="28">
        <v>3.0999999999999999E-3</v>
      </c>
      <c r="BJ95" s="28">
        <v>3.8999999999999998E-3</v>
      </c>
      <c r="BK95" s="28">
        <v>3.8999999999999998E-3</v>
      </c>
      <c r="BL95" s="28">
        <v>3.0000000000000001E-3</v>
      </c>
    </row>
    <row r="96" spans="1:64" x14ac:dyDescent="0.15">
      <c r="A96" s="11" t="s">
        <v>269</v>
      </c>
      <c r="B96" s="28">
        <v>0.32</v>
      </c>
      <c r="C96" s="28">
        <v>0.31</v>
      </c>
      <c r="D96" s="28">
        <v>0.32</v>
      </c>
      <c r="E96" s="28">
        <v>0.32</v>
      </c>
      <c r="F96" s="28">
        <v>0.33</v>
      </c>
      <c r="G96" s="28">
        <v>0.36</v>
      </c>
      <c r="H96" s="28">
        <v>0.39</v>
      </c>
      <c r="I96" s="28">
        <v>0.39</v>
      </c>
      <c r="J96" s="28"/>
      <c r="K96" s="28"/>
      <c r="L96" s="28"/>
      <c r="M96" s="28"/>
      <c r="N96" s="28"/>
      <c r="O96" s="28">
        <v>2.4E-2</v>
      </c>
      <c r="P96" s="28">
        <v>2.5000000000000001E-2</v>
      </c>
      <c r="Q96" s="28">
        <v>2.4E-2</v>
      </c>
      <c r="R96" s="28">
        <v>2.5999999999999999E-2</v>
      </c>
      <c r="S96" s="28">
        <v>2.5999999999999999E-2</v>
      </c>
      <c r="Y96" s="11" t="s">
        <v>270</v>
      </c>
      <c r="Z96" s="28">
        <v>1.45</v>
      </c>
      <c r="AA96" s="28">
        <v>1.45</v>
      </c>
      <c r="AB96" s="28">
        <v>1.55</v>
      </c>
      <c r="AC96" s="28">
        <v>1.57</v>
      </c>
      <c r="AD96" s="28">
        <v>1.73</v>
      </c>
      <c r="AE96" s="28">
        <v>1.95</v>
      </c>
      <c r="AF96" s="28">
        <v>2.17</v>
      </c>
      <c r="AG96" s="28"/>
      <c r="AH96" s="37"/>
      <c r="AI96" s="28"/>
      <c r="AJ96" s="37"/>
      <c r="AK96" s="37"/>
      <c r="AL96" s="28">
        <v>0.15</v>
      </c>
      <c r="AM96" s="28">
        <v>0.15</v>
      </c>
      <c r="AN96" s="28">
        <v>0.17</v>
      </c>
      <c r="AO96" s="28">
        <v>0.2</v>
      </c>
      <c r="AU96" s="11" t="s">
        <v>270</v>
      </c>
      <c r="AV96" s="28">
        <v>1.47</v>
      </c>
      <c r="AW96" s="28">
        <v>1.45</v>
      </c>
      <c r="AX96" s="28">
        <v>1.5</v>
      </c>
      <c r="AY96" s="28">
        <v>1.6</v>
      </c>
      <c r="AZ96" s="28">
        <v>1.7</v>
      </c>
      <c r="BA96" s="28">
        <v>1.95</v>
      </c>
      <c r="BB96" s="28">
        <v>2.21</v>
      </c>
      <c r="BC96" s="49"/>
      <c r="BD96" s="28"/>
      <c r="BE96" s="28"/>
      <c r="BF96" s="28"/>
      <c r="BG96" s="28"/>
      <c r="BH96" s="28"/>
      <c r="BI96" s="28">
        <v>0.16</v>
      </c>
      <c r="BJ96" s="28">
        <v>0.18</v>
      </c>
      <c r="BK96" s="28">
        <v>0.16</v>
      </c>
      <c r="BL96" s="28">
        <v>0.21</v>
      </c>
    </row>
    <row r="97" spans="1:64" x14ac:dyDescent="0.15">
      <c r="A97" s="11" t="s">
        <v>270</v>
      </c>
      <c r="B97" s="28">
        <v>1.35</v>
      </c>
      <c r="C97" s="28">
        <v>1.36</v>
      </c>
      <c r="D97" s="28">
        <v>1.35</v>
      </c>
      <c r="E97" s="28">
        <v>1.37</v>
      </c>
      <c r="F97" s="28">
        <v>1.38</v>
      </c>
      <c r="G97" s="28">
        <v>1.41</v>
      </c>
      <c r="H97" s="28">
        <v>1.5</v>
      </c>
      <c r="I97" s="28">
        <v>1.53</v>
      </c>
      <c r="J97" s="28"/>
      <c r="K97" s="28"/>
      <c r="L97" s="28"/>
      <c r="M97" s="28"/>
      <c r="N97" s="28"/>
      <c r="O97" s="28">
        <v>0.15</v>
      </c>
      <c r="P97" s="28">
        <v>0.15</v>
      </c>
      <c r="Q97" s="28">
        <v>0.15</v>
      </c>
      <c r="R97" s="28">
        <v>0.15</v>
      </c>
      <c r="S97" s="28">
        <v>0.16</v>
      </c>
      <c r="Y97" s="11" t="s">
        <v>271</v>
      </c>
      <c r="Z97" s="28">
        <v>1.52</v>
      </c>
      <c r="AA97" s="28">
        <v>1.53</v>
      </c>
      <c r="AB97" s="28">
        <v>1.59</v>
      </c>
      <c r="AC97" s="28">
        <v>1.68</v>
      </c>
      <c r="AD97" s="28">
        <v>1.81</v>
      </c>
      <c r="AE97" s="28">
        <v>2.04</v>
      </c>
      <c r="AF97" s="28">
        <v>2.23</v>
      </c>
      <c r="AG97" s="28"/>
      <c r="AH97" s="37"/>
      <c r="AI97" s="28"/>
      <c r="AJ97" s="37"/>
      <c r="AK97" s="37"/>
      <c r="AL97" s="63">
        <v>2.7000000000000001E-3</v>
      </c>
      <c r="AM97" s="63">
        <v>2.8999999999999998E-3</v>
      </c>
      <c r="AN97" s="63">
        <v>2.8E-3</v>
      </c>
      <c r="AO97" s="63">
        <v>3.0999999999999999E-3</v>
      </c>
      <c r="AU97" s="11" t="s">
        <v>271</v>
      </c>
      <c r="AV97" s="28">
        <v>1.72</v>
      </c>
      <c r="AW97" s="28">
        <v>1.8</v>
      </c>
      <c r="AX97" s="28">
        <v>1.88</v>
      </c>
      <c r="AY97" s="28">
        <v>1.99</v>
      </c>
      <c r="AZ97" s="28">
        <v>2.15</v>
      </c>
      <c r="BA97" s="28">
        <v>2.61</v>
      </c>
      <c r="BB97" s="28">
        <v>3.1</v>
      </c>
      <c r="BC97" s="49"/>
      <c r="BD97" s="28"/>
      <c r="BE97" s="28"/>
      <c r="BF97" s="28"/>
      <c r="BG97" s="28"/>
      <c r="BH97" s="28"/>
      <c r="BI97" s="28">
        <v>2.5000000000000001E-3</v>
      </c>
      <c r="BJ97" s="28">
        <v>2.5000000000000001E-3</v>
      </c>
      <c r="BK97" s="28">
        <v>2.8E-3</v>
      </c>
      <c r="BL97" s="28">
        <v>2.8999999999999998E-3</v>
      </c>
    </row>
    <row r="98" spans="1:64" x14ac:dyDescent="0.15">
      <c r="A98" s="11" t="s">
        <v>271</v>
      </c>
      <c r="B98" s="28">
        <v>1.3</v>
      </c>
      <c r="C98" s="28">
        <v>1.31</v>
      </c>
      <c r="D98" s="28">
        <v>1.3</v>
      </c>
      <c r="E98" s="28">
        <v>1.29</v>
      </c>
      <c r="F98" s="28">
        <v>1.32</v>
      </c>
      <c r="G98" s="28">
        <v>1.33</v>
      </c>
      <c r="H98" s="28">
        <v>1.41</v>
      </c>
      <c r="I98" s="28">
        <v>1.48</v>
      </c>
      <c r="J98" s="28"/>
      <c r="K98" s="28"/>
      <c r="L98" s="28"/>
      <c r="M98" s="28"/>
      <c r="N98" s="28"/>
      <c r="O98" s="28">
        <v>3.3999999999999998E-3</v>
      </c>
      <c r="P98" s="28">
        <v>3.5999999999999999E-3</v>
      </c>
      <c r="Q98" s="28">
        <v>3.8E-3</v>
      </c>
      <c r="R98" s="28">
        <v>4.4000000000000003E-3</v>
      </c>
      <c r="S98" s="28">
        <v>4.1999999999999997E-3</v>
      </c>
      <c r="Y98" s="16" t="s">
        <v>272</v>
      </c>
      <c r="Z98" s="20">
        <v>1.24</v>
      </c>
      <c r="AA98" s="20">
        <v>1.22</v>
      </c>
      <c r="AB98" s="20">
        <v>1.26</v>
      </c>
      <c r="AC98" s="20">
        <v>1.26</v>
      </c>
      <c r="AD98" s="20">
        <v>1.34</v>
      </c>
      <c r="AE98" s="20">
        <v>1.42</v>
      </c>
      <c r="AF98" s="20">
        <v>1.55</v>
      </c>
      <c r="AG98" s="20"/>
      <c r="AH98" s="42"/>
      <c r="AI98" s="20"/>
      <c r="AJ98" s="42"/>
      <c r="AK98" s="42"/>
      <c r="AL98" s="21">
        <v>1.6999999999999999E-3</v>
      </c>
      <c r="AM98" s="21">
        <v>2E-3</v>
      </c>
      <c r="AN98" s="21">
        <v>1.6999999999999999E-3</v>
      </c>
      <c r="AO98" s="21">
        <v>2E-3</v>
      </c>
      <c r="AU98" s="16" t="s">
        <v>272</v>
      </c>
      <c r="AV98" s="20">
        <v>1.31</v>
      </c>
      <c r="AW98" s="20">
        <v>1.3</v>
      </c>
      <c r="AX98" s="20">
        <v>1.3</v>
      </c>
      <c r="AY98" s="20">
        <v>1.38</v>
      </c>
      <c r="AZ98" s="20">
        <v>1.44</v>
      </c>
      <c r="BA98" s="20">
        <v>1.61</v>
      </c>
      <c r="BB98" s="20">
        <v>1.8</v>
      </c>
      <c r="BC98" s="50"/>
      <c r="BD98" s="20"/>
      <c r="BE98" s="20"/>
      <c r="BF98" s="20"/>
      <c r="BG98" s="20"/>
      <c r="BH98" s="20"/>
      <c r="BI98" s="20">
        <v>2E-3</v>
      </c>
      <c r="BJ98" s="20">
        <v>1.9E-3</v>
      </c>
      <c r="BK98" s="20">
        <v>2.2000000000000001E-3</v>
      </c>
      <c r="BL98" s="20">
        <v>1.6999999999999999E-3</v>
      </c>
    </row>
    <row r="99" spans="1:64" x14ac:dyDescent="0.15">
      <c r="A99" s="16" t="s">
        <v>272</v>
      </c>
      <c r="B99" s="20">
        <v>1.44</v>
      </c>
      <c r="C99" s="20">
        <v>1.45</v>
      </c>
      <c r="D99" s="20">
        <v>1.44</v>
      </c>
      <c r="E99" s="20">
        <v>1.44</v>
      </c>
      <c r="F99" s="20">
        <v>1.47</v>
      </c>
      <c r="G99" s="20">
        <v>1.51</v>
      </c>
      <c r="H99" s="20">
        <v>1.67</v>
      </c>
      <c r="I99" s="20">
        <v>1.83</v>
      </c>
      <c r="J99" s="20"/>
      <c r="K99" s="20"/>
      <c r="L99" s="20"/>
      <c r="M99" s="20"/>
      <c r="N99" s="20"/>
      <c r="O99" s="20">
        <v>1.6000000000000001E-3</v>
      </c>
      <c r="P99" s="20">
        <v>3.0999999999999999E-3</v>
      </c>
      <c r="Q99" s="20">
        <v>3.0000000000000001E-3</v>
      </c>
      <c r="R99" s="20">
        <v>2.3999999999999998E-3</v>
      </c>
      <c r="S99" s="20">
        <v>4.0000000000000001E-3</v>
      </c>
    </row>
    <row r="100" spans="1:64" x14ac:dyDescent="0.15">
      <c r="A100" s="3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</row>
    <row r="102" spans="1:64" x14ac:dyDescent="0.15">
      <c r="A102" s="1" t="s">
        <v>401</v>
      </c>
      <c r="Y102" s="1" t="s">
        <v>401</v>
      </c>
      <c r="AU102" s="1" t="s">
        <v>401</v>
      </c>
    </row>
    <row r="103" spans="1:64" x14ac:dyDescent="0.15">
      <c r="A103" s="16"/>
      <c r="B103" s="16" t="s">
        <v>387</v>
      </c>
      <c r="C103" s="16" t="s">
        <v>388</v>
      </c>
      <c r="D103" s="16" t="s">
        <v>389</v>
      </c>
      <c r="E103" s="16" t="s">
        <v>390</v>
      </c>
      <c r="F103" s="16" t="s">
        <v>391</v>
      </c>
      <c r="G103" s="16" t="s">
        <v>392</v>
      </c>
      <c r="H103" s="16" t="s">
        <v>393</v>
      </c>
      <c r="I103" s="16" t="s">
        <v>394</v>
      </c>
      <c r="J103" s="16"/>
      <c r="K103" s="16"/>
      <c r="L103" s="16"/>
      <c r="M103" s="16"/>
      <c r="N103" s="16"/>
      <c r="O103" s="16" t="s">
        <v>444</v>
      </c>
      <c r="P103" s="16" t="s">
        <v>445</v>
      </c>
      <c r="Q103" s="16" t="s">
        <v>446</v>
      </c>
      <c r="R103" s="16" t="s">
        <v>447</v>
      </c>
      <c r="S103" s="16" t="s">
        <v>448</v>
      </c>
      <c r="T103" s="11"/>
      <c r="U103" s="11"/>
      <c r="V103" s="11"/>
      <c r="W103" s="11"/>
      <c r="X103" s="11"/>
      <c r="Y103" s="16"/>
      <c r="Z103" s="16" t="s">
        <v>419</v>
      </c>
      <c r="AA103" s="16" t="s">
        <v>420</v>
      </c>
      <c r="AB103" s="16" t="s">
        <v>421</v>
      </c>
      <c r="AC103" s="16" t="s">
        <v>422</v>
      </c>
      <c r="AD103" s="16" t="s">
        <v>423</v>
      </c>
      <c r="AE103" s="16" t="s">
        <v>414</v>
      </c>
      <c r="AF103" s="16" t="s">
        <v>424</v>
      </c>
      <c r="AG103" s="16"/>
      <c r="AH103" s="16"/>
      <c r="AI103" s="16"/>
      <c r="AJ103" s="35"/>
      <c r="AK103" s="35"/>
      <c r="AL103" s="16" t="s">
        <v>449</v>
      </c>
      <c r="AM103" s="16" t="s">
        <v>450</v>
      </c>
      <c r="AN103" s="16" t="s">
        <v>451</v>
      </c>
      <c r="AO103" s="16" t="s">
        <v>452</v>
      </c>
      <c r="AU103" s="16"/>
      <c r="AV103" s="16" t="s">
        <v>426</v>
      </c>
      <c r="AW103" s="16" t="s">
        <v>427</v>
      </c>
      <c r="AX103" s="16" t="s">
        <v>428</v>
      </c>
      <c r="AY103" s="16" t="s">
        <v>429</v>
      </c>
      <c r="AZ103" s="16" t="s">
        <v>430</v>
      </c>
      <c r="BA103" s="16" t="s">
        <v>431</v>
      </c>
      <c r="BB103" s="16" t="s">
        <v>432</v>
      </c>
      <c r="BC103" s="52"/>
      <c r="BD103" s="16"/>
      <c r="BE103" s="16"/>
      <c r="BF103" s="16"/>
      <c r="BG103" s="16"/>
      <c r="BH103" s="16"/>
      <c r="BI103" s="16" t="s">
        <v>453</v>
      </c>
      <c r="BJ103" s="16" t="s">
        <v>454</v>
      </c>
      <c r="BK103" s="16" t="s">
        <v>455</v>
      </c>
      <c r="BL103" s="14" t="s">
        <v>456</v>
      </c>
    </row>
    <row r="104" spans="1:64" x14ac:dyDescent="0.15">
      <c r="AI104" s="33"/>
      <c r="AJ104" s="33"/>
      <c r="AK104" s="33"/>
      <c r="AL104" s="11"/>
      <c r="AM104" s="11"/>
      <c r="AN104" s="11"/>
      <c r="AO104" s="11"/>
    </row>
    <row r="105" spans="1:64" x14ac:dyDescent="0.15">
      <c r="A105" s="11" t="s">
        <v>229</v>
      </c>
      <c r="B105" s="63">
        <v>103.08</v>
      </c>
      <c r="C105" s="63">
        <v>99.68</v>
      </c>
      <c r="D105" s="63">
        <v>68.11</v>
      </c>
      <c r="E105" s="63">
        <v>59.33</v>
      </c>
      <c r="F105" s="63">
        <v>55.7</v>
      </c>
      <c r="G105" s="63">
        <v>53.47</v>
      </c>
      <c r="H105" s="63">
        <v>43.9</v>
      </c>
      <c r="I105" s="63">
        <v>39.729999999999997</v>
      </c>
      <c r="J105" s="63"/>
      <c r="K105" s="63"/>
      <c r="L105" s="63"/>
      <c r="M105" s="63"/>
      <c r="N105" s="63"/>
      <c r="O105" s="63">
        <v>128.81</v>
      </c>
      <c r="P105" s="63">
        <v>99.98</v>
      </c>
      <c r="Q105" s="63">
        <v>92.6</v>
      </c>
      <c r="R105" s="63">
        <v>79.650000000000006</v>
      </c>
      <c r="S105" s="63">
        <v>64.08</v>
      </c>
      <c r="Y105" s="11" t="s">
        <v>229</v>
      </c>
      <c r="Z105" s="63">
        <v>276.19</v>
      </c>
      <c r="AA105" s="63">
        <v>277.51</v>
      </c>
      <c r="AB105" s="63">
        <v>223.45</v>
      </c>
      <c r="AC105" s="63">
        <v>198.02</v>
      </c>
      <c r="AD105" s="63">
        <v>180.37</v>
      </c>
      <c r="AE105" s="63">
        <v>167.44</v>
      </c>
      <c r="AF105" s="63">
        <v>168.11</v>
      </c>
      <c r="AG105" s="63"/>
      <c r="AH105" s="44"/>
      <c r="AI105" s="44"/>
      <c r="AJ105" s="44"/>
      <c r="AK105" s="44"/>
      <c r="AL105" s="63">
        <v>331.18</v>
      </c>
      <c r="AM105" s="63">
        <v>277.75</v>
      </c>
      <c r="AN105" s="63">
        <v>239.01</v>
      </c>
      <c r="AO105" s="63">
        <v>234.97</v>
      </c>
      <c r="AU105" s="11" t="s">
        <v>229</v>
      </c>
      <c r="AV105" s="63">
        <v>208.52</v>
      </c>
      <c r="AW105" s="63">
        <v>201.46</v>
      </c>
      <c r="AX105" s="63">
        <v>185.84</v>
      </c>
      <c r="AY105" s="63">
        <v>186.86</v>
      </c>
      <c r="AZ105" s="63">
        <v>160.31</v>
      </c>
      <c r="BA105" s="63">
        <v>162.91</v>
      </c>
      <c r="BB105" s="63">
        <v>155.55000000000001</v>
      </c>
      <c r="BC105" s="65"/>
      <c r="BD105" s="63"/>
      <c r="BE105" s="63"/>
      <c r="BF105" s="63"/>
      <c r="BG105" s="63"/>
      <c r="BH105" s="63"/>
      <c r="BI105" s="63">
        <v>255.75</v>
      </c>
      <c r="BJ105" s="63">
        <v>237.91</v>
      </c>
      <c r="BK105" s="63">
        <v>231.6</v>
      </c>
      <c r="BL105" s="63">
        <v>217.4</v>
      </c>
    </row>
    <row r="106" spans="1:64" x14ac:dyDescent="0.15">
      <c r="A106" s="11" t="s">
        <v>230</v>
      </c>
      <c r="B106" s="63">
        <v>1.62</v>
      </c>
      <c r="C106" s="63">
        <v>1.61</v>
      </c>
      <c r="D106" s="63">
        <v>1.18</v>
      </c>
      <c r="E106" s="63">
        <v>1.04</v>
      </c>
      <c r="F106" s="63">
        <v>0.95199999999999996</v>
      </c>
      <c r="G106" s="63">
        <v>0.90100000000000002</v>
      </c>
      <c r="H106" s="63">
        <v>0.75800000000000001</v>
      </c>
      <c r="I106" s="63">
        <v>0.66300000000000003</v>
      </c>
      <c r="J106" s="63"/>
      <c r="K106" s="63"/>
      <c r="L106" s="63"/>
      <c r="M106" s="63"/>
      <c r="N106" s="63"/>
      <c r="O106" s="63">
        <v>2.13</v>
      </c>
      <c r="P106" s="63">
        <v>1.74</v>
      </c>
      <c r="Q106" s="63">
        <v>1.61</v>
      </c>
      <c r="R106" s="63">
        <v>1.34</v>
      </c>
      <c r="S106" s="63">
        <v>1.0900000000000001</v>
      </c>
      <c r="Y106" s="11" t="s">
        <v>230</v>
      </c>
      <c r="Z106" s="63">
        <v>4.33</v>
      </c>
      <c r="AA106" s="63">
        <v>4.43</v>
      </c>
      <c r="AB106" s="63">
        <v>4.0599999999999996</v>
      </c>
      <c r="AC106" s="63">
        <v>4.04</v>
      </c>
      <c r="AD106" s="63">
        <v>4.82</v>
      </c>
      <c r="AE106" s="63">
        <v>6.57</v>
      </c>
      <c r="AF106" s="63">
        <v>10.89</v>
      </c>
      <c r="AG106" s="63"/>
      <c r="AH106" s="44"/>
      <c r="AI106" s="44"/>
      <c r="AJ106" s="44"/>
      <c r="AK106" s="44"/>
      <c r="AL106" s="63">
        <v>5.35</v>
      </c>
      <c r="AM106" s="63">
        <v>5.79</v>
      </c>
      <c r="AN106" s="63">
        <v>6.54</v>
      </c>
      <c r="AO106" s="63">
        <v>9.6</v>
      </c>
      <c r="AU106" s="11" t="s">
        <v>230</v>
      </c>
      <c r="AV106" s="63" t="s">
        <v>395</v>
      </c>
      <c r="AW106" s="63" t="s">
        <v>395</v>
      </c>
      <c r="AX106" s="63" t="s">
        <v>395</v>
      </c>
      <c r="AY106" s="63" t="s">
        <v>395</v>
      </c>
      <c r="AZ106" s="63">
        <v>5.01</v>
      </c>
      <c r="BA106" s="63">
        <v>2.46</v>
      </c>
      <c r="BB106" s="63">
        <v>1.61</v>
      </c>
      <c r="BC106" s="65"/>
      <c r="BD106" s="63"/>
      <c r="BE106" s="63"/>
      <c r="BF106" s="63"/>
      <c r="BG106" s="63"/>
      <c r="BH106" s="63"/>
      <c r="BI106" s="63" t="s">
        <v>395</v>
      </c>
      <c r="BJ106" s="63">
        <v>1432.37</v>
      </c>
      <c r="BK106" s="63">
        <v>6.6</v>
      </c>
      <c r="BL106" s="63">
        <v>3.12</v>
      </c>
    </row>
    <row r="107" spans="1:64" x14ac:dyDescent="0.15">
      <c r="A107" s="11" t="s">
        <v>231</v>
      </c>
      <c r="B107" s="63">
        <v>54.87</v>
      </c>
      <c r="C107" s="63">
        <v>55.43</v>
      </c>
      <c r="D107" s="63">
        <v>51.68</v>
      </c>
      <c r="E107" s="63">
        <v>51.75</v>
      </c>
      <c r="F107" s="63">
        <v>53.79</v>
      </c>
      <c r="G107" s="63">
        <v>54.91</v>
      </c>
      <c r="H107" s="63">
        <v>56.4</v>
      </c>
      <c r="I107" s="63">
        <v>52.27</v>
      </c>
      <c r="J107" s="63"/>
      <c r="K107" s="63"/>
      <c r="L107" s="63"/>
      <c r="M107" s="63"/>
      <c r="N107" s="63"/>
      <c r="O107" s="63">
        <v>76.84</v>
      </c>
      <c r="P107" s="63">
        <v>77.44</v>
      </c>
      <c r="Q107" s="63">
        <v>82.09</v>
      </c>
      <c r="R107" s="63">
        <v>83.71</v>
      </c>
      <c r="S107" s="63">
        <v>83.8</v>
      </c>
      <c r="Y107" s="11" t="s">
        <v>231</v>
      </c>
      <c r="Z107" s="63">
        <v>64.599999999999994</v>
      </c>
      <c r="AA107" s="63">
        <v>65.56</v>
      </c>
      <c r="AB107" s="63">
        <v>66.09</v>
      </c>
      <c r="AC107" s="63">
        <v>61.51</v>
      </c>
      <c r="AD107" s="63">
        <v>62.37</v>
      </c>
      <c r="AE107" s="63">
        <v>63.78</v>
      </c>
      <c r="AF107" s="63">
        <v>64.349999999999994</v>
      </c>
      <c r="AG107" s="63"/>
      <c r="AH107" s="44"/>
      <c r="AI107" s="44"/>
      <c r="AJ107" s="44"/>
      <c r="AK107" s="44"/>
      <c r="AL107" s="63">
        <v>80.03</v>
      </c>
      <c r="AM107" s="63">
        <v>85.46</v>
      </c>
      <c r="AN107" s="63">
        <v>84.18</v>
      </c>
      <c r="AO107" s="63">
        <v>88.65</v>
      </c>
      <c r="AU107" s="11" t="s">
        <v>231</v>
      </c>
      <c r="AV107" s="63">
        <v>68.72</v>
      </c>
      <c r="AW107" s="63">
        <v>65.87</v>
      </c>
      <c r="AX107" s="63">
        <v>64.849999999999994</v>
      </c>
      <c r="AY107" s="63">
        <v>67.11</v>
      </c>
      <c r="AZ107" s="63">
        <v>62.19</v>
      </c>
      <c r="BA107" s="63">
        <v>66.61</v>
      </c>
      <c r="BB107" s="63">
        <v>68.19</v>
      </c>
      <c r="BC107" s="65"/>
      <c r="BD107" s="63"/>
      <c r="BE107" s="63"/>
      <c r="BF107" s="63"/>
      <c r="BG107" s="63"/>
      <c r="BH107" s="63"/>
      <c r="BI107" s="63">
        <v>83.11</v>
      </c>
      <c r="BJ107" s="63">
        <v>84.4</v>
      </c>
      <c r="BK107" s="63">
        <v>91.26</v>
      </c>
      <c r="BL107" s="63">
        <v>87.51</v>
      </c>
    </row>
    <row r="108" spans="1:64" x14ac:dyDescent="0.15">
      <c r="A108" s="11" t="s">
        <v>232</v>
      </c>
      <c r="B108" s="63">
        <v>7.3999999999999996E-2</v>
      </c>
      <c r="C108" s="63">
        <v>7.3400000000000007E-2</v>
      </c>
      <c r="D108" s="63">
        <v>5.7500000000000002E-2</v>
      </c>
      <c r="E108" s="63">
        <v>5.4699999999999999E-2</v>
      </c>
      <c r="F108" s="63">
        <v>5.33E-2</v>
      </c>
      <c r="G108" s="63">
        <v>5.3600000000000002E-2</v>
      </c>
      <c r="H108" s="63">
        <v>5.1499999999999997E-2</v>
      </c>
      <c r="I108" s="63">
        <v>4.7399999999999998E-2</v>
      </c>
      <c r="J108" s="63"/>
      <c r="K108" s="63"/>
      <c r="L108" s="63"/>
      <c r="M108" s="63"/>
      <c r="N108" s="63"/>
      <c r="O108" s="63">
        <v>9.7000000000000003E-2</v>
      </c>
      <c r="P108" s="63">
        <v>8.5800000000000001E-2</v>
      </c>
      <c r="Q108" s="63">
        <v>8.5500000000000007E-2</v>
      </c>
      <c r="R108" s="63">
        <v>8.2900000000000001E-2</v>
      </c>
      <c r="S108" s="63">
        <v>7.6899999999999996E-2</v>
      </c>
      <c r="Y108" s="11" t="s">
        <v>232</v>
      </c>
      <c r="Z108" s="63">
        <v>6.9000000000000006E-2</v>
      </c>
      <c r="AA108" s="63">
        <v>6.9400000000000003E-2</v>
      </c>
      <c r="AB108" s="63">
        <v>6.2899999999999998E-2</v>
      </c>
      <c r="AC108" s="63">
        <v>5.7799999999999997E-2</v>
      </c>
      <c r="AD108" s="63">
        <v>5.4800000000000001E-2</v>
      </c>
      <c r="AE108" s="63">
        <v>5.3600000000000002E-2</v>
      </c>
      <c r="AF108" s="63">
        <v>5.3800000000000001E-2</v>
      </c>
      <c r="AG108" s="63"/>
      <c r="AH108" s="44"/>
      <c r="AI108" s="44"/>
      <c r="AJ108" s="44"/>
      <c r="AK108" s="44"/>
      <c r="AL108" s="63">
        <v>8.4699999999999998E-2</v>
      </c>
      <c r="AM108" s="63">
        <v>8.0299999999999996E-2</v>
      </c>
      <c r="AN108" s="63">
        <v>7.1800000000000003E-2</v>
      </c>
      <c r="AO108" s="63">
        <v>7.6600000000000001E-2</v>
      </c>
      <c r="AU108" s="11" t="s">
        <v>232</v>
      </c>
      <c r="AV108" s="63">
        <v>4.3099999999999999E-2</v>
      </c>
      <c r="AW108" s="63">
        <v>4.53E-2</v>
      </c>
      <c r="AX108" s="63">
        <v>4.6600000000000003E-2</v>
      </c>
      <c r="AY108" s="63">
        <v>4.7E-2</v>
      </c>
      <c r="AZ108" s="63">
        <v>4.36E-2</v>
      </c>
      <c r="BA108" s="63">
        <v>4.5900000000000003E-2</v>
      </c>
      <c r="BB108" s="63">
        <v>4.58E-2</v>
      </c>
      <c r="BC108" s="65"/>
      <c r="BD108" s="63"/>
      <c r="BE108" s="63"/>
      <c r="BF108" s="63"/>
      <c r="BG108" s="63"/>
      <c r="BH108" s="63"/>
      <c r="BI108" s="63">
        <v>5.8000000000000003E-2</v>
      </c>
      <c r="BJ108" s="63">
        <v>6.1100000000000002E-2</v>
      </c>
      <c r="BK108" s="63">
        <v>6.6100000000000006E-2</v>
      </c>
      <c r="BL108" s="63">
        <v>6.1400000000000003E-2</v>
      </c>
    </row>
    <row r="109" spans="1:64" s="11" customFormat="1" x14ac:dyDescent="0.15">
      <c r="A109" s="11" t="s">
        <v>233</v>
      </c>
      <c r="B109" s="63">
        <v>1.43</v>
      </c>
      <c r="C109" s="63">
        <v>1.46</v>
      </c>
      <c r="D109" s="63">
        <v>1.33</v>
      </c>
      <c r="E109" s="63">
        <v>1.35</v>
      </c>
      <c r="F109" s="63">
        <v>1.38</v>
      </c>
      <c r="G109" s="63">
        <v>1.42</v>
      </c>
      <c r="H109" s="63">
        <v>1.46</v>
      </c>
      <c r="I109" s="63">
        <v>1.38</v>
      </c>
      <c r="J109" s="63"/>
      <c r="K109" s="63"/>
      <c r="L109" s="63"/>
      <c r="M109" s="63"/>
      <c r="N109" s="63"/>
      <c r="O109" s="63">
        <v>1.98</v>
      </c>
      <c r="P109" s="63">
        <v>1.98</v>
      </c>
      <c r="Q109" s="63">
        <v>2.1</v>
      </c>
      <c r="R109" s="63">
        <v>2.13</v>
      </c>
      <c r="S109" s="63">
        <v>2.15</v>
      </c>
      <c r="T109"/>
      <c r="U109"/>
      <c r="V109"/>
      <c r="W109"/>
      <c r="X109"/>
      <c r="Y109" s="11" t="s">
        <v>233</v>
      </c>
      <c r="Z109" s="63">
        <v>0.54800000000000004</v>
      </c>
      <c r="AA109" s="63">
        <v>0.55100000000000005</v>
      </c>
      <c r="AB109" s="63">
        <v>0.65200000000000002</v>
      </c>
      <c r="AC109" s="63">
        <v>0.66700000000000004</v>
      </c>
      <c r="AD109" s="63">
        <v>0.65200000000000002</v>
      </c>
      <c r="AE109" s="63">
        <v>0.65500000000000003</v>
      </c>
      <c r="AF109" s="63">
        <v>0.68200000000000005</v>
      </c>
      <c r="AG109" s="63"/>
      <c r="AH109" s="44"/>
      <c r="AI109" s="44"/>
      <c r="AJ109" s="44"/>
      <c r="AK109" s="44"/>
      <c r="AL109" s="63">
        <v>0.66800000000000004</v>
      </c>
      <c r="AM109" s="63">
        <v>0.90300000000000002</v>
      </c>
      <c r="AN109" s="63">
        <v>0.83199999999999996</v>
      </c>
      <c r="AO109" s="63">
        <v>0.91700000000000004</v>
      </c>
      <c r="AU109" s="11" t="s">
        <v>233</v>
      </c>
      <c r="AV109" s="63">
        <v>0.60299999999999998</v>
      </c>
      <c r="AW109" s="63">
        <v>0.65500000000000003</v>
      </c>
      <c r="AX109" s="63">
        <v>0.68</v>
      </c>
      <c r="AY109" s="63">
        <v>0.68600000000000005</v>
      </c>
      <c r="AZ109" s="63">
        <v>0.68</v>
      </c>
      <c r="BA109" s="63">
        <v>0.67600000000000005</v>
      </c>
      <c r="BB109" s="63">
        <v>0.69199999999999995</v>
      </c>
      <c r="BC109" s="65"/>
      <c r="BD109" s="63"/>
      <c r="BE109" s="63"/>
      <c r="BF109" s="63"/>
      <c r="BG109" s="63"/>
      <c r="BH109" s="63"/>
      <c r="BI109" s="63">
        <v>0.84799999999999998</v>
      </c>
      <c r="BJ109" s="63">
        <v>0.86599999999999999</v>
      </c>
      <c r="BK109" s="63">
        <v>0.999</v>
      </c>
      <c r="BL109" s="63">
        <v>0.93</v>
      </c>
    </row>
    <row r="110" spans="1:64" x14ac:dyDescent="0.15">
      <c r="A110" s="11" t="s">
        <v>234</v>
      </c>
      <c r="B110" s="63">
        <v>7.7700000000000005E-2</v>
      </c>
      <c r="C110" s="63">
        <v>7.7399999999999997E-2</v>
      </c>
      <c r="D110" s="63">
        <v>7.3300000000000004E-2</v>
      </c>
      <c r="E110" s="63">
        <v>7.1300000000000002E-2</v>
      </c>
      <c r="F110" s="63">
        <v>7.5499999999999998E-2</v>
      </c>
      <c r="G110" s="63">
        <v>7.4700000000000003E-2</v>
      </c>
      <c r="H110" s="63">
        <v>7.5899999999999995E-2</v>
      </c>
      <c r="I110" s="63">
        <v>7.4099999999999999E-2</v>
      </c>
      <c r="J110" s="63"/>
      <c r="K110" s="63"/>
      <c r="L110" s="63"/>
      <c r="M110" s="63"/>
      <c r="N110" s="63"/>
      <c r="O110" s="63">
        <v>0.107</v>
      </c>
      <c r="P110" s="63">
        <v>0.106</v>
      </c>
      <c r="Q110" s="63">
        <v>0.115</v>
      </c>
      <c r="R110" s="63">
        <v>0.11799999999999999</v>
      </c>
      <c r="S110" s="63">
        <v>0.11600000000000001</v>
      </c>
      <c r="Y110" s="11" t="s">
        <v>234</v>
      </c>
      <c r="Z110" s="63">
        <v>5.2600000000000001E-2</v>
      </c>
      <c r="AA110" s="63">
        <v>5.2900000000000003E-2</v>
      </c>
      <c r="AB110" s="63">
        <v>5.3499999999999999E-2</v>
      </c>
      <c r="AC110" s="63">
        <v>5.1400000000000001E-2</v>
      </c>
      <c r="AD110" s="63">
        <v>5.21E-2</v>
      </c>
      <c r="AE110" s="63">
        <v>5.1999999999999998E-2</v>
      </c>
      <c r="AF110" s="63">
        <v>5.33E-2</v>
      </c>
      <c r="AG110" s="63"/>
      <c r="AH110" s="44"/>
      <c r="AI110" s="44"/>
      <c r="AJ110" s="44"/>
      <c r="AK110" s="44"/>
      <c r="AL110" s="63">
        <v>6.5199999999999994E-2</v>
      </c>
      <c r="AM110" s="63">
        <v>7.1599999999999997E-2</v>
      </c>
      <c r="AN110" s="63">
        <v>6.9199999999999998E-2</v>
      </c>
      <c r="AO110" s="63">
        <v>7.4099999999999999E-2</v>
      </c>
      <c r="AU110" s="11" t="s">
        <v>234</v>
      </c>
      <c r="AV110" s="63">
        <v>5.2499999999999998E-2</v>
      </c>
      <c r="AW110" s="63">
        <v>5.2400000000000002E-2</v>
      </c>
      <c r="AX110" s="63">
        <v>5.3900000000000003E-2</v>
      </c>
      <c r="AY110" s="63">
        <v>5.4600000000000003E-2</v>
      </c>
      <c r="AZ110" s="63">
        <v>5.1299999999999998E-2</v>
      </c>
      <c r="BA110" s="63">
        <v>5.5E-2</v>
      </c>
      <c r="BB110" s="63">
        <v>5.4399999999999997E-2</v>
      </c>
      <c r="BC110" s="65"/>
      <c r="BD110" s="63"/>
      <c r="BE110" s="63"/>
      <c r="BF110" s="63"/>
      <c r="BG110" s="63"/>
      <c r="BH110" s="63"/>
      <c r="BI110" s="63">
        <v>6.8000000000000005E-2</v>
      </c>
      <c r="BJ110" s="63">
        <v>6.8699999999999997E-2</v>
      </c>
      <c r="BK110" s="63">
        <v>7.5399999999999995E-2</v>
      </c>
      <c r="BL110" s="63">
        <v>7.2999999999999995E-2</v>
      </c>
    </row>
    <row r="111" spans="1:64" x14ac:dyDescent="0.15">
      <c r="A111" s="11" t="s">
        <v>235</v>
      </c>
      <c r="B111" s="63">
        <v>1.39</v>
      </c>
      <c r="C111" s="63">
        <v>1.42</v>
      </c>
      <c r="D111" s="63">
        <v>1.36</v>
      </c>
      <c r="E111" s="63">
        <v>1.28</v>
      </c>
      <c r="F111" s="63">
        <v>1.35</v>
      </c>
      <c r="G111" s="63">
        <v>1.39</v>
      </c>
      <c r="H111" s="63">
        <v>1.5</v>
      </c>
      <c r="I111" s="63">
        <v>1.44</v>
      </c>
      <c r="J111" s="63"/>
      <c r="K111" s="63"/>
      <c r="L111" s="63"/>
      <c r="M111" s="63"/>
      <c r="N111" s="63"/>
      <c r="O111" s="63">
        <v>1.98</v>
      </c>
      <c r="P111" s="63">
        <v>2.08</v>
      </c>
      <c r="Q111" s="63">
        <v>2.0699999999999998</v>
      </c>
      <c r="R111" s="63">
        <v>2.15</v>
      </c>
      <c r="S111" s="63">
        <v>2.15</v>
      </c>
      <c r="Y111" s="11" t="s">
        <v>235</v>
      </c>
      <c r="Z111" s="63">
        <v>0.78</v>
      </c>
      <c r="AA111" s="63">
        <v>0.78500000000000003</v>
      </c>
      <c r="AB111" s="63">
        <v>0.78500000000000003</v>
      </c>
      <c r="AC111" s="63">
        <v>0.751</v>
      </c>
      <c r="AD111" s="63">
        <v>0.76700000000000002</v>
      </c>
      <c r="AE111" s="63">
        <v>0.76100000000000001</v>
      </c>
      <c r="AF111" s="63">
        <v>0.77800000000000002</v>
      </c>
      <c r="AG111" s="63"/>
      <c r="AH111" s="44"/>
      <c r="AI111" s="44"/>
      <c r="AJ111" s="44"/>
      <c r="AK111" s="44"/>
      <c r="AL111" s="63">
        <v>0.95599999999999996</v>
      </c>
      <c r="AM111" s="63">
        <v>1.04</v>
      </c>
      <c r="AN111" s="63">
        <v>1</v>
      </c>
      <c r="AO111" s="63">
        <v>1.06</v>
      </c>
      <c r="AU111" s="11" t="s">
        <v>235</v>
      </c>
      <c r="AV111" s="63">
        <v>1.34</v>
      </c>
      <c r="AW111" s="63">
        <v>1.21</v>
      </c>
      <c r="AX111" s="63">
        <v>1.1000000000000001</v>
      </c>
      <c r="AY111" s="63">
        <v>1.08</v>
      </c>
      <c r="AZ111" s="63">
        <v>0.93</v>
      </c>
      <c r="BA111" s="63">
        <v>0.86</v>
      </c>
      <c r="BB111" s="63">
        <v>0.79400000000000004</v>
      </c>
      <c r="BC111" s="65"/>
      <c r="BD111" s="63"/>
      <c r="BE111" s="63"/>
      <c r="BF111" s="63"/>
      <c r="BG111" s="63"/>
      <c r="BH111" s="63"/>
      <c r="BI111" s="63">
        <v>1.49</v>
      </c>
      <c r="BJ111" s="63">
        <v>1.36</v>
      </c>
      <c r="BK111" s="63">
        <v>1.32</v>
      </c>
      <c r="BL111" s="63">
        <v>1.1499999999999999</v>
      </c>
    </row>
    <row r="112" spans="1:64" x14ac:dyDescent="0.15">
      <c r="A112" s="11" t="s">
        <v>236</v>
      </c>
      <c r="B112" s="63">
        <v>0.96399999999999997</v>
      </c>
      <c r="C112" s="63">
        <v>0.98399999999999999</v>
      </c>
      <c r="D112" s="63">
        <v>0.92</v>
      </c>
      <c r="E112" s="63">
        <v>0.92</v>
      </c>
      <c r="F112" s="63">
        <v>0.95099999999999996</v>
      </c>
      <c r="G112" s="63">
        <v>0.97099999999999997</v>
      </c>
      <c r="H112" s="63">
        <v>0.98399999999999999</v>
      </c>
      <c r="I112" s="63">
        <v>0.93400000000000005</v>
      </c>
      <c r="J112" s="63"/>
      <c r="K112" s="63"/>
      <c r="L112" s="63"/>
      <c r="M112" s="63"/>
      <c r="N112" s="63"/>
      <c r="O112" s="63">
        <v>1.36</v>
      </c>
      <c r="P112" s="63">
        <v>1.38</v>
      </c>
      <c r="Q112" s="63">
        <v>1.45</v>
      </c>
      <c r="R112" s="63">
        <v>1.48</v>
      </c>
      <c r="S112" s="63">
        <v>1.46</v>
      </c>
      <c r="Y112" s="11" t="s">
        <v>236</v>
      </c>
      <c r="Z112" s="63">
        <v>0.55400000000000005</v>
      </c>
      <c r="AA112" s="63">
        <v>0.56599999999999995</v>
      </c>
      <c r="AB112" s="63">
        <v>0.57799999999999996</v>
      </c>
      <c r="AC112" s="63">
        <v>0.56699999999999995</v>
      </c>
      <c r="AD112" s="63">
        <v>0.59199999999999997</v>
      </c>
      <c r="AE112" s="63">
        <v>0.621</v>
      </c>
      <c r="AF112" s="63">
        <v>0.64600000000000002</v>
      </c>
      <c r="AG112" s="63"/>
      <c r="AH112" s="44"/>
      <c r="AI112" s="44"/>
      <c r="AJ112" s="44"/>
      <c r="AK112" s="44"/>
      <c r="AL112" s="63">
        <v>0.69299999999999995</v>
      </c>
      <c r="AM112" s="63">
        <v>0.79200000000000004</v>
      </c>
      <c r="AN112" s="63">
        <v>0.78900000000000003</v>
      </c>
      <c r="AO112" s="63">
        <v>0.86899999999999999</v>
      </c>
      <c r="AU112" s="11" t="s">
        <v>236</v>
      </c>
      <c r="AV112" s="63">
        <v>0.61599999999999999</v>
      </c>
      <c r="AW112" s="63">
        <v>0.621</v>
      </c>
      <c r="AX112" s="63">
        <v>0.621</v>
      </c>
      <c r="AY112" s="63">
        <v>0.63500000000000001</v>
      </c>
      <c r="AZ112" s="63">
        <v>0.59299999999999997</v>
      </c>
      <c r="BA112" s="63">
        <v>0.62</v>
      </c>
      <c r="BB112" s="63">
        <v>0.621</v>
      </c>
      <c r="BC112" s="65"/>
      <c r="BD112" s="63"/>
      <c r="BE112" s="63"/>
      <c r="BF112" s="63"/>
      <c r="BG112" s="63"/>
      <c r="BH112" s="63"/>
      <c r="BI112" s="63">
        <v>0.78400000000000003</v>
      </c>
      <c r="BJ112" s="63">
        <v>0.80700000000000005</v>
      </c>
      <c r="BK112" s="63">
        <v>0.872</v>
      </c>
      <c r="BL112" s="63">
        <v>0.82599999999999996</v>
      </c>
    </row>
    <row r="113" spans="1:64" x14ac:dyDescent="0.15">
      <c r="A113" s="11" t="s">
        <v>237</v>
      </c>
      <c r="B113" s="63">
        <v>0.247</v>
      </c>
      <c r="C113" s="63">
        <v>0.24399999999999999</v>
      </c>
      <c r="D113" s="63">
        <v>0.20200000000000001</v>
      </c>
      <c r="E113" s="63">
        <v>0.19400000000000001</v>
      </c>
      <c r="F113" s="63">
        <v>0.19900000000000001</v>
      </c>
      <c r="G113" s="63">
        <v>0.21</v>
      </c>
      <c r="H113" s="63">
        <v>0.215</v>
      </c>
      <c r="I113" s="63">
        <v>0.20300000000000001</v>
      </c>
      <c r="J113" s="63"/>
      <c r="K113" s="63"/>
      <c r="L113" s="63"/>
      <c r="M113" s="63"/>
      <c r="N113" s="63"/>
      <c r="O113" s="63">
        <v>0.31</v>
      </c>
      <c r="P113" s="63">
        <v>0.29699999999999999</v>
      </c>
      <c r="Q113" s="63">
        <v>0.29699999999999999</v>
      </c>
      <c r="R113" s="63">
        <v>0.307</v>
      </c>
      <c r="S113" s="63">
        <v>0.311</v>
      </c>
      <c r="Y113" s="11" t="s">
        <v>237</v>
      </c>
      <c r="Z113" s="63">
        <v>1.3899999999999999E-2</v>
      </c>
      <c r="AA113" s="63">
        <v>1.4E-2</v>
      </c>
      <c r="AB113" s="63">
        <v>1.8700000000000001E-2</v>
      </c>
      <c r="AC113" s="63">
        <v>2.1700000000000001E-2</v>
      </c>
      <c r="AD113" s="63">
        <v>2.4400000000000002E-2</v>
      </c>
      <c r="AE113" s="63">
        <v>2.5600000000000001E-2</v>
      </c>
      <c r="AF113" s="63">
        <v>2.75E-2</v>
      </c>
      <c r="AG113" s="63"/>
      <c r="AH113" s="44"/>
      <c r="AI113" s="44"/>
      <c r="AJ113" s="44"/>
      <c r="AK113" s="44"/>
      <c r="AL113" s="63">
        <v>1.77E-2</v>
      </c>
      <c r="AM113" s="63">
        <v>2.8400000000000002E-2</v>
      </c>
      <c r="AN113" s="63">
        <v>3.1199999999999999E-2</v>
      </c>
      <c r="AO113" s="63">
        <v>3.4700000000000002E-2</v>
      </c>
      <c r="AU113" s="11" t="s">
        <v>237</v>
      </c>
      <c r="AV113" s="63">
        <v>4.1399999999999999E-2</v>
      </c>
      <c r="AW113" s="63">
        <v>3.9300000000000002E-2</v>
      </c>
      <c r="AX113" s="63">
        <v>3.39E-2</v>
      </c>
      <c r="AY113" s="63">
        <v>3.3500000000000002E-2</v>
      </c>
      <c r="AZ113" s="63">
        <v>3.5099999999999999E-2</v>
      </c>
      <c r="BA113" s="63">
        <v>3.3799999999999997E-2</v>
      </c>
      <c r="BB113" s="63">
        <v>3.8699999999999998E-2</v>
      </c>
      <c r="BC113" s="65"/>
      <c r="BD113" s="63"/>
      <c r="BE113" s="63"/>
      <c r="BF113" s="63"/>
      <c r="BG113" s="63"/>
      <c r="BH113" s="63"/>
      <c r="BI113" s="63">
        <v>4.6899999999999997E-2</v>
      </c>
      <c r="BJ113" s="63">
        <v>4.2299999999999997E-2</v>
      </c>
      <c r="BK113" s="63">
        <v>4.8899999999999999E-2</v>
      </c>
      <c r="BL113" s="63">
        <v>4.5199999999999997E-2</v>
      </c>
    </row>
    <row r="114" spans="1:64" x14ac:dyDescent="0.15">
      <c r="A114" s="11" t="s">
        <v>238</v>
      </c>
      <c r="B114" s="63">
        <v>0.27800000000000002</v>
      </c>
      <c r="C114" s="63">
        <v>0.28499999999999998</v>
      </c>
      <c r="D114" s="63">
        <v>0.29199999999999998</v>
      </c>
      <c r="E114" s="63">
        <v>0.30499999999999999</v>
      </c>
      <c r="F114" s="63">
        <v>0.318</v>
      </c>
      <c r="G114" s="63">
        <v>0.33400000000000002</v>
      </c>
      <c r="H114" s="63">
        <v>0.33800000000000002</v>
      </c>
      <c r="I114" s="63">
        <v>0.32700000000000001</v>
      </c>
      <c r="J114" s="63"/>
      <c r="K114" s="63"/>
      <c r="L114" s="63"/>
      <c r="M114" s="63"/>
      <c r="N114" s="63"/>
      <c r="O114" s="63">
        <v>0.39800000000000002</v>
      </c>
      <c r="P114" s="63">
        <v>0.435</v>
      </c>
      <c r="Q114" s="63">
        <v>0.47499999999999998</v>
      </c>
      <c r="R114" s="63">
        <v>0.50600000000000001</v>
      </c>
      <c r="S114" s="63">
        <v>0.51400000000000001</v>
      </c>
      <c r="Y114" s="11" t="s">
        <v>238</v>
      </c>
      <c r="Z114" s="63">
        <v>0.16400000000000001</v>
      </c>
      <c r="AA114" s="63">
        <v>0.16500000000000001</v>
      </c>
      <c r="AB114" s="63">
        <v>0.214</v>
      </c>
      <c r="AC114" s="63">
        <v>0.23</v>
      </c>
      <c r="AD114" s="63">
        <v>0.245</v>
      </c>
      <c r="AE114" s="63">
        <v>0.26500000000000001</v>
      </c>
      <c r="AF114" s="63">
        <v>0.26900000000000002</v>
      </c>
      <c r="AG114" s="63"/>
      <c r="AH114" s="44"/>
      <c r="AI114" s="44"/>
      <c r="AJ114" s="44"/>
      <c r="AK114" s="44"/>
      <c r="AL114" s="63">
        <v>0.215</v>
      </c>
      <c r="AM114" s="63">
        <v>0.315</v>
      </c>
      <c r="AN114" s="63">
        <v>0.314</v>
      </c>
      <c r="AO114" s="63">
        <v>0.35599999999999998</v>
      </c>
      <c r="AU114" s="11" t="s">
        <v>238</v>
      </c>
      <c r="AV114" s="63">
        <v>0.153</v>
      </c>
      <c r="AW114" s="63">
        <v>0.17699999999999999</v>
      </c>
      <c r="AX114" s="63">
        <v>0.22</v>
      </c>
      <c r="AY114" s="63">
        <v>0.22600000000000001</v>
      </c>
      <c r="AZ114" s="63">
        <v>0.22900000000000001</v>
      </c>
      <c r="BA114" s="63">
        <v>0.23799999999999999</v>
      </c>
      <c r="BB114" s="63">
        <v>0.249</v>
      </c>
      <c r="BC114" s="65"/>
      <c r="BD114" s="63"/>
      <c r="BE114" s="63"/>
      <c r="BF114" s="63"/>
      <c r="BG114" s="63"/>
      <c r="BH114" s="63"/>
      <c r="BI114" s="63">
        <v>0.24299999999999999</v>
      </c>
      <c r="BJ114" s="63">
        <v>0.28999999999999998</v>
      </c>
      <c r="BK114" s="63">
        <v>0.33900000000000002</v>
      </c>
      <c r="BL114" s="63">
        <v>0.315</v>
      </c>
    </row>
    <row r="115" spans="1:64" x14ac:dyDescent="0.15">
      <c r="A115" s="11" t="s">
        <v>239</v>
      </c>
      <c r="B115" s="63">
        <v>9.0300000000000005E-2</v>
      </c>
      <c r="C115" s="63">
        <v>8.6999999999999994E-2</v>
      </c>
      <c r="D115" s="63">
        <v>7.3499999999999996E-2</v>
      </c>
      <c r="E115" s="63">
        <v>7.1199999999999999E-2</v>
      </c>
      <c r="F115" s="63">
        <v>6.9599999999999995E-2</v>
      </c>
      <c r="G115" s="63">
        <v>7.5200000000000003E-2</v>
      </c>
      <c r="H115" s="63">
        <v>7.4999999999999997E-2</v>
      </c>
      <c r="I115" s="63">
        <v>6.9099999999999995E-2</v>
      </c>
      <c r="J115" s="63"/>
      <c r="K115" s="63"/>
      <c r="L115" s="63"/>
      <c r="M115" s="63"/>
      <c r="N115" s="63"/>
      <c r="O115" s="63">
        <v>0.113</v>
      </c>
      <c r="P115" s="63">
        <v>0.111</v>
      </c>
      <c r="Q115" s="63">
        <v>0.109</v>
      </c>
      <c r="R115" s="63">
        <v>0.112</v>
      </c>
      <c r="S115" s="63">
        <v>0.111</v>
      </c>
      <c r="Y115" s="11" t="s">
        <v>239</v>
      </c>
      <c r="Z115" s="63">
        <v>1.9699999999999999E-2</v>
      </c>
      <c r="AA115" s="63">
        <v>1.8499999999999999E-2</v>
      </c>
      <c r="AB115" s="63">
        <v>2.1299999999999999E-2</v>
      </c>
      <c r="AC115" s="63">
        <v>2.35E-2</v>
      </c>
      <c r="AD115" s="63">
        <v>2.2599999999999999E-2</v>
      </c>
      <c r="AE115" s="63">
        <v>2.1899999999999999E-2</v>
      </c>
      <c r="AF115" s="63">
        <v>2.23E-2</v>
      </c>
      <c r="AG115" s="63"/>
      <c r="AH115" s="44"/>
      <c r="AI115" s="44"/>
      <c r="AJ115" s="44"/>
      <c r="AK115" s="44"/>
      <c r="AL115" s="63">
        <v>2.3800000000000002E-2</v>
      </c>
      <c r="AM115" s="63">
        <v>3.1399999999999997E-2</v>
      </c>
      <c r="AN115" s="63">
        <v>3.04E-2</v>
      </c>
      <c r="AO115" s="63">
        <v>3.1E-2</v>
      </c>
      <c r="AU115" s="11" t="s">
        <v>239</v>
      </c>
      <c r="AV115" s="63">
        <v>2.2599999999999999E-2</v>
      </c>
      <c r="AW115" s="63">
        <v>2.5100000000000001E-2</v>
      </c>
      <c r="AX115" s="63">
        <v>2.5700000000000001E-2</v>
      </c>
      <c r="AY115" s="63">
        <v>2.58E-2</v>
      </c>
      <c r="AZ115" s="63">
        <v>2.4299999999999999E-2</v>
      </c>
      <c r="BA115" s="63">
        <v>2.3599999999999999E-2</v>
      </c>
      <c r="BB115" s="63">
        <v>2.3300000000000001E-2</v>
      </c>
      <c r="BC115" s="65"/>
      <c r="BD115" s="63"/>
      <c r="BE115" s="63"/>
      <c r="BF115" s="63"/>
      <c r="BG115" s="63"/>
      <c r="BH115" s="63"/>
      <c r="BI115" s="63">
        <v>3.1699999999999999E-2</v>
      </c>
      <c r="BJ115" s="63">
        <v>3.1699999999999999E-2</v>
      </c>
      <c r="BK115" s="63">
        <v>3.73E-2</v>
      </c>
      <c r="BL115" s="63">
        <v>3.3399999999999999E-2</v>
      </c>
    </row>
    <row r="116" spans="1:64" x14ac:dyDescent="0.15">
      <c r="A116" s="11" t="s">
        <v>240</v>
      </c>
      <c r="B116" s="63">
        <v>0.41</v>
      </c>
      <c r="C116" s="63">
        <v>0.40300000000000002</v>
      </c>
      <c r="D116" s="63">
        <v>0.34899999999999998</v>
      </c>
      <c r="E116" s="63">
        <v>0.316</v>
      </c>
      <c r="F116" s="63">
        <v>0.30299999999999999</v>
      </c>
      <c r="G116" s="63">
        <v>0.31900000000000001</v>
      </c>
      <c r="H116" s="63">
        <v>0.29899999999999999</v>
      </c>
      <c r="I116" s="63">
        <v>0.247</v>
      </c>
      <c r="J116" s="63"/>
      <c r="K116" s="63"/>
      <c r="L116" s="63"/>
      <c r="M116" s="63"/>
      <c r="N116" s="63"/>
      <c r="O116" s="63">
        <v>0.55600000000000005</v>
      </c>
      <c r="P116" s="63">
        <v>0.505</v>
      </c>
      <c r="Q116" s="63">
        <v>0.49099999999999999</v>
      </c>
      <c r="R116" s="63">
        <v>0.46600000000000003</v>
      </c>
      <c r="S116" s="63">
        <v>0.41099999999999998</v>
      </c>
      <c r="Y116" s="11" t="s">
        <v>240</v>
      </c>
      <c r="Z116" s="63">
        <v>0.48699999999999999</v>
      </c>
      <c r="AA116" s="63">
        <v>0.46899999999999997</v>
      </c>
      <c r="AB116" s="63">
        <v>0.42299999999999999</v>
      </c>
      <c r="AC116" s="63">
        <v>0.36499999999999999</v>
      </c>
      <c r="AD116" s="63">
        <v>0.32300000000000001</v>
      </c>
      <c r="AE116" s="63">
        <v>0.28399999999999997</v>
      </c>
      <c r="AF116" s="63">
        <v>0.26700000000000002</v>
      </c>
      <c r="AG116" s="63"/>
      <c r="AH116" s="44"/>
      <c r="AI116" s="44"/>
      <c r="AJ116" s="44"/>
      <c r="AK116" s="44"/>
      <c r="AL116" s="63">
        <v>0.57299999999999995</v>
      </c>
      <c r="AM116" s="63">
        <v>0.51100000000000001</v>
      </c>
      <c r="AN116" s="63">
        <v>0.41799999999999998</v>
      </c>
      <c r="AO116" s="63">
        <v>0.39500000000000002</v>
      </c>
      <c r="AU116" s="11" t="s">
        <v>240</v>
      </c>
      <c r="AV116" s="63">
        <v>0.41599999999999998</v>
      </c>
      <c r="AW116" s="63">
        <v>0.38600000000000001</v>
      </c>
      <c r="AX116" s="63">
        <v>0.34499999999999997</v>
      </c>
      <c r="AY116" s="63">
        <v>0.32300000000000001</v>
      </c>
      <c r="AZ116" s="63">
        <v>0.27800000000000002</v>
      </c>
      <c r="BA116" s="63">
        <v>0.25</v>
      </c>
      <c r="BB116" s="63">
        <v>0.23599999999999999</v>
      </c>
      <c r="BC116" s="65"/>
      <c r="BD116" s="63"/>
      <c r="BE116" s="63"/>
      <c r="BF116" s="63"/>
      <c r="BG116" s="63"/>
      <c r="BH116" s="63"/>
      <c r="BI116" s="63">
        <v>0.45900000000000002</v>
      </c>
      <c r="BJ116" s="63">
        <v>0.40500000000000003</v>
      </c>
      <c r="BK116" s="63">
        <v>0.39800000000000002</v>
      </c>
      <c r="BL116" s="63">
        <v>0.33300000000000002</v>
      </c>
    </row>
    <row r="117" spans="1:64" x14ac:dyDescent="0.15">
      <c r="A117" s="11" t="s">
        <v>241</v>
      </c>
      <c r="B117" s="63">
        <v>1.6799999999999999E-2</v>
      </c>
      <c r="C117" s="63">
        <v>1.38E-2</v>
      </c>
      <c r="D117" s="63">
        <v>1.2999999999999999E-2</v>
      </c>
      <c r="E117" s="63">
        <v>1.6799999999999999E-2</v>
      </c>
      <c r="F117" s="63">
        <v>1.7299999999999999E-2</v>
      </c>
      <c r="G117" s="63">
        <v>1.9300000000000001E-2</v>
      </c>
      <c r="H117" s="63">
        <v>1.67E-2</v>
      </c>
      <c r="I117" s="63">
        <v>1.5900000000000001E-2</v>
      </c>
      <c r="J117" s="63"/>
      <c r="K117" s="63"/>
      <c r="L117" s="63"/>
      <c r="M117" s="63"/>
      <c r="N117" s="63"/>
      <c r="O117" s="63">
        <v>2.1000000000000001E-2</v>
      </c>
      <c r="P117" s="63">
        <v>2.0799999999999999E-2</v>
      </c>
      <c r="Q117" s="63">
        <v>2.3300000000000001E-2</v>
      </c>
      <c r="R117" s="63">
        <v>2.5999999999999999E-2</v>
      </c>
      <c r="S117" s="63">
        <v>2.5399999999999999E-2</v>
      </c>
      <c r="Y117" s="11" t="s">
        <v>241</v>
      </c>
      <c r="Z117" s="63">
        <v>8.1399999999999997E-3</v>
      </c>
      <c r="AA117" s="63">
        <v>1.01E-2</v>
      </c>
      <c r="AB117" s="63">
        <v>8.6599999999999993E-3</v>
      </c>
      <c r="AC117" s="63">
        <v>7.0299999999999998E-3</v>
      </c>
      <c r="AD117" s="63">
        <v>9.6100000000000005E-3</v>
      </c>
      <c r="AE117" s="63">
        <v>9.1900000000000003E-3</v>
      </c>
      <c r="AF117" s="63">
        <v>1.18E-2</v>
      </c>
      <c r="AG117" s="63"/>
      <c r="AH117" s="44"/>
      <c r="AI117" s="44"/>
      <c r="AJ117" s="44"/>
      <c r="AK117" s="44"/>
      <c r="AL117" s="63">
        <v>1.0999999999999999E-2</v>
      </c>
      <c r="AM117" s="63">
        <v>1.17E-2</v>
      </c>
      <c r="AN117" s="63">
        <v>1.2E-2</v>
      </c>
      <c r="AO117" s="63">
        <v>1.24E-2</v>
      </c>
      <c r="AU117" s="11" t="s">
        <v>241</v>
      </c>
      <c r="AV117" s="63">
        <v>6.2700000000000004E-3</v>
      </c>
      <c r="AW117" s="63">
        <v>8.9899999999999997E-3</v>
      </c>
      <c r="AX117" s="63">
        <v>8.2699999999999996E-3</v>
      </c>
      <c r="AY117" s="63">
        <v>9.41E-3</v>
      </c>
      <c r="AZ117" s="63">
        <v>7.9000000000000008E-3</v>
      </c>
      <c r="BA117" s="63">
        <v>9.2999999999999992E-3</v>
      </c>
      <c r="BB117" s="63">
        <v>9.7699999999999992E-3</v>
      </c>
      <c r="BC117" s="65"/>
      <c r="BD117" s="63"/>
      <c r="BE117" s="63"/>
      <c r="BF117" s="63"/>
      <c r="BG117" s="63"/>
      <c r="BH117" s="63"/>
      <c r="BI117" s="63">
        <v>1.0200000000000001E-2</v>
      </c>
      <c r="BJ117" s="63">
        <v>1.2200000000000001E-2</v>
      </c>
      <c r="BK117" s="63">
        <v>1.35E-2</v>
      </c>
      <c r="BL117" s="63">
        <v>1.3299999999999999E-2</v>
      </c>
    </row>
    <row r="118" spans="1:64" x14ac:dyDescent="0.15">
      <c r="A118" s="11" t="s">
        <v>242</v>
      </c>
      <c r="B118" s="63">
        <v>0.17599999999999999</v>
      </c>
      <c r="C118" s="63">
        <v>0.16700000000000001</v>
      </c>
      <c r="D118" s="63">
        <v>0.13800000000000001</v>
      </c>
      <c r="E118" s="63">
        <v>0.13500000000000001</v>
      </c>
      <c r="F118" s="63">
        <v>0.127</v>
      </c>
      <c r="G118" s="63">
        <v>0.124</v>
      </c>
      <c r="H118" s="63">
        <v>0.125</v>
      </c>
      <c r="I118" s="63">
        <v>0.12</v>
      </c>
      <c r="J118" s="63"/>
      <c r="K118" s="63"/>
      <c r="L118" s="63"/>
      <c r="M118" s="63"/>
      <c r="N118" s="63"/>
      <c r="O118" s="63">
        <v>0.20899999999999999</v>
      </c>
      <c r="P118" s="63">
        <v>0.20699999999999999</v>
      </c>
      <c r="Q118" s="63">
        <v>0.20399999999999999</v>
      </c>
      <c r="R118" s="63">
        <v>0.20200000000000001</v>
      </c>
      <c r="S118" s="63">
        <v>0.192</v>
      </c>
      <c r="Y118" s="11" t="s">
        <v>242</v>
      </c>
      <c r="Z118" s="63">
        <v>0.108</v>
      </c>
      <c r="AA118" s="63">
        <v>9.9599999999999994E-2</v>
      </c>
      <c r="AB118" s="63">
        <v>7.4800000000000005E-2</v>
      </c>
      <c r="AC118" s="63">
        <v>6.6799999999999998E-2</v>
      </c>
      <c r="AD118" s="63">
        <v>5.8799999999999998E-2</v>
      </c>
      <c r="AE118" s="63">
        <v>4.9099999999999998E-2</v>
      </c>
      <c r="AF118" s="63">
        <v>4.8800000000000003E-2</v>
      </c>
      <c r="AG118" s="63"/>
      <c r="AH118" s="44"/>
      <c r="AI118" s="44"/>
      <c r="AJ118" s="44"/>
      <c r="AK118" s="44"/>
      <c r="AL118" s="63">
        <v>0.11700000000000001</v>
      </c>
      <c r="AM118" s="63">
        <v>9.35E-2</v>
      </c>
      <c r="AN118" s="63">
        <v>7.1099999999999997E-2</v>
      </c>
      <c r="AO118" s="63">
        <v>8.0100000000000005E-2</v>
      </c>
      <c r="AU118" s="11" t="s">
        <v>242</v>
      </c>
      <c r="AV118" s="63">
        <v>5.91E-2</v>
      </c>
      <c r="AW118" s="63">
        <v>5.8599999999999999E-2</v>
      </c>
      <c r="AX118" s="63">
        <v>6.3200000000000006E-2</v>
      </c>
      <c r="AY118" s="63">
        <v>5.6399999999999999E-2</v>
      </c>
      <c r="AZ118" s="63">
        <v>4.6699999999999998E-2</v>
      </c>
      <c r="BA118" s="63">
        <v>4.2799999999999998E-2</v>
      </c>
      <c r="BB118" s="63">
        <v>4.1300000000000003E-2</v>
      </c>
      <c r="BC118" s="65"/>
      <c r="BD118" s="63"/>
      <c r="BE118" s="63"/>
      <c r="BF118" s="63"/>
      <c r="BG118" s="63"/>
      <c r="BH118" s="63"/>
      <c r="BI118" s="63">
        <v>7.5499999999999998E-2</v>
      </c>
      <c r="BJ118" s="63">
        <v>6.2799999999999995E-2</v>
      </c>
      <c r="BK118" s="63">
        <v>6.0299999999999999E-2</v>
      </c>
      <c r="BL118" s="63">
        <v>6.8500000000000005E-2</v>
      </c>
    </row>
    <row r="119" spans="1:64" x14ac:dyDescent="0.15">
      <c r="A119" s="11" t="s">
        <v>243</v>
      </c>
      <c r="B119" s="63">
        <v>0.95599999999999996</v>
      </c>
      <c r="C119" s="63">
        <v>0.98</v>
      </c>
      <c r="D119" s="63">
        <v>0.80300000000000005</v>
      </c>
      <c r="E119" s="63">
        <v>0.76</v>
      </c>
      <c r="F119" s="63">
        <v>0.75600000000000001</v>
      </c>
      <c r="G119" s="63">
        <v>0.83199999999999996</v>
      </c>
      <c r="H119" s="63">
        <v>0.70799999999999996</v>
      </c>
      <c r="I119" s="63">
        <v>0.69</v>
      </c>
      <c r="J119" s="63"/>
      <c r="K119" s="63"/>
      <c r="L119" s="63"/>
      <c r="M119" s="63"/>
      <c r="N119" s="63"/>
      <c r="O119" s="63">
        <v>1.27</v>
      </c>
      <c r="P119" s="63">
        <v>1.1399999999999999</v>
      </c>
      <c r="Q119" s="63">
        <v>1.19</v>
      </c>
      <c r="R119" s="63">
        <v>1.17</v>
      </c>
      <c r="S119" s="63">
        <v>1.1299999999999999</v>
      </c>
      <c r="Y119" s="11" t="s">
        <v>243</v>
      </c>
      <c r="Z119" s="63">
        <v>0.52</v>
      </c>
      <c r="AA119" s="63">
        <v>0.51700000000000002</v>
      </c>
      <c r="AB119" s="63">
        <v>0.40400000000000003</v>
      </c>
      <c r="AC119" s="63">
        <v>0.34899999999999998</v>
      </c>
      <c r="AD119" s="63">
        <v>0.3</v>
      </c>
      <c r="AE119" s="63">
        <v>0.254</v>
      </c>
      <c r="AF119" s="63">
        <v>0.248</v>
      </c>
      <c r="AG119" s="63"/>
      <c r="AH119" s="44"/>
      <c r="AI119" s="44"/>
      <c r="AJ119" s="44"/>
      <c r="AK119" s="44"/>
      <c r="AL119" s="63">
        <v>0.60899999999999999</v>
      </c>
      <c r="AM119" s="63">
        <v>0.48599999999999999</v>
      </c>
      <c r="AN119" s="63">
        <v>0.39700000000000002</v>
      </c>
      <c r="AO119" s="63">
        <v>0.375</v>
      </c>
      <c r="AU119" s="11" t="s">
        <v>243</v>
      </c>
      <c r="AV119" s="63">
        <v>0.27500000000000002</v>
      </c>
      <c r="AW119" s="63">
        <v>0.27800000000000002</v>
      </c>
      <c r="AX119" s="63">
        <v>0.25900000000000001</v>
      </c>
      <c r="AY119" s="63">
        <v>0.26800000000000002</v>
      </c>
      <c r="AZ119" s="63">
        <v>0.23699999999999999</v>
      </c>
      <c r="BA119" s="63">
        <v>0.222</v>
      </c>
      <c r="BB119" s="63">
        <v>0.23400000000000001</v>
      </c>
      <c r="BC119" s="65"/>
      <c r="BD119" s="63"/>
      <c r="BE119" s="63"/>
      <c r="BF119" s="63"/>
      <c r="BG119" s="63"/>
      <c r="BH119" s="63"/>
      <c r="BI119" s="63">
        <v>0.36099999999999999</v>
      </c>
      <c r="BJ119" s="63">
        <v>0.33</v>
      </c>
      <c r="BK119" s="63">
        <v>0.34699999999999998</v>
      </c>
      <c r="BL119" s="63">
        <v>0.29299999999999998</v>
      </c>
    </row>
    <row r="120" spans="1:64" x14ac:dyDescent="0.15">
      <c r="A120" s="11" t="s">
        <v>244</v>
      </c>
      <c r="B120" s="63">
        <v>1.14E-2</v>
      </c>
      <c r="C120" s="63">
        <v>1.15E-2</v>
      </c>
      <c r="D120" s="63">
        <v>1.15E-2</v>
      </c>
      <c r="E120" s="63">
        <v>1.17E-2</v>
      </c>
      <c r="F120" s="63">
        <v>9.9699999999999997E-3</v>
      </c>
      <c r="G120" s="63">
        <v>1.17E-2</v>
      </c>
      <c r="H120" s="63">
        <v>1.11E-2</v>
      </c>
      <c r="I120" s="63">
        <v>1.0500000000000001E-2</v>
      </c>
      <c r="J120" s="63"/>
      <c r="K120" s="63"/>
      <c r="L120" s="63"/>
      <c r="M120" s="63"/>
      <c r="N120" s="63"/>
      <c r="O120" s="63">
        <v>1.6899999999999998E-2</v>
      </c>
      <c r="P120" s="63">
        <v>1.61E-2</v>
      </c>
      <c r="Q120" s="63">
        <v>1.5900000000000001E-2</v>
      </c>
      <c r="R120" s="63">
        <v>1.72E-2</v>
      </c>
      <c r="S120" s="63">
        <v>1.7100000000000001E-2</v>
      </c>
      <c r="Y120" s="11" t="s">
        <v>244</v>
      </c>
      <c r="Z120" s="63">
        <v>9.0100000000000006E-3</v>
      </c>
      <c r="AA120" s="63">
        <v>8.5299999999999994E-3</v>
      </c>
      <c r="AB120" s="63">
        <v>8.1700000000000002E-3</v>
      </c>
      <c r="AC120" s="63">
        <v>7.9799999999999992E-3</v>
      </c>
      <c r="AD120" s="63">
        <v>7.3099999999999997E-3</v>
      </c>
      <c r="AE120" s="63">
        <v>8.2299999999999995E-3</v>
      </c>
      <c r="AF120" s="63">
        <v>8.1899999999999994E-3</v>
      </c>
      <c r="AG120" s="63"/>
      <c r="AH120" s="44"/>
      <c r="AI120" s="44"/>
      <c r="AJ120" s="44"/>
      <c r="AK120" s="44"/>
      <c r="AL120" s="63">
        <v>1.04E-2</v>
      </c>
      <c r="AM120" s="63">
        <v>1.06E-2</v>
      </c>
      <c r="AN120" s="63">
        <v>0.01</v>
      </c>
      <c r="AO120" s="63">
        <v>1.17E-2</v>
      </c>
      <c r="AU120" s="11" t="s">
        <v>244</v>
      </c>
      <c r="AV120" s="63">
        <v>7.43E-3</v>
      </c>
      <c r="AW120" s="63">
        <v>7.2700000000000004E-3</v>
      </c>
      <c r="AX120" s="63">
        <v>7.2399999999999999E-3</v>
      </c>
      <c r="AY120" s="63">
        <v>7.26E-3</v>
      </c>
      <c r="AZ120" s="63">
        <v>6.6800000000000002E-3</v>
      </c>
      <c r="BA120" s="63">
        <v>7.11E-3</v>
      </c>
      <c r="BB120" s="63">
        <v>7.5500000000000003E-3</v>
      </c>
      <c r="BC120" s="65"/>
      <c r="BD120" s="63"/>
      <c r="BE120" s="63"/>
      <c r="BF120" s="63"/>
      <c r="BG120" s="63"/>
      <c r="BH120" s="63"/>
      <c r="BI120" s="63">
        <v>8.5299999999999994E-3</v>
      </c>
      <c r="BJ120" s="63">
        <v>9.5600000000000008E-3</v>
      </c>
      <c r="BK120" s="63">
        <v>1.01E-2</v>
      </c>
      <c r="BL120" s="63">
        <v>1.0699999999999999E-2</v>
      </c>
    </row>
    <row r="121" spans="1:64" x14ac:dyDescent="0.15">
      <c r="A121" s="11" t="s">
        <v>245</v>
      </c>
      <c r="B121" s="63">
        <v>5.7599999999999998E-2</v>
      </c>
      <c r="C121" s="63">
        <v>5.8200000000000002E-2</v>
      </c>
      <c r="D121" s="63">
        <v>6.25E-2</v>
      </c>
      <c r="E121" s="63">
        <v>6.5000000000000002E-2</v>
      </c>
      <c r="F121" s="63">
        <v>6.8599999999999994E-2</v>
      </c>
      <c r="G121" s="63">
        <v>7.1900000000000006E-2</v>
      </c>
      <c r="H121" s="63">
        <v>7.7600000000000002E-2</v>
      </c>
      <c r="I121" s="63">
        <v>7.46E-2</v>
      </c>
      <c r="J121" s="63"/>
      <c r="K121" s="63"/>
      <c r="L121" s="63"/>
      <c r="M121" s="63"/>
      <c r="N121" s="63"/>
      <c r="O121" s="63">
        <v>8.2000000000000003E-2</v>
      </c>
      <c r="P121" s="63">
        <v>9.2899999999999996E-2</v>
      </c>
      <c r="Q121" s="63">
        <v>0.10199999999999999</v>
      </c>
      <c r="R121" s="63">
        <v>0.11</v>
      </c>
      <c r="S121" s="63">
        <v>0.11600000000000001</v>
      </c>
      <c r="Y121" s="11" t="s">
        <v>245</v>
      </c>
      <c r="Z121" s="63">
        <v>6.4000000000000003E-3</v>
      </c>
      <c r="AA121" s="63">
        <v>6.3099999999999996E-3</v>
      </c>
      <c r="AB121" s="63">
        <v>8.1799999999999998E-3</v>
      </c>
      <c r="AC121" s="63">
        <v>9.0399999999999994E-3</v>
      </c>
      <c r="AD121" s="63">
        <v>9.8099999999999993E-3</v>
      </c>
      <c r="AE121" s="63">
        <v>1.17E-2</v>
      </c>
      <c r="AF121" s="63">
        <v>1.41E-2</v>
      </c>
      <c r="AG121" s="63"/>
      <c r="AH121" s="44"/>
      <c r="AI121" s="44"/>
      <c r="AJ121" s="44"/>
      <c r="AK121" s="44"/>
      <c r="AL121" s="63">
        <v>8.6199999999999992E-3</v>
      </c>
      <c r="AM121" s="63">
        <v>1.23E-2</v>
      </c>
      <c r="AN121" s="63">
        <v>1.2500000000000001E-2</v>
      </c>
      <c r="AO121" s="63">
        <v>1.5699999999999999E-2</v>
      </c>
      <c r="AU121" s="11" t="s">
        <v>245</v>
      </c>
      <c r="AV121" s="63">
        <v>1.1299999999999999E-2</v>
      </c>
      <c r="AW121" s="63">
        <v>1.21E-2</v>
      </c>
      <c r="AX121" s="63">
        <v>1.46E-2</v>
      </c>
      <c r="AY121" s="63">
        <v>1.4999999999999999E-2</v>
      </c>
      <c r="AZ121" s="63">
        <v>1.7899999999999999E-2</v>
      </c>
      <c r="BA121" s="63">
        <v>1.7999999999999999E-2</v>
      </c>
      <c r="BB121" s="63">
        <v>2.1399999999999999E-2</v>
      </c>
      <c r="BC121" s="65"/>
      <c r="BD121" s="63"/>
      <c r="BE121" s="63"/>
      <c r="BF121" s="63"/>
      <c r="BG121" s="63"/>
      <c r="BH121" s="63"/>
      <c r="BI121" s="63">
        <v>1.5900000000000001E-2</v>
      </c>
      <c r="BJ121" s="63">
        <v>1.95E-2</v>
      </c>
      <c r="BK121" s="63">
        <v>2.69E-2</v>
      </c>
      <c r="BL121" s="63">
        <v>2.4799999999999999E-2</v>
      </c>
    </row>
    <row r="122" spans="1:64" x14ac:dyDescent="0.15">
      <c r="A122" s="11" t="s">
        <v>246</v>
      </c>
      <c r="B122" s="63">
        <v>2.3500000000000001E-3</v>
      </c>
      <c r="C122" s="63">
        <v>2.1199999999999999E-3</v>
      </c>
      <c r="D122" s="63">
        <v>2.0999999999999999E-3</v>
      </c>
      <c r="E122" s="63">
        <v>2.1199999999999999E-3</v>
      </c>
      <c r="F122" s="63">
        <v>3.7399999999999998E-3</v>
      </c>
      <c r="G122" s="63">
        <v>3.5699999999999998E-3</v>
      </c>
      <c r="H122" s="63">
        <v>3.5100000000000001E-3</v>
      </c>
      <c r="I122" s="63">
        <v>3.0999999999999999E-3</v>
      </c>
      <c r="J122" s="63"/>
      <c r="K122" s="63"/>
      <c r="L122" s="63"/>
      <c r="M122" s="63"/>
      <c r="N122" s="63"/>
      <c r="O122" s="63">
        <v>3.5899999999999999E-3</v>
      </c>
      <c r="P122" s="63">
        <v>4.2399999999999998E-3</v>
      </c>
      <c r="Q122" s="63">
        <v>4.8799999999999998E-3</v>
      </c>
      <c r="R122" s="63">
        <v>4.8199999999999996E-3</v>
      </c>
      <c r="S122" s="63">
        <v>4.4799999999999996E-3</v>
      </c>
      <c r="Y122" s="11" t="s">
        <v>246</v>
      </c>
      <c r="Z122" s="63">
        <v>1.5100000000000001E-3</v>
      </c>
      <c r="AA122" s="63">
        <v>2E-3</v>
      </c>
      <c r="AB122" s="63">
        <v>1.6000000000000001E-3</v>
      </c>
      <c r="AC122" s="63">
        <v>2.2799999999999999E-3</v>
      </c>
      <c r="AD122" s="63">
        <v>1.7700000000000001E-3</v>
      </c>
      <c r="AE122" s="63">
        <v>1.8600000000000001E-3</v>
      </c>
      <c r="AF122" s="63">
        <v>1.89E-3</v>
      </c>
      <c r="AG122" s="63"/>
      <c r="AH122" s="44"/>
      <c r="AI122" s="44"/>
      <c r="AJ122" s="44"/>
      <c r="AK122" s="44"/>
      <c r="AL122" s="63">
        <v>2.3800000000000002E-3</v>
      </c>
      <c r="AM122" s="63">
        <v>2.15E-3</v>
      </c>
      <c r="AN122" s="63">
        <v>2.5600000000000002E-3</v>
      </c>
      <c r="AO122" s="63">
        <v>2.8400000000000001E-3</v>
      </c>
      <c r="AU122" s="11" t="s">
        <v>246</v>
      </c>
      <c r="AV122" s="63">
        <v>1.24E-3</v>
      </c>
      <c r="AW122" s="63">
        <v>1.65E-3</v>
      </c>
      <c r="AX122" s="63">
        <v>1.9400000000000001E-3</v>
      </c>
      <c r="AY122" s="63">
        <v>1.92E-3</v>
      </c>
      <c r="AZ122" s="63">
        <v>2.2000000000000001E-3</v>
      </c>
      <c r="BA122" s="63">
        <v>1.8600000000000001E-3</v>
      </c>
      <c r="BB122" s="63">
        <v>2.0300000000000001E-3</v>
      </c>
      <c r="BC122" s="65"/>
      <c r="BD122" s="63"/>
      <c r="BE122" s="63"/>
      <c r="BF122" s="63"/>
      <c r="BG122" s="63"/>
      <c r="BH122" s="63"/>
      <c r="BI122" s="63">
        <v>1.97E-3</v>
      </c>
      <c r="BJ122" s="63">
        <v>2.0100000000000001E-3</v>
      </c>
      <c r="BK122" s="63">
        <v>2.82E-3</v>
      </c>
      <c r="BL122" s="63">
        <v>2.65E-3</v>
      </c>
    </row>
    <row r="123" spans="1:64" x14ac:dyDescent="0.15">
      <c r="A123" s="11" t="s">
        <v>247</v>
      </c>
      <c r="B123" s="63">
        <v>5.7000000000000002E-2</v>
      </c>
      <c r="C123" s="63">
        <v>6.1899999999999997E-2</v>
      </c>
      <c r="D123" s="63">
        <v>6.2399999999999997E-2</v>
      </c>
      <c r="E123" s="63">
        <v>6.4500000000000002E-2</v>
      </c>
      <c r="F123" s="63">
        <v>6.6600000000000006E-2</v>
      </c>
      <c r="G123" s="63">
        <v>7.6799999999999993E-2</v>
      </c>
      <c r="H123" s="63">
        <v>8.0100000000000005E-2</v>
      </c>
      <c r="I123" s="63">
        <v>8.5099999999999995E-2</v>
      </c>
      <c r="J123" s="63"/>
      <c r="K123" s="63"/>
      <c r="L123" s="63"/>
      <c r="M123" s="63"/>
      <c r="N123" s="63"/>
      <c r="O123" s="63">
        <v>8.4099999999999994E-2</v>
      </c>
      <c r="P123" s="63">
        <v>9.5600000000000004E-2</v>
      </c>
      <c r="Q123" s="63">
        <v>0.107</v>
      </c>
      <c r="R123" s="63">
        <v>0.112</v>
      </c>
      <c r="S123" s="63">
        <v>0.11799999999999999</v>
      </c>
      <c r="Y123" s="11" t="s">
        <v>247</v>
      </c>
      <c r="Z123" s="63">
        <v>3.4700000000000002E-2</v>
      </c>
      <c r="AA123" s="63">
        <v>3.27E-2</v>
      </c>
      <c r="AB123" s="63">
        <v>4.2999999999999997E-2</v>
      </c>
      <c r="AC123" s="63">
        <v>3.8600000000000002E-2</v>
      </c>
      <c r="AD123" s="63">
        <v>3.7699999999999997E-2</v>
      </c>
      <c r="AE123" s="63">
        <v>4.2500000000000003E-2</v>
      </c>
      <c r="AF123" s="63">
        <v>3.8600000000000002E-2</v>
      </c>
      <c r="AG123" s="63"/>
      <c r="AH123" s="44"/>
      <c r="AI123" s="44"/>
      <c r="AJ123" s="44"/>
      <c r="AK123" s="44"/>
      <c r="AL123" s="63">
        <v>4.1500000000000002E-2</v>
      </c>
      <c r="AM123" s="63">
        <v>5.7200000000000001E-2</v>
      </c>
      <c r="AN123" s="63">
        <v>4.7800000000000002E-2</v>
      </c>
      <c r="AO123" s="63">
        <v>5.4100000000000002E-2</v>
      </c>
      <c r="AU123" s="11" t="s">
        <v>247</v>
      </c>
      <c r="AV123" s="63">
        <v>2.1700000000000001E-2</v>
      </c>
      <c r="AW123" s="63">
        <v>2.8199999999999999E-2</v>
      </c>
      <c r="AX123" s="63">
        <v>3.4000000000000002E-2</v>
      </c>
      <c r="AY123" s="63">
        <v>3.32E-2</v>
      </c>
      <c r="AZ123" s="63">
        <v>2.9100000000000001E-2</v>
      </c>
      <c r="BA123" s="63">
        <v>2.98E-2</v>
      </c>
      <c r="BB123" s="63">
        <v>3.2099999999999997E-2</v>
      </c>
      <c r="BC123" s="65"/>
      <c r="BD123" s="63"/>
      <c r="BE123" s="63"/>
      <c r="BF123" s="63"/>
      <c r="BG123" s="63"/>
      <c r="BH123" s="63"/>
      <c r="BI123" s="63">
        <v>3.32E-2</v>
      </c>
      <c r="BJ123" s="63">
        <v>3.9399999999999998E-2</v>
      </c>
      <c r="BK123" s="63">
        <v>4.5400000000000003E-2</v>
      </c>
      <c r="BL123" s="63">
        <v>3.78E-2</v>
      </c>
    </row>
    <row r="124" spans="1:64" x14ac:dyDescent="0.15">
      <c r="A124" s="11" t="s">
        <v>248</v>
      </c>
      <c r="B124" s="63">
        <v>2.3999999999999998E-3</v>
      </c>
      <c r="C124" s="63">
        <v>2.15E-3</v>
      </c>
      <c r="D124" s="63">
        <v>1.48E-3</v>
      </c>
      <c r="E124" s="63">
        <v>1.5E-3</v>
      </c>
      <c r="F124" s="63">
        <v>1.09E-3</v>
      </c>
      <c r="G124" s="63">
        <v>2.16E-3</v>
      </c>
      <c r="H124" s="63">
        <v>3.0599999999999998E-3</v>
      </c>
      <c r="I124" s="63" t="s">
        <v>395</v>
      </c>
      <c r="J124" s="63"/>
      <c r="K124" s="63"/>
      <c r="L124" s="63"/>
      <c r="M124" s="63"/>
      <c r="N124" s="63"/>
      <c r="O124" s="63" t="s">
        <v>395</v>
      </c>
      <c r="P124" s="63">
        <v>2.7200000000000002E-3</v>
      </c>
      <c r="Q124" s="63">
        <v>1.6800000000000001E-3</v>
      </c>
      <c r="R124" s="63">
        <v>3.6800000000000001E-3</v>
      </c>
      <c r="S124" s="63">
        <v>2.1800000000000001E-3</v>
      </c>
      <c r="Y124" s="11" t="s">
        <v>248</v>
      </c>
      <c r="Z124" s="63">
        <v>1.14E-3</v>
      </c>
      <c r="AA124" s="63">
        <v>9.5E-4</v>
      </c>
      <c r="AB124" s="63">
        <v>8.0999999999999996E-4</v>
      </c>
      <c r="AC124" s="63">
        <v>7.1000000000000002E-4</v>
      </c>
      <c r="AD124" s="63">
        <v>7.7999999999999999E-4</v>
      </c>
      <c r="AE124" s="63">
        <v>5.1000000000000004E-4</v>
      </c>
      <c r="AF124" s="63">
        <v>7.3999999999999999E-4</v>
      </c>
      <c r="AG124" s="63"/>
      <c r="AH124" s="44"/>
      <c r="AI124" s="44"/>
      <c r="AJ124" s="44"/>
      <c r="AK124" s="44"/>
      <c r="AL124" s="63">
        <v>1.5E-3</v>
      </c>
      <c r="AM124" s="63">
        <v>1.1999999999999999E-3</v>
      </c>
      <c r="AN124" s="63">
        <v>1.23E-3</v>
      </c>
      <c r="AO124" s="63">
        <v>8.8999999999999995E-4</v>
      </c>
      <c r="AU124" s="11" t="s">
        <v>248</v>
      </c>
      <c r="AV124" s="63">
        <v>8.0999999999999996E-4</v>
      </c>
      <c r="AW124" s="63">
        <v>1.0499999999999999E-3</v>
      </c>
      <c r="AX124" s="63">
        <v>1.0499999999999999E-3</v>
      </c>
      <c r="AY124" s="63">
        <v>9.2000000000000003E-4</v>
      </c>
      <c r="AZ124" s="63">
        <v>3.5E-4</v>
      </c>
      <c r="BA124" s="63">
        <v>5.2999999999999998E-4</v>
      </c>
      <c r="BB124" s="63">
        <v>3.8999999999999999E-4</v>
      </c>
      <c r="BC124" s="65"/>
      <c r="BD124" s="63"/>
      <c r="BE124" s="63"/>
      <c r="BF124" s="63"/>
      <c r="BG124" s="63"/>
      <c r="BH124" s="63"/>
      <c r="BI124" s="63">
        <v>1.09E-3</v>
      </c>
      <c r="BJ124" s="63">
        <v>6.7000000000000002E-4</v>
      </c>
      <c r="BK124" s="63">
        <v>7.5000000000000002E-4</v>
      </c>
      <c r="BL124" s="63">
        <v>1E-3</v>
      </c>
    </row>
    <row r="125" spans="1:64" x14ac:dyDescent="0.15">
      <c r="A125" s="11" t="s">
        <v>249</v>
      </c>
      <c r="B125" s="63">
        <v>6.5299999999999997E-2</v>
      </c>
      <c r="C125" s="63">
        <v>6.5299999999999997E-2</v>
      </c>
      <c r="D125" s="63">
        <v>5.9200000000000003E-2</v>
      </c>
      <c r="E125" s="63">
        <v>6.4500000000000002E-2</v>
      </c>
      <c r="F125" s="63">
        <v>7.0599999999999996E-2</v>
      </c>
      <c r="G125" s="63">
        <v>6.2899999999999998E-2</v>
      </c>
      <c r="H125" s="63">
        <v>5.7500000000000002E-2</v>
      </c>
      <c r="I125" s="63">
        <v>6.3700000000000007E-2</v>
      </c>
      <c r="J125" s="63"/>
      <c r="K125" s="63"/>
      <c r="L125" s="63"/>
      <c r="M125" s="63"/>
      <c r="N125" s="63"/>
      <c r="O125" s="63">
        <v>8.5099999999999995E-2</v>
      </c>
      <c r="P125" s="63">
        <v>7.2099999999999997E-2</v>
      </c>
      <c r="Q125" s="63">
        <v>8.5400000000000004E-2</v>
      </c>
      <c r="R125" s="63">
        <v>7.9000000000000001E-2</v>
      </c>
      <c r="S125" s="63">
        <v>7.7200000000000005E-2</v>
      </c>
      <c r="Y125" s="11" t="s">
        <v>249</v>
      </c>
      <c r="Z125" s="63">
        <v>2.4799999999999999E-2</v>
      </c>
      <c r="AA125" s="63">
        <v>3.1199999999999999E-2</v>
      </c>
      <c r="AB125" s="63">
        <v>2.7099999999999999E-2</v>
      </c>
      <c r="AC125" s="63">
        <v>3.0499999999999999E-2</v>
      </c>
      <c r="AD125" s="63">
        <v>3.3000000000000002E-2</v>
      </c>
      <c r="AE125" s="63">
        <v>1.9699999999999999E-2</v>
      </c>
      <c r="AF125" s="63" t="s">
        <v>395</v>
      </c>
      <c r="AG125" s="63"/>
      <c r="AH125" s="44"/>
      <c r="AI125" s="44"/>
      <c r="AJ125" s="44"/>
      <c r="AK125" s="44"/>
      <c r="AL125" s="63">
        <v>2.4400000000000002E-2</v>
      </c>
      <c r="AM125" s="63">
        <v>3.0499999999999999E-2</v>
      </c>
      <c r="AN125" s="63">
        <v>3.6999999999999998E-2</v>
      </c>
      <c r="AO125" s="63">
        <v>3.7600000000000001E-2</v>
      </c>
      <c r="AU125" s="11" t="s">
        <v>249</v>
      </c>
      <c r="AV125" s="63">
        <v>2.5999999999999999E-2</v>
      </c>
      <c r="AW125" s="63">
        <v>3.4599999999999999E-2</v>
      </c>
      <c r="AX125" s="63">
        <v>1.7399999999999999E-2</v>
      </c>
      <c r="AY125" s="63">
        <v>1.5699999999999999E-2</v>
      </c>
      <c r="AZ125" s="63">
        <v>1.34E-2</v>
      </c>
      <c r="BA125" s="63">
        <v>2.6200000000000001E-2</v>
      </c>
      <c r="BB125" s="63">
        <v>1.77E-2</v>
      </c>
      <c r="BC125" s="65"/>
      <c r="BD125" s="63"/>
      <c r="BE125" s="63"/>
      <c r="BF125" s="63"/>
      <c r="BG125" s="63"/>
      <c r="BH125" s="63"/>
      <c r="BI125" s="63">
        <v>2.6499999999999999E-2</v>
      </c>
      <c r="BJ125" s="63">
        <v>2.2599999999999999E-2</v>
      </c>
      <c r="BK125" s="63">
        <v>1.4200000000000001E-2</v>
      </c>
      <c r="BL125" s="63">
        <v>2.4400000000000002E-2</v>
      </c>
    </row>
    <row r="126" spans="1:64" x14ac:dyDescent="0.15">
      <c r="A126" s="11" t="s">
        <v>250</v>
      </c>
      <c r="B126" s="63">
        <v>6.1499999999999999E-2</v>
      </c>
      <c r="C126" s="63">
        <v>6.2799999999999995E-2</v>
      </c>
      <c r="D126" s="63">
        <v>5.8500000000000003E-2</v>
      </c>
      <c r="E126" s="63">
        <v>6.1400000000000003E-2</v>
      </c>
      <c r="F126" s="63">
        <v>5.8799999999999998E-2</v>
      </c>
      <c r="G126" s="63">
        <v>6.6000000000000003E-2</v>
      </c>
      <c r="H126" s="63">
        <v>6.4100000000000004E-2</v>
      </c>
      <c r="I126" s="63">
        <v>6.3200000000000006E-2</v>
      </c>
      <c r="J126" s="63"/>
      <c r="K126" s="63"/>
      <c r="L126" s="63"/>
      <c r="M126" s="63"/>
      <c r="N126" s="63"/>
      <c r="O126" s="63">
        <v>8.1500000000000003E-2</v>
      </c>
      <c r="P126" s="63">
        <v>8.8099999999999998E-2</v>
      </c>
      <c r="Q126" s="63">
        <v>9.74E-2</v>
      </c>
      <c r="R126" s="63">
        <v>9.4899999999999998E-2</v>
      </c>
      <c r="S126" s="63">
        <v>9.6000000000000002E-2</v>
      </c>
      <c r="Y126" s="11" t="s">
        <v>250</v>
      </c>
      <c r="Z126" s="63">
        <v>2.7E-2</v>
      </c>
      <c r="AA126" s="63">
        <v>2.8799999999999999E-2</v>
      </c>
      <c r="AB126" s="63">
        <v>2.6100000000000002E-2</v>
      </c>
      <c r="AC126" s="63">
        <v>2.5399999999999999E-2</v>
      </c>
      <c r="AD126" s="63">
        <v>2.7E-2</v>
      </c>
      <c r="AE126" s="63">
        <v>2.58E-2</v>
      </c>
      <c r="AF126" s="63">
        <v>2.7E-2</v>
      </c>
      <c r="AG126" s="63"/>
      <c r="AH126" s="44"/>
      <c r="AI126" s="44"/>
      <c r="AJ126" s="44"/>
      <c r="AK126" s="44"/>
      <c r="AL126" s="63">
        <v>3.5700000000000003E-2</v>
      </c>
      <c r="AM126" s="63">
        <v>3.6799999999999999E-2</v>
      </c>
      <c r="AN126" s="63">
        <v>3.4799999999999998E-2</v>
      </c>
      <c r="AO126" s="63">
        <v>3.8199999999999998E-2</v>
      </c>
      <c r="AU126" s="11" t="s">
        <v>250</v>
      </c>
      <c r="AV126" s="63">
        <v>2.46E-2</v>
      </c>
      <c r="AW126" s="63">
        <v>2.3300000000000001E-2</v>
      </c>
      <c r="AX126" s="63">
        <v>2.5899999999999999E-2</v>
      </c>
      <c r="AY126" s="63">
        <v>2.6800000000000001E-2</v>
      </c>
      <c r="AZ126" s="63">
        <v>2.5499999999999998E-2</v>
      </c>
      <c r="BA126" s="63">
        <v>2.8000000000000001E-2</v>
      </c>
      <c r="BB126" s="63">
        <v>2.87E-2</v>
      </c>
      <c r="BC126" s="65"/>
      <c r="BD126" s="63"/>
      <c r="BE126" s="63"/>
      <c r="BF126" s="63"/>
      <c r="BG126" s="63"/>
      <c r="BH126" s="63"/>
      <c r="BI126" s="63">
        <v>3.2300000000000002E-2</v>
      </c>
      <c r="BJ126" s="63">
        <v>3.4500000000000003E-2</v>
      </c>
      <c r="BK126" s="63">
        <v>3.5900000000000001E-2</v>
      </c>
      <c r="BL126" s="63">
        <v>3.4700000000000002E-2</v>
      </c>
    </row>
    <row r="127" spans="1:64" x14ac:dyDescent="0.15">
      <c r="A127" s="11" t="s">
        <v>251</v>
      </c>
      <c r="B127" s="63">
        <v>6.5399999999999998E-3</v>
      </c>
      <c r="C127" s="63">
        <v>6.5500000000000003E-3</v>
      </c>
      <c r="D127" s="63">
        <v>4.7400000000000003E-3</v>
      </c>
      <c r="E127" s="63">
        <v>6.1199999999999996E-3</v>
      </c>
      <c r="F127" s="63">
        <v>5.2199999999999998E-3</v>
      </c>
      <c r="G127" s="63">
        <v>5.9100000000000003E-3</v>
      </c>
      <c r="H127" s="63">
        <v>5.9300000000000004E-3</v>
      </c>
      <c r="I127" s="63">
        <v>5.8700000000000002E-3</v>
      </c>
      <c r="J127" s="63"/>
      <c r="K127" s="63"/>
      <c r="L127" s="63"/>
      <c r="M127" s="63"/>
      <c r="N127" s="63"/>
      <c r="O127" s="63">
        <v>8.77E-3</v>
      </c>
      <c r="P127" s="63">
        <v>8.8599999999999998E-3</v>
      </c>
      <c r="Q127" s="63">
        <v>8.4700000000000001E-3</v>
      </c>
      <c r="R127" s="63">
        <v>8.2199999999999999E-3</v>
      </c>
      <c r="S127" s="63">
        <v>1.0200000000000001E-2</v>
      </c>
      <c r="Y127" s="11" t="s">
        <v>251</v>
      </c>
      <c r="Z127" s="63">
        <v>5.8399999999999997E-3</v>
      </c>
      <c r="AA127" s="63">
        <v>5.8700000000000002E-3</v>
      </c>
      <c r="AB127" s="63">
        <v>5.1799999999999997E-3</v>
      </c>
      <c r="AC127" s="63">
        <v>5.2199999999999998E-3</v>
      </c>
      <c r="AD127" s="63">
        <v>4.7000000000000002E-3</v>
      </c>
      <c r="AE127" s="63">
        <v>5.4200000000000003E-3</v>
      </c>
      <c r="AF127" s="63">
        <v>5.4000000000000003E-3</v>
      </c>
      <c r="AG127" s="63"/>
      <c r="AH127" s="44"/>
      <c r="AI127" s="44"/>
      <c r="AJ127" s="44"/>
      <c r="AK127" s="44"/>
      <c r="AL127" s="63">
        <v>6.8999999999999999E-3</v>
      </c>
      <c r="AM127" s="63">
        <v>7.0899999999999999E-3</v>
      </c>
      <c r="AN127" s="63">
        <v>6.3499999999999997E-3</v>
      </c>
      <c r="AO127" s="63">
        <v>7.5799999999999999E-3</v>
      </c>
      <c r="AU127" s="11" t="s">
        <v>251</v>
      </c>
      <c r="AV127" s="63">
        <v>4.15E-3</v>
      </c>
      <c r="AW127" s="63">
        <v>4.5100000000000001E-3</v>
      </c>
      <c r="AX127" s="63">
        <v>4.7699999999999999E-3</v>
      </c>
      <c r="AY127" s="63">
        <v>4.7000000000000002E-3</v>
      </c>
      <c r="AZ127" s="63">
        <v>4.2399999999999998E-3</v>
      </c>
      <c r="BA127" s="63">
        <v>4.3299999999999996E-3</v>
      </c>
      <c r="BB127" s="63">
        <v>4.8900000000000002E-3</v>
      </c>
      <c r="BC127" s="65"/>
      <c r="BD127" s="63"/>
      <c r="BE127" s="63"/>
      <c r="BF127" s="63"/>
      <c r="BG127" s="63"/>
      <c r="BH127" s="63"/>
      <c r="BI127" s="63">
        <v>5.2300000000000003E-3</v>
      </c>
      <c r="BJ127" s="63">
        <v>5.6499999999999996E-3</v>
      </c>
      <c r="BK127" s="63">
        <v>6.6E-3</v>
      </c>
      <c r="BL127" s="63">
        <v>6.8500000000000002E-3</v>
      </c>
    </row>
    <row r="128" spans="1:64" x14ac:dyDescent="0.15">
      <c r="A128" s="11" t="s">
        <v>252</v>
      </c>
      <c r="B128" s="63">
        <v>3.1699999999999999E-2</v>
      </c>
      <c r="C128" s="63">
        <v>3.4799999999999998E-2</v>
      </c>
      <c r="D128" s="63">
        <v>3.2800000000000003E-2</v>
      </c>
      <c r="E128" s="63">
        <v>2.9399999999999999E-2</v>
      </c>
      <c r="F128" s="63">
        <v>3.2899999999999999E-2</v>
      </c>
      <c r="G128" s="63">
        <v>4.0599999999999997E-2</v>
      </c>
      <c r="H128" s="63">
        <v>4.2900000000000001E-2</v>
      </c>
      <c r="I128" s="63">
        <v>3.6499999999999998E-2</v>
      </c>
      <c r="J128" s="63"/>
      <c r="K128" s="63"/>
      <c r="L128" s="63"/>
      <c r="M128" s="63"/>
      <c r="N128" s="63"/>
      <c r="O128" s="63">
        <v>4.2900000000000001E-2</v>
      </c>
      <c r="P128" s="63">
        <v>5.2900000000000003E-2</v>
      </c>
      <c r="Q128" s="63">
        <v>5.21E-2</v>
      </c>
      <c r="R128" s="63">
        <v>4.4900000000000002E-2</v>
      </c>
      <c r="S128" s="63">
        <v>5.9400000000000001E-2</v>
      </c>
      <c r="Y128" s="11" t="s">
        <v>252</v>
      </c>
      <c r="Z128" s="63">
        <v>9.8899999999999995E-3</v>
      </c>
      <c r="AA128" s="63">
        <v>1.01E-2</v>
      </c>
      <c r="AB128" s="63">
        <v>0.01</v>
      </c>
      <c r="AC128" s="63">
        <v>9.7800000000000005E-3</v>
      </c>
      <c r="AD128" s="63">
        <v>1.1299999999999999E-2</v>
      </c>
      <c r="AE128" s="63">
        <v>9.1299999999999992E-3</v>
      </c>
      <c r="AF128" s="63">
        <v>9.2599999999999991E-3</v>
      </c>
      <c r="AG128" s="63"/>
      <c r="AH128" s="44"/>
      <c r="AI128" s="44"/>
      <c r="AJ128" s="44"/>
      <c r="AK128" s="44"/>
      <c r="AL128" s="63">
        <v>1.4200000000000001E-2</v>
      </c>
      <c r="AM128" s="63">
        <v>1.2800000000000001E-2</v>
      </c>
      <c r="AN128" s="63">
        <v>1.4E-2</v>
      </c>
      <c r="AO128" s="63">
        <v>1.24E-2</v>
      </c>
      <c r="AU128" s="11" t="s">
        <v>252</v>
      </c>
      <c r="AV128" s="63">
        <v>1.43E-2</v>
      </c>
      <c r="AW128" s="63">
        <v>1.34E-2</v>
      </c>
      <c r="AX128" s="63">
        <v>1.15E-2</v>
      </c>
      <c r="AY128" s="63">
        <v>1.34E-2</v>
      </c>
      <c r="AZ128" s="63">
        <v>1.23E-2</v>
      </c>
      <c r="BA128" s="63">
        <v>1.5800000000000002E-2</v>
      </c>
      <c r="BB128" s="63">
        <v>1.6400000000000001E-2</v>
      </c>
      <c r="BC128" s="65"/>
      <c r="BD128" s="63"/>
      <c r="BE128" s="63"/>
      <c r="BF128" s="63"/>
      <c r="BG128" s="63"/>
      <c r="BH128" s="63"/>
      <c r="BI128" s="63">
        <v>1.77E-2</v>
      </c>
      <c r="BJ128" s="63">
        <v>1.8700000000000001E-2</v>
      </c>
      <c r="BK128" s="63">
        <v>2.07E-2</v>
      </c>
      <c r="BL128" s="63">
        <v>1.7000000000000001E-2</v>
      </c>
    </row>
    <row r="129" spans="1:64" x14ac:dyDescent="0.15">
      <c r="A129" s="11" t="s">
        <v>253</v>
      </c>
      <c r="B129" s="63">
        <v>3.31E-3</v>
      </c>
      <c r="C129" s="63">
        <v>4.1700000000000001E-3</v>
      </c>
      <c r="D129" s="63">
        <v>4.8500000000000001E-3</v>
      </c>
      <c r="E129" s="63">
        <v>3.8899999999999998E-3</v>
      </c>
      <c r="F129" s="63">
        <v>4.5599999999999998E-3</v>
      </c>
      <c r="G129" s="63">
        <v>4.2900000000000004E-3</v>
      </c>
      <c r="H129" s="63">
        <v>5.5300000000000002E-3</v>
      </c>
      <c r="I129" s="63">
        <v>4.1900000000000001E-3</v>
      </c>
      <c r="J129" s="63"/>
      <c r="K129" s="63"/>
      <c r="L129" s="63"/>
      <c r="M129" s="63"/>
      <c r="N129" s="63"/>
      <c r="O129" s="63">
        <v>3.62E-3</v>
      </c>
      <c r="P129" s="63">
        <v>7.3800000000000003E-3</v>
      </c>
      <c r="Q129" s="63">
        <v>7.3600000000000002E-3</v>
      </c>
      <c r="R129" s="63">
        <v>6.3099999999999996E-3</v>
      </c>
      <c r="S129" s="63">
        <v>8.4499999999999992E-3</v>
      </c>
      <c r="Y129" s="11" t="s">
        <v>253</v>
      </c>
      <c r="Z129" s="63">
        <v>1.1000000000000001E-3</v>
      </c>
      <c r="AA129" s="63">
        <v>5.2999999999999998E-4</v>
      </c>
      <c r="AB129" s="63">
        <v>9.7999999999999997E-4</v>
      </c>
      <c r="AC129" s="63">
        <v>1.24E-3</v>
      </c>
      <c r="AD129" s="63">
        <v>1.0200000000000001E-3</v>
      </c>
      <c r="AE129" s="63">
        <v>1.6100000000000001E-3</v>
      </c>
      <c r="AF129" s="63">
        <v>1.24E-3</v>
      </c>
      <c r="AG129" s="63"/>
      <c r="AH129" s="44"/>
      <c r="AI129" s="44"/>
      <c r="AJ129" s="44"/>
      <c r="AK129" s="44"/>
      <c r="AL129" s="63">
        <v>4.6000000000000001E-4</v>
      </c>
      <c r="AM129" s="63">
        <v>2.0400000000000001E-3</v>
      </c>
      <c r="AN129" s="63">
        <v>1.4599999999999999E-3</v>
      </c>
      <c r="AO129" s="63">
        <v>1.6199999999999999E-3</v>
      </c>
      <c r="AU129" s="11" t="s">
        <v>253</v>
      </c>
      <c r="AV129" s="63">
        <v>1.0300000000000001E-3</v>
      </c>
      <c r="AW129" s="63">
        <v>6.7000000000000002E-4</v>
      </c>
      <c r="AX129" s="63">
        <v>1.23E-3</v>
      </c>
      <c r="AY129" s="63">
        <v>1.4499999999999999E-3</v>
      </c>
      <c r="AZ129" s="63">
        <v>1.58E-3</v>
      </c>
      <c r="BA129" s="63">
        <v>1.9400000000000001E-3</v>
      </c>
      <c r="BB129" s="63">
        <v>1.58E-3</v>
      </c>
      <c r="BC129" s="65"/>
      <c r="BD129" s="63"/>
      <c r="BE129" s="63"/>
      <c r="BF129" s="63"/>
      <c r="BG129" s="63"/>
      <c r="BH129" s="63"/>
      <c r="BI129" s="63">
        <v>1.64E-3</v>
      </c>
      <c r="BJ129" s="63">
        <v>1.4E-3</v>
      </c>
      <c r="BK129" s="63">
        <v>1.8799999999999999E-3</v>
      </c>
      <c r="BL129" s="63">
        <v>2.0200000000000001E-3</v>
      </c>
    </row>
    <row r="130" spans="1:64" x14ac:dyDescent="0.15">
      <c r="A130" s="11" t="s">
        <v>254</v>
      </c>
      <c r="B130" s="63">
        <v>2.3700000000000001E-3</v>
      </c>
      <c r="C130" s="63">
        <v>1.74E-3</v>
      </c>
      <c r="D130" s="63">
        <v>2.2200000000000002E-3</v>
      </c>
      <c r="E130" s="63">
        <v>2.5899999999999999E-3</v>
      </c>
      <c r="F130" s="63">
        <v>2.6900000000000001E-3</v>
      </c>
      <c r="G130" s="63">
        <v>2.8600000000000001E-3</v>
      </c>
      <c r="H130" s="63">
        <v>3.8400000000000001E-3</v>
      </c>
      <c r="I130" s="63">
        <v>2.2699999999999999E-3</v>
      </c>
      <c r="J130" s="63"/>
      <c r="K130" s="63"/>
      <c r="L130" s="63"/>
      <c r="M130" s="63"/>
      <c r="N130" s="63"/>
      <c r="O130" s="63">
        <v>2.4099999999999998E-3</v>
      </c>
      <c r="P130" s="63">
        <v>2.7100000000000002E-3</v>
      </c>
      <c r="Q130" s="63">
        <v>4.3800000000000002E-3</v>
      </c>
      <c r="R130" s="63">
        <v>5.7000000000000002E-3</v>
      </c>
      <c r="S130" s="63">
        <v>2.7399999999999998E-3</v>
      </c>
      <c r="Y130" s="11" t="s">
        <v>254</v>
      </c>
      <c r="Z130" s="63">
        <v>3.5E-4</v>
      </c>
      <c r="AA130" s="63">
        <v>3.6000000000000002E-4</v>
      </c>
      <c r="AB130" s="63" t="s">
        <v>395</v>
      </c>
      <c r="AC130" s="63">
        <v>7.6999999999999996E-4</v>
      </c>
      <c r="AD130" s="63">
        <v>9.3999999999999997E-4</v>
      </c>
      <c r="AE130" s="63">
        <v>1.2899999999999999E-3</v>
      </c>
      <c r="AF130" s="63">
        <v>9.3999999999999997E-4</v>
      </c>
      <c r="AG130" s="63"/>
      <c r="AH130" s="44"/>
      <c r="AI130" s="44"/>
      <c r="AJ130" s="44"/>
      <c r="AK130" s="44"/>
      <c r="AL130" s="63">
        <v>8.8999999999999995E-4</v>
      </c>
      <c r="AM130" s="63">
        <v>2E-3</v>
      </c>
      <c r="AN130" s="63" t="s">
        <v>395</v>
      </c>
      <c r="AO130" s="63">
        <v>1.01E-3</v>
      </c>
      <c r="AU130" s="11" t="s">
        <v>254</v>
      </c>
      <c r="AV130" s="63">
        <v>5.1000000000000004E-4</v>
      </c>
      <c r="AW130" s="63">
        <v>1.0200000000000001E-3</v>
      </c>
      <c r="AX130" s="63" t="s">
        <v>395</v>
      </c>
      <c r="AY130" s="63">
        <v>1.1100000000000001E-3</v>
      </c>
      <c r="AZ130" s="63">
        <v>1.1900000000000001E-3</v>
      </c>
      <c r="BA130" s="63">
        <v>1.0499999999999999E-3</v>
      </c>
      <c r="BB130" s="63">
        <v>9.8999999999999999E-4</v>
      </c>
      <c r="BC130" s="65"/>
      <c r="BD130" s="63"/>
      <c r="BE130" s="63"/>
      <c r="BF130" s="63"/>
      <c r="BG130" s="63"/>
      <c r="BH130" s="63"/>
      <c r="BI130" s="63">
        <v>4.8999999999999998E-4</v>
      </c>
      <c r="BJ130" s="63">
        <v>5.2999999999999998E-4</v>
      </c>
      <c r="BK130" s="63">
        <v>1.0399999999999999E-3</v>
      </c>
      <c r="BL130" s="63">
        <v>1.5E-3</v>
      </c>
    </row>
    <row r="131" spans="1:64" x14ac:dyDescent="0.15">
      <c r="A131" s="11" t="s">
        <v>255</v>
      </c>
      <c r="B131" s="63">
        <v>1.5499999999999999E-3</v>
      </c>
      <c r="C131" s="63">
        <v>1.4400000000000001E-3</v>
      </c>
      <c r="D131" s="63">
        <v>7.5000000000000002E-4</v>
      </c>
      <c r="E131" s="63" t="s">
        <v>395</v>
      </c>
      <c r="F131" s="63">
        <v>7.9000000000000001E-4</v>
      </c>
      <c r="G131" s="63">
        <v>1.1800000000000001E-3</v>
      </c>
      <c r="H131" s="63">
        <v>1.5200000000000001E-3</v>
      </c>
      <c r="I131" s="63">
        <v>1.67E-3</v>
      </c>
      <c r="J131" s="63"/>
      <c r="K131" s="63"/>
      <c r="L131" s="63"/>
      <c r="M131" s="63"/>
      <c r="N131" s="63"/>
      <c r="O131" s="63">
        <v>1.41E-3</v>
      </c>
      <c r="P131" s="63">
        <v>1.5900000000000001E-3</v>
      </c>
      <c r="Q131" s="63">
        <v>2.4199999999999998E-3</v>
      </c>
      <c r="R131" s="63" t="s">
        <v>395</v>
      </c>
      <c r="S131" s="63" t="s">
        <v>395</v>
      </c>
      <c r="Y131" s="11" t="s">
        <v>255</v>
      </c>
      <c r="Z131" s="63">
        <v>3.8000000000000002E-4</v>
      </c>
      <c r="AA131" s="63">
        <v>5.5000000000000003E-4</v>
      </c>
      <c r="AB131" s="63">
        <v>4.2000000000000002E-4</v>
      </c>
      <c r="AC131" s="63">
        <v>5.1999999999999995E-4</v>
      </c>
      <c r="AD131" s="63">
        <v>8.7000000000000001E-4</v>
      </c>
      <c r="AE131" s="63">
        <v>3.3E-4</v>
      </c>
      <c r="AF131" s="63">
        <v>6.9999999999999999E-4</v>
      </c>
      <c r="AG131" s="63"/>
      <c r="AH131" s="44"/>
      <c r="AI131" s="44"/>
      <c r="AJ131" s="44"/>
      <c r="AK131" s="44"/>
      <c r="AL131" s="63">
        <v>3.4000000000000002E-4</v>
      </c>
      <c r="AM131" s="63" t="s">
        <v>395</v>
      </c>
      <c r="AN131" s="63">
        <v>8.1999999999999998E-4</v>
      </c>
      <c r="AO131" s="63" t="s">
        <v>395</v>
      </c>
      <c r="AU131" s="11" t="s">
        <v>255</v>
      </c>
      <c r="AV131" s="63">
        <v>6.4999999999999997E-4</v>
      </c>
      <c r="AW131" s="63" t="s">
        <v>395</v>
      </c>
      <c r="AX131" s="63">
        <v>5.6999999999999998E-4</v>
      </c>
      <c r="AY131" s="63" t="s">
        <v>395</v>
      </c>
      <c r="AZ131" s="63">
        <v>4.6000000000000001E-4</v>
      </c>
      <c r="BA131" s="63" t="s">
        <v>395</v>
      </c>
      <c r="BB131" s="63">
        <v>3.6999999999999999E-4</v>
      </c>
      <c r="BC131" s="65"/>
      <c r="BD131" s="63"/>
      <c r="BE131" s="63"/>
      <c r="BF131" s="63"/>
      <c r="BG131" s="63"/>
      <c r="BH131" s="63"/>
      <c r="BI131" s="63">
        <v>3.8999999999999999E-4</v>
      </c>
      <c r="BJ131" s="63">
        <v>5.9999999999999995E-4</v>
      </c>
      <c r="BK131" s="63">
        <v>8.4999999999999995E-4</v>
      </c>
      <c r="BL131" s="63">
        <v>6.6E-4</v>
      </c>
    </row>
    <row r="132" spans="1:64" x14ac:dyDescent="0.15">
      <c r="A132" s="11" t="s">
        <v>256</v>
      </c>
      <c r="B132" s="63">
        <v>5.0400000000000002E-3</v>
      </c>
      <c r="C132" s="63">
        <v>5.2300000000000003E-3</v>
      </c>
      <c r="D132" s="63">
        <v>2.7100000000000002E-3</v>
      </c>
      <c r="E132" s="63">
        <v>7.7600000000000004E-3</v>
      </c>
      <c r="F132" s="63">
        <v>4.9199999999999999E-3</v>
      </c>
      <c r="G132" s="63">
        <v>9.0299999999999998E-3</v>
      </c>
      <c r="H132" s="63">
        <v>9.4800000000000006E-3</v>
      </c>
      <c r="I132" s="63">
        <v>7.3400000000000002E-3</v>
      </c>
      <c r="J132" s="63"/>
      <c r="K132" s="63"/>
      <c r="L132" s="63"/>
      <c r="M132" s="63"/>
      <c r="N132" s="63"/>
      <c r="O132" s="63">
        <v>1.0200000000000001E-2</v>
      </c>
      <c r="P132" s="63">
        <v>5.7600000000000004E-3</v>
      </c>
      <c r="Q132" s="63">
        <v>1.0699999999999999E-2</v>
      </c>
      <c r="R132" s="63">
        <v>1.01E-2</v>
      </c>
      <c r="S132" s="63">
        <v>1.0500000000000001E-2</v>
      </c>
      <c r="Y132" s="11" t="s">
        <v>256</v>
      </c>
      <c r="Z132" s="63">
        <v>1.07E-3</v>
      </c>
      <c r="AA132" s="63">
        <v>2.6900000000000001E-3</v>
      </c>
      <c r="AB132" s="63">
        <v>1.6999999999999999E-3</v>
      </c>
      <c r="AC132" s="63">
        <v>2.0899999999999998E-3</v>
      </c>
      <c r="AD132" s="63">
        <v>1.74E-3</v>
      </c>
      <c r="AE132" s="63">
        <v>2.6800000000000001E-3</v>
      </c>
      <c r="AF132" s="63">
        <v>3.16E-3</v>
      </c>
      <c r="AG132" s="63"/>
      <c r="AH132" s="44"/>
      <c r="AI132" s="44"/>
      <c r="AJ132" s="44"/>
      <c r="AK132" s="44"/>
      <c r="AL132" s="63">
        <v>3.3300000000000001E-3</v>
      </c>
      <c r="AM132" s="63">
        <v>1.6800000000000001E-3</v>
      </c>
      <c r="AN132" s="63">
        <v>2.3400000000000001E-3</v>
      </c>
      <c r="AO132" s="63" t="s">
        <v>395</v>
      </c>
      <c r="AU132" s="11" t="s">
        <v>256</v>
      </c>
      <c r="AV132" s="63" t="s">
        <v>395</v>
      </c>
      <c r="AW132" s="63" t="s">
        <v>395</v>
      </c>
      <c r="AX132" s="63">
        <v>2.2799999999999999E-3</v>
      </c>
      <c r="AY132" s="63">
        <v>1.3600000000000001E-3</v>
      </c>
      <c r="AZ132" s="63">
        <v>1.2899999999999999E-3</v>
      </c>
      <c r="BA132" s="63">
        <v>2.4199999999999998E-3</v>
      </c>
      <c r="BB132" s="63" t="s">
        <v>395</v>
      </c>
      <c r="BC132" s="65"/>
      <c r="BD132" s="63"/>
      <c r="BE132" s="63"/>
      <c r="BF132" s="63"/>
      <c r="BG132" s="63"/>
      <c r="BH132" s="63"/>
      <c r="BI132" s="63">
        <v>1.58E-3</v>
      </c>
      <c r="BJ132" s="63" t="s">
        <v>395</v>
      </c>
      <c r="BK132" s="63">
        <v>2.7599999999999999E-3</v>
      </c>
      <c r="BL132" s="63" t="s">
        <v>395</v>
      </c>
    </row>
    <row r="133" spans="1:64" x14ac:dyDescent="0.15">
      <c r="A133" s="11" t="s">
        <v>257</v>
      </c>
      <c r="B133" s="63">
        <v>4.1700000000000001E-3</v>
      </c>
      <c r="C133" s="63" t="s">
        <v>395</v>
      </c>
      <c r="D133" s="63">
        <v>7.1000000000000004E-3</v>
      </c>
      <c r="E133" s="63" t="s">
        <v>395</v>
      </c>
      <c r="F133" s="63">
        <v>8.1700000000000002E-3</v>
      </c>
      <c r="G133" s="63">
        <v>3.5400000000000002E-3</v>
      </c>
      <c r="H133" s="63">
        <v>6.4400000000000004E-3</v>
      </c>
      <c r="I133" s="63">
        <v>5.0000000000000001E-3</v>
      </c>
      <c r="J133" s="63"/>
      <c r="K133" s="63"/>
      <c r="L133" s="63"/>
      <c r="M133" s="63"/>
      <c r="N133" s="63"/>
      <c r="O133" s="63">
        <v>9.4699999999999993E-3</v>
      </c>
      <c r="P133" s="63">
        <v>1.17E-2</v>
      </c>
      <c r="Q133" s="63">
        <v>8.8699999999999994E-3</v>
      </c>
      <c r="R133" s="63">
        <v>9.2200000000000008E-3</v>
      </c>
      <c r="S133" s="63">
        <v>5.5199999999999997E-3</v>
      </c>
      <c r="Y133" s="11" t="s">
        <v>257</v>
      </c>
      <c r="Z133" s="63">
        <v>3.14E-3</v>
      </c>
      <c r="AA133" s="63">
        <v>2.2699999999999999E-3</v>
      </c>
      <c r="AB133" s="63" t="s">
        <v>395</v>
      </c>
      <c r="AC133" s="63" t="s">
        <v>395</v>
      </c>
      <c r="AD133" s="63">
        <v>2.0799999999999998E-3</v>
      </c>
      <c r="AE133" s="63" t="s">
        <v>395</v>
      </c>
      <c r="AF133" s="63">
        <v>1.6800000000000001E-3</v>
      </c>
      <c r="AG133" s="63"/>
      <c r="AH133" s="44"/>
      <c r="AI133" s="44"/>
      <c r="AJ133" s="44"/>
      <c r="AK133" s="44"/>
      <c r="AL133" s="63">
        <v>1.6199999999999999E-3</v>
      </c>
      <c r="AM133" s="63" t="s">
        <v>395</v>
      </c>
      <c r="AN133" s="63">
        <v>2.7899999999999999E-3</v>
      </c>
      <c r="AO133" s="63">
        <v>2.2799999999999999E-3</v>
      </c>
      <c r="AU133" s="11" t="s">
        <v>257</v>
      </c>
      <c r="AV133" s="63">
        <v>3.9199999999999999E-3</v>
      </c>
      <c r="AW133" s="63">
        <v>1.48E-3</v>
      </c>
      <c r="AX133" s="63">
        <v>2.2200000000000002E-3</v>
      </c>
      <c r="AY133" s="63">
        <v>1.6199999999999999E-3</v>
      </c>
      <c r="AZ133" s="63" t="s">
        <v>395</v>
      </c>
      <c r="BA133" s="63" t="s">
        <v>395</v>
      </c>
      <c r="BB133" s="63">
        <v>1.74E-3</v>
      </c>
      <c r="BC133" s="65"/>
      <c r="BD133" s="63"/>
      <c r="BE133" s="63"/>
      <c r="BF133" s="63"/>
      <c r="BG133" s="63"/>
      <c r="BH133" s="63"/>
      <c r="BI133" s="63">
        <v>3.2599999999999999E-3</v>
      </c>
      <c r="BJ133" s="63" t="s">
        <v>395</v>
      </c>
      <c r="BK133" s="63" t="s">
        <v>395</v>
      </c>
      <c r="BL133" s="63" t="s">
        <v>395</v>
      </c>
    </row>
    <row r="134" spans="1:64" x14ac:dyDescent="0.15">
      <c r="A134" s="11" t="s">
        <v>258</v>
      </c>
      <c r="B134" s="63">
        <v>2.5300000000000001E-3</v>
      </c>
      <c r="C134" s="63">
        <v>1.4E-3</v>
      </c>
      <c r="D134" s="63">
        <v>1.7799999999999999E-3</v>
      </c>
      <c r="E134" s="63" t="s">
        <v>395</v>
      </c>
      <c r="F134" s="63">
        <v>1.8600000000000001E-3</v>
      </c>
      <c r="G134" s="63">
        <v>2.2699999999999999E-3</v>
      </c>
      <c r="H134" s="63">
        <v>2.9099999999999998E-3</v>
      </c>
      <c r="I134" s="63">
        <v>2.7599999999999999E-3</v>
      </c>
      <c r="J134" s="63"/>
      <c r="K134" s="63"/>
      <c r="L134" s="63"/>
      <c r="M134" s="63"/>
      <c r="N134" s="63"/>
      <c r="O134" s="63">
        <v>2.7499999999999998E-3</v>
      </c>
      <c r="P134" s="63">
        <v>3.0799999999999998E-3</v>
      </c>
      <c r="Q134" s="63">
        <v>2.8600000000000001E-3</v>
      </c>
      <c r="R134" s="63">
        <v>4.8399999999999997E-3</v>
      </c>
      <c r="S134" s="63">
        <v>1.7700000000000001E-3</v>
      </c>
      <c r="Y134" s="11" t="s">
        <v>258</v>
      </c>
      <c r="Z134" s="63">
        <v>5.8E-4</v>
      </c>
      <c r="AA134" s="63">
        <v>1.1100000000000001E-3</v>
      </c>
      <c r="AB134" s="63">
        <v>9.1E-4</v>
      </c>
      <c r="AC134" s="63">
        <v>6.4000000000000005E-4</v>
      </c>
      <c r="AD134" s="63">
        <v>8.0000000000000004E-4</v>
      </c>
      <c r="AE134" s="63">
        <v>9.8999999999999999E-4</v>
      </c>
      <c r="AF134" s="63">
        <v>1.17E-3</v>
      </c>
      <c r="AG134" s="63"/>
      <c r="AH134" s="44"/>
      <c r="AI134" s="44"/>
      <c r="AJ134" s="44"/>
      <c r="AK134" s="44"/>
      <c r="AL134" s="63">
        <v>5.1999999999999995E-4</v>
      </c>
      <c r="AM134" s="63">
        <v>6.4000000000000005E-4</v>
      </c>
      <c r="AN134" s="63">
        <v>1.5200000000000001E-3</v>
      </c>
      <c r="AO134" s="63">
        <v>7.1000000000000002E-4</v>
      </c>
      <c r="AU134" s="11" t="s">
        <v>258</v>
      </c>
      <c r="AV134" s="63">
        <v>1.3799999999999999E-3</v>
      </c>
      <c r="AW134" s="63">
        <v>9.3000000000000005E-4</v>
      </c>
      <c r="AX134" s="63">
        <v>6.9999999999999999E-4</v>
      </c>
      <c r="AY134" s="63">
        <v>8.8000000000000003E-4</v>
      </c>
      <c r="AZ134" s="63">
        <v>8.4000000000000003E-4</v>
      </c>
      <c r="BA134" s="63">
        <v>5.1999999999999995E-4</v>
      </c>
      <c r="BB134" s="63" t="s">
        <v>395</v>
      </c>
      <c r="BC134" s="65"/>
      <c r="BD134" s="63"/>
      <c r="BE134" s="63"/>
      <c r="BF134" s="63"/>
      <c r="BG134" s="63"/>
      <c r="BH134" s="63"/>
      <c r="BI134" s="63">
        <v>1.4499999999999999E-3</v>
      </c>
      <c r="BJ134" s="63">
        <v>6.4000000000000005E-4</v>
      </c>
      <c r="BK134" s="63">
        <v>1.4599999999999999E-3</v>
      </c>
      <c r="BL134" s="63">
        <v>1.39E-3</v>
      </c>
    </row>
    <row r="135" spans="1:64" x14ac:dyDescent="0.15">
      <c r="A135" s="11" t="s">
        <v>259</v>
      </c>
      <c r="B135" s="63">
        <v>1.55E-2</v>
      </c>
      <c r="C135" s="63">
        <v>1.43E-2</v>
      </c>
      <c r="D135" s="63">
        <v>1.4800000000000001E-2</v>
      </c>
      <c r="E135" s="63">
        <v>1.7299999999999999E-2</v>
      </c>
      <c r="F135" s="63">
        <v>1.67E-2</v>
      </c>
      <c r="G135" s="63">
        <v>1.89E-2</v>
      </c>
      <c r="H135" s="63">
        <v>1.6199999999999999E-2</v>
      </c>
      <c r="I135" s="63">
        <v>1.67E-2</v>
      </c>
      <c r="J135" s="63"/>
      <c r="K135" s="63"/>
      <c r="L135" s="63"/>
      <c r="M135" s="63"/>
      <c r="N135" s="63"/>
      <c r="O135" s="63">
        <v>1.9199999999999998E-2</v>
      </c>
      <c r="P135" s="63">
        <v>1.8800000000000001E-2</v>
      </c>
      <c r="Q135" s="63">
        <v>2.5100000000000001E-2</v>
      </c>
      <c r="R135" s="63">
        <v>2.7799999999999998E-2</v>
      </c>
      <c r="S135" s="63">
        <v>3.0599999999999999E-2</v>
      </c>
      <c r="Y135" s="11" t="s">
        <v>259</v>
      </c>
      <c r="Z135" s="63">
        <v>5.5700000000000003E-3</v>
      </c>
      <c r="AA135" s="63">
        <v>4.1599999999999996E-3</v>
      </c>
      <c r="AB135" s="63" t="s">
        <v>395</v>
      </c>
      <c r="AC135" s="63">
        <v>3.98E-3</v>
      </c>
      <c r="AD135" s="63">
        <v>4.1000000000000003E-3</v>
      </c>
      <c r="AE135" s="63">
        <v>5.4799999999999996E-3</v>
      </c>
      <c r="AF135" s="63">
        <v>7.2500000000000004E-3</v>
      </c>
      <c r="AG135" s="63"/>
      <c r="AH135" s="44"/>
      <c r="AI135" s="44"/>
      <c r="AJ135" s="44"/>
      <c r="AK135" s="44"/>
      <c r="AL135" s="63">
        <v>3.64E-3</v>
      </c>
      <c r="AM135" s="63">
        <v>6.4099999999999999E-3</v>
      </c>
      <c r="AN135" s="63">
        <v>3.8899999999999998E-3</v>
      </c>
      <c r="AO135" s="63">
        <v>5.2199999999999998E-3</v>
      </c>
      <c r="AU135" s="11" t="s">
        <v>259</v>
      </c>
      <c r="AV135" s="63">
        <v>5.2900000000000004E-3</v>
      </c>
      <c r="AW135" s="63">
        <v>2.9399999999999999E-3</v>
      </c>
      <c r="AX135" s="63">
        <v>2.5600000000000002E-3</v>
      </c>
      <c r="AY135" s="63">
        <v>4.1700000000000001E-3</v>
      </c>
      <c r="AZ135" s="63">
        <v>3.96E-3</v>
      </c>
      <c r="BA135" s="63">
        <v>5.0800000000000003E-3</v>
      </c>
      <c r="BB135" s="63">
        <v>6.6699999999999997E-3</v>
      </c>
      <c r="BC135" s="65"/>
      <c r="BD135" s="63"/>
      <c r="BE135" s="63"/>
      <c r="BF135" s="63"/>
      <c r="BG135" s="63"/>
      <c r="BH135" s="63"/>
      <c r="BI135" s="63">
        <v>4.3299999999999996E-3</v>
      </c>
      <c r="BJ135" s="63" t="s">
        <v>395</v>
      </c>
      <c r="BK135" s="63" t="s">
        <v>395</v>
      </c>
      <c r="BL135" s="63">
        <v>5.7000000000000002E-3</v>
      </c>
    </row>
    <row r="136" spans="1:64" x14ac:dyDescent="0.15">
      <c r="A136" s="11" t="s">
        <v>260</v>
      </c>
      <c r="B136" s="63">
        <v>1.82E-3</v>
      </c>
      <c r="C136" s="63">
        <v>1.1299999999999999E-3</v>
      </c>
      <c r="D136" s="63">
        <v>2.16E-3</v>
      </c>
      <c r="E136" s="63">
        <v>2.64E-3</v>
      </c>
      <c r="F136" s="63">
        <v>2.99E-3</v>
      </c>
      <c r="G136" s="63">
        <v>4.9399999999999999E-3</v>
      </c>
      <c r="H136" s="63">
        <v>3.3600000000000001E-3</v>
      </c>
      <c r="I136" s="63">
        <v>3.32E-3</v>
      </c>
      <c r="J136" s="63"/>
      <c r="K136" s="63"/>
      <c r="L136" s="63"/>
      <c r="M136" s="63"/>
      <c r="N136" s="63"/>
      <c r="O136" s="63">
        <v>2.5200000000000001E-3</v>
      </c>
      <c r="P136" s="63">
        <v>3.2299999999999998E-3</v>
      </c>
      <c r="Q136" s="63">
        <v>3.9399999999999999E-3</v>
      </c>
      <c r="R136" s="63">
        <v>5.7600000000000004E-3</v>
      </c>
      <c r="S136" s="63">
        <v>4.47E-3</v>
      </c>
      <c r="Y136" s="11" t="s">
        <v>260</v>
      </c>
      <c r="Z136" s="63">
        <v>5.1000000000000004E-4</v>
      </c>
      <c r="AA136" s="63">
        <v>5.1999999999999995E-4</v>
      </c>
      <c r="AB136" s="63">
        <v>5.1000000000000004E-4</v>
      </c>
      <c r="AC136" s="63">
        <v>7.1000000000000002E-4</v>
      </c>
      <c r="AD136" s="63">
        <v>9.8999999999999999E-4</v>
      </c>
      <c r="AE136" s="63">
        <v>9.3999999999999997E-4</v>
      </c>
      <c r="AF136" s="63">
        <v>1.3600000000000001E-3</v>
      </c>
      <c r="AG136" s="63"/>
      <c r="AH136" s="44"/>
      <c r="AI136" s="44"/>
      <c r="AJ136" s="44"/>
      <c r="AK136" s="44"/>
      <c r="AL136" s="63">
        <v>4.0999999999999999E-4</v>
      </c>
      <c r="AM136" s="63">
        <v>1.2199999999999999E-3</v>
      </c>
      <c r="AN136" s="63">
        <v>1.1299999999999999E-3</v>
      </c>
      <c r="AO136" s="63">
        <v>1.17E-3</v>
      </c>
      <c r="AU136" s="11" t="s">
        <v>260</v>
      </c>
      <c r="AV136" s="63">
        <v>1.07E-3</v>
      </c>
      <c r="AW136" s="63">
        <v>8.4999999999999995E-4</v>
      </c>
      <c r="AX136" s="63">
        <v>1.1800000000000001E-3</v>
      </c>
      <c r="AY136" s="63">
        <v>1.0399999999999999E-3</v>
      </c>
      <c r="AZ136" s="63">
        <v>1.3500000000000001E-3</v>
      </c>
      <c r="BA136" s="63">
        <v>1.2999999999999999E-3</v>
      </c>
      <c r="BB136" s="63">
        <v>1.1100000000000001E-3</v>
      </c>
      <c r="BC136" s="65"/>
      <c r="BD136" s="63"/>
      <c r="BE136" s="63"/>
      <c r="BF136" s="63"/>
      <c r="BG136" s="63"/>
      <c r="BH136" s="63"/>
      <c r="BI136" s="63">
        <v>1.17E-3</v>
      </c>
      <c r="BJ136" s="63">
        <v>1.6800000000000001E-3</v>
      </c>
      <c r="BK136" s="63">
        <v>2.1099999999999999E-3</v>
      </c>
      <c r="BL136" s="63">
        <v>1.6000000000000001E-3</v>
      </c>
    </row>
    <row r="137" spans="1:64" x14ac:dyDescent="0.15">
      <c r="A137" s="11" t="s">
        <v>261</v>
      </c>
      <c r="B137" s="63">
        <v>1.0500000000000001E-2</v>
      </c>
      <c r="C137" s="63">
        <v>8.9099999999999995E-3</v>
      </c>
      <c r="D137" s="63">
        <v>7.6499999999999997E-3</v>
      </c>
      <c r="E137" s="63">
        <v>9.8899999999999995E-3</v>
      </c>
      <c r="F137" s="63">
        <v>9.0200000000000002E-3</v>
      </c>
      <c r="G137" s="63">
        <v>1.2E-2</v>
      </c>
      <c r="H137" s="63">
        <v>1.0999999999999999E-2</v>
      </c>
      <c r="I137" s="63">
        <v>1.1299999999999999E-2</v>
      </c>
      <c r="J137" s="63"/>
      <c r="K137" s="63"/>
      <c r="L137" s="63"/>
      <c r="M137" s="63"/>
      <c r="N137" s="63"/>
      <c r="O137" s="63">
        <v>1.41E-2</v>
      </c>
      <c r="P137" s="63">
        <v>1.43E-2</v>
      </c>
      <c r="Q137" s="63">
        <v>1.2800000000000001E-2</v>
      </c>
      <c r="R137" s="63">
        <v>1.6299999999999999E-2</v>
      </c>
      <c r="S137" s="63">
        <v>1.2500000000000001E-2</v>
      </c>
      <c r="Y137" s="11" t="s">
        <v>261</v>
      </c>
      <c r="Z137" s="63" t="s">
        <v>395</v>
      </c>
      <c r="AA137" s="63" t="s">
        <v>395</v>
      </c>
      <c r="AB137" s="63">
        <v>1.07E-3</v>
      </c>
      <c r="AC137" s="63">
        <v>1.07E-3</v>
      </c>
      <c r="AD137" s="63">
        <v>2.1700000000000001E-3</v>
      </c>
      <c r="AE137" s="63">
        <v>2.32E-3</v>
      </c>
      <c r="AF137" s="63">
        <v>1.2099999999999999E-3</v>
      </c>
      <c r="AG137" s="63"/>
      <c r="AH137" s="44"/>
      <c r="AI137" s="44"/>
      <c r="AJ137" s="44"/>
      <c r="AK137" s="44"/>
      <c r="AL137" s="63">
        <v>1.2199999999999999E-3</v>
      </c>
      <c r="AM137" s="63">
        <v>2.5799999999999998E-3</v>
      </c>
      <c r="AN137" s="63">
        <v>1.4499999999999999E-3</v>
      </c>
      <c r="AO137" s="63">
        <v>1.66E-3</v>
      </c>
      <c r="AU137" s="11" t="s">
        <v>261</v>
      </c>
      <c r="AV137" s="63" t="s">
        <v>395</v>
      </c>
      <c r="AW137" s="63">
        <v>2.4299999999999999E-3</v>
      </c>
      <c r="AX137" s="63" t="s">
        <v>395</v>
      </c>
      <c r="AY137" s="63">
        <v>1.6800000000000001E-3</v>
      </c>
      <c r="AZ137" s="63">
        <v>2.5200000000000001E-3</v>
      </c>
      <c r="BA137" s="63">
        <v>1.2099999999999999E-3</v>
      </c>
      <c r="BB137" s="63">
        <v>1.7899999999999999E-3</v>
      </c>
      <c r="BC137" s="65"/>
      <c r="BD137" s="63"/>
      <c r="BE137" s="63"/>
      <c r="BF137" s="63"/>
      <c r="BG137" s="63"/>
      <c r="BH137" s="63"/>
      <c r="BI137" s="63">
        <v>1.3799999999999999E-3</v>
      </c>
      <c r="BJ137" s="63" t="s">
        <v>395</v>
      </c>
      <c r="BK137" s="63">
        <v>3.3999999999999998E-3</v>
      </c>
      <c r="BL137" s="63">
        <v>2.2799999999999999E-3</v>
      </c>
    </row>
    <row r="138" spans="1:64" x14ac:dyDescent="0.15">
      <c r="A138" s="11" t="s">
        <v>262</v>
      </c>
      <c r="B138" s="63" t="s">
        <v>395</v>
      </c>
      <c r="C138" s="63">
        <v>7.9000000000000001E-4</v>
      </c>
      <c r="D138" s="63">
        <v>5.8E-4</v>
      </c>
      <c r="E138" s="63" t="s">
        <v>395</v>
      </c>
      <c r="F138" s="63">
        <v>8.5999999999999998E-4</v>
      </c>
      <c r="G138" s="63" t="s">
        <v>395</v>
      </c>
      <c r="H138" s="63">
        <v>1.17E-3</v>
      </c>
      <c r="I138" s="63">
        <v>1.1000000000000001E-3</v>
      </c>
      <c r="J138" s="63"/>
      <c r="K138" s="63"/>
      <c r="L138" s="63"/>
      <c r="M138" s="63"/>
      <c r="N138" s="63"/>
      <c r="O138" s="63">
        <v>1.09E-3</v>
      </c>
      <c r="P138" s="63">
        <v>1.5E-3</v>
      </c>
      <c r="Q138" s="63">
        <v>9.3000000000000005E-4</v>
      </c>
      <c r="R138" s="63" t="s">
        <v>395</v>
      </c>
      <c r="S138" s="63" t="s">
        <v>395</v>
      </c>
      <c r="Y138" s="11" t="s">
        <v>262</v>
      </c>
      <c r="Z138" s="63">
        <v>8.5999999999999998E-4</v>
      </c>
      <c r="AA138" s="63">
        <v>5.1000000000000004E-4</v>
      </c>
      <c r="AB138" s="63">
        <v>8.7000000000000001E-4</v>
      </c>
      <c r="AC138" s="63" t="s">
        <v>395</v>
      </c>
      <c r="AD138" s="63">
        <v>2.7999999999999998E-4</v>
      </c>
      <c r="AE138" s="63">
        <v>7.2000000000000005E-4</v>
      </c>
      <c r="AF138" s="63" t="s">
        <v>395</v>
      </c>
      <c r="AG138" s="63"/>
      <c r="AH138" s="44"/>
      <c r="AI138" s="44"/>
      <c r="AJ138" s="44"/>
      <c r="AK138" s="44"/>
      <c r="AL138" s="63">
        <v>6.3000000000000003E-4</v>
      </c>
      <c r="AM138" s="63">
        <v>8.4999999999999995E-4</v>
      </c>
      <c r="AN138" s="63">
        <v>9.1E-4</v>
      </c>
      <c r="AO138" s="63">
        <v>5.9999999999999995E-4</v>
      </c>
      <c r="AU138" s="11" t="s">
        <v>262</v>
      </c>
      <c r="AV138" s="63" t="s">
        <v>395</v>
      </c>
      <c r="AW138" s="63" t="s">
        <v>395</v>
      </c>
      <c r="AX138" s="63">
        <v>4.2000000000000002E-4</v>
      </c>
      <c r="AY138" s="63">
        <v>2.9999999999999997E-4</v>
      </c>
      <c r="AZ138" s="63" t="s">
        <v>395</v>
      </c>
      <c r="BA138" s="63">
        <v>5.2999999999999998E-4</v>
      </c>
      <c r="BB138" s="63" t="s">
        <v>395</v>
      </c>
      <c r="BC138" s="65"/>
      <c r="BD138" s="63"/>
      <c r="BE138" s="63"/>
      <c r="BF138" s="63"/>
      <c r="BG138" s="63"/>
      <c r="BH138" s="63"/>
      <c r="BI138" s="63">
        <v>3.5E-4</v>
      </c>
      <c r="BJ138" s="63">
        <v>3.8000000000000002E-4</v>
      </c>
      <c r="BK138" s="63" t="s">
        <v>395</v>
      </c>
      <c r="BL138" s="63" t="s">
        <v>395</v>
      </c>
    </row>
    <row r="139" spans="1:64" x14ac:dyDescent="0.15">
      <c r="A139" s="11" t="s">
        <v>263</v>
      </c>
      <c r="B139" s="63" t="s">
        <v>395</v>
      </c>
      <c r="C139" s="63">
        <v>2.4599999999999999E-3</v>
      </c>
      <c r="D139" s="63" t="s">
        <v>395</v>
      </c>
      <c r="E139" s="63">
        <v>2.5799999999999998E-3</v>
      </c>
      <c r="F139" s="63">
        <v>2.6700000000000001E-3</v>
      </c>
      <c r="G139" s="63">
        <v>4.0099999999999997E-3</v>
      </c>
      <c r="H139" s="63">
        <v>2.97E-3</v>
      </c>
      <c r="I139" s="63">
        <v>2.81E-3</v>
      </c>
      <c r="J139" s="63"/>
      <c r="K139" s="63"/>
      <c r="L139" s="63"/>
      <c r="M139" s="63"/>
      <c r="N139" s="63"/>
      <c r="O139" s="63">
        <v>3.4099999999999998E-3</v>
      </c>
      <c r="P139" s="63">
        <v>3.8300000000000001E-3</v>
      </c>
      <c r="Q139" s="63" t="s">
        <v>395</v>
      </c>
      <c r="R139" s="63">
        <v>4.2599999999999999E-3</v>
      </c>
      <c r="S139" s="63">
        <v>6.2300000000000003E-3</v>
      </c>
      <c r="Y139" s="11" t="s">
        <v>263</v>
      </c>
      <c r="Z139" s="63">
        <v>1.5399999999999999E-3</v>
      </c>
      <c r="AA139" s="63" t="s">
        <v>395</v>
      </c>
      <c r="AB139" s="63" t="s">
        <v>395</v>
      </c>
      <c r="AC139" s="63" t="s">
        <v>395</v>
      </c>
      <c r="AD139" s="63" t="s">
        <v>395</v>
      </c>
      <c r="AE139" s="63">
        <v>2.2399999999999998E-3</v>
      </c>
      <c r="AF139" s="63" t="s">
        <v>395</v>
      </c>
      <c r="AG139" s="63"/>
      <c r="AH139" s="44"/>
      <c r="AI139" s="44"/>
      <c r="AJ139" s="44"/>
      <c r="AK139" s="44"/>
      <c r="AL139" s="63" t="s">
        <v>395</v>
      </c>
      <c r="AM139" s="63" t="s">
        <v>395</v>
      </c>
      <c r="AN139" s="63">
        <v>1.6199999999999999E-3</v>
      </c>
      <c r="AO139" s="63">
        <v>1.8400000000000001E-3</v>
      </c>
      <c r="AU139" s="11" t="s">
        <v>263</v>
      </c>
      <c r="AV139" s="63">
        <v>1.6100000000000001E-3</v>
      </c>
      <c r="AW139" s="63">
        <v>1.2099999999999999E-3</v>
      </c>
      <c r="AX139" s="63">
        <v>1.82E-3</v>
      </c>
      <c r="AY139" s="63">
        <v>1.32E-3</v>
      </c>
      <c r="AZ139" s="63">
        <v>2.1800000000000001E-3</v>
      </c>
      <c r="BA139" s="63" t="s">
        <v>395</v>
      </c>
      <c r="BB139" s="63">
        <v>2E-3</v>
      </c>
      <c r="BC139" s="65"/>
      <c r="BD139" s="63"/>
      <c r="BE139" s="63"/>
      <c r="BF139" s="63"/>
      <c r="BG139" s="63"/>
      <c r="BH139" s="63"/>
      <c r="BI139" s="63">
        <v>3.0899999999999999E-3</v>
      </c>
      <c r="BJ139" s="63">
        <v>1.67E-3</v>
      </c>
      <c r="BK139" s="63" t="s">
        <v>395</v>
      </c>
      <c r="BL139" s="63" t="s">
        <v>395</v>
      </c>
    </row>
    <row r="140" spans="1:64" x14ac:dyDescent="0.15">
      <c r="A140" s="11" t="s">
        <v>264</v>
      </c>
      <c r="B140" s="63">
        <v>1.9499999999999999E-3</v>
      </c>
      <c r="C140" s="63">
        <v>1.65E-3</v>
      </c>
      <c r="D140" s="63">
        <v>1.3500000000000001E-3</v>
      </c>
      <c r="E140" s="63">
        <v>2.9299999999999999E-3</v>
      </c>
      <c r="F140" s="63">
        <v>2.1900000000000001E-3</v>
      </c>
      <c r="G140" s="63">
        <v>2.6800000000000001E-3</v>
      </c>
      <c r="H140" s="63">
        <v>2.6199999999999999E-3</v>
      </c>
      <c r="I140" s="63">
        <v>2.3E-3</v>
      </c>
      <c r="J140" s="63"/>
      <c r="K140" s="63"/>
      <c r="L140" s="63"/>
      <c r="M140" s="63"/>
      <c r="N140" s="63"/>
      <c r="O140" s="63">
        <v>3.0200000000000001E-3</v>
      </c>
      <c r="P140" s="63">
        <v>3.63E-3</v>
      </c>
      <c r="Q140" s="63">
        <v>3.63E-3</v>
      </c>
      <c r="R140" s="63">
        <v>4.3899999999999998E-3</v>
      </c>
      <c r="S140" s="63">
        <v>2.32E-3</v>
      </c>
      <c r="Y140" s="11" t="s">
        <v>264</v>
      </c>
      <c r="Z140" s="63">
        <v>3.6999999999999999E-4</v>
      </c>
      <c r="AA140" s="63">
        <v>2.7E-4</v>
      </c>
      <c r="AB140" s="63">
        <v>5.8E-4</v>
      </c>
      <c r="AC140" s="63" t="s">
        <v>395</v>
      </c>
      <c r="AD140" s="63" t="s">
        <v>395</v>
      </c>
      <c r="AE140" s="63">
        <v>3.1E-4</v>
      </c>
      <c r="AF140" s="63">
        <v>3.2000000000000003E-4</v>
      </c>
      <c r="AG140" s="63"/>
      <c r="AH140" s="44"/>
      <c r="AI140" s="44"/>
      <c r="AJ140" s="44"/>
      <c r="AK140" s="44"/>
      <c r="AL140" s="63" t="s">
        <v>395</v>
      </c>
      <c r="AM140" s="63">
        <v>8.0000000000000004E-4</v>
      </c>
      <c r="AN140" s="63">
        <v>5.5000000000000003E-4</v>
      </c>
      <c r="AO140" s="63" t="s">
        <v>395</v>
      </c>
      <c r="AU140" s="11" t="s">
        <v>264</v>
      </c>
      <c r="AV140" s="63">
        <v>8.0999999999999996E-4</v>
      </c>
      <c r="AW140" s="63">
        <v>5.0000000000000001E-4</v>
      </c>
      <c r="AX140" s="63">
        <v>3.1E-4</v>
      </c>
      <c r="AY140" s="63">
        <v>6.3000000000000003E-4</v>
      </c>
      <c r="AZ140" s="63">
        <v>4.2000000000000002E-4</v>
      </c>
      <c r="BA140" s="63" t="s">
        <v>395</v>
      </c>
      <c r="BB140" s="63">
        <v>3.3E-4</v>
      </c>
      <c r="BC140" s="65"/>
      <c r="BD140" s="63"/>
      <c r="BE140" s="63"/>
      <c r="BF140" s="63"/>
      <c r="BG140" s="63"/>
      <c r="BH140" s="63"/>
      <c r="BI140" s="63" t="s">
        <v>395</v>
      </c>
      <c r="BJ140" s="63" t="s">
        <v>395</v>
      </c>
      <c r="BK140" s="63">
        <v>1.1900000000000001E-3</v>
      </c>
      <c r="BL140" s="63">
        <v>7.3999999999999999E-4</v>
      </c>
    </row>
    <row r="141" spans="1:64" x14ac:dyDescent="0.15">
      <c r="A141" s="11" t="s">
        <v>265</v>
      </c>
      <c r="B141" s="63">
        <v>7.6499999999999997E-3</v>
      </c>
      <c r="C141" s="63">
        <v>5.6299999999999996E-3</v>
      </c>
      <c r="D141" s="63">
        <v>7.1399999999999996E-3</v>
      </c>
      <c r="E141" s="63">
        <v>8.3099999999999997E-3</v>
      </c>
      <c r="F141" s="63">
        <v>6.0800000000000003E-3</v>
      </c>
      <c r="G141" s="63">
        <v>9.1000000000000004E-3</v>
      </c>
      <c r="H141" s="63">
        <v>1.26E-2</v>
      </c>
      <c r="I141" s="63">
        <v>1.01E-2</v>
      </c>
      <c r="J141" s="63"/>
      <c r="K141" s="63"/>
      <c r="L141" s="63"/>
      <c r="M141" s="63"/>
      <c r="N141" s="63"/>
      <c r="O141" s="63">
        <v>1.0999999999999999E-2</v>
      </c>
      <c r="P141" s="63">
        <v>8.7299999999999999E-3</v>
      </c>
      <c r="Q141" s="63">
        <v>1.32E-2</v>
      </c>
      <c r="R141" s="63">
        <v>2.1700000000000001E-2</v>
      </c>
      <c r="S141" s="63">
        <v>2.12E-2</v>
      </c>
      <c r="Y141" s="11" t="s">
        <v>265</v>
      </c>
      <c r="Z141" s="63">
        <v>1.7700000000000001E-3</v>
      </c>
      <c r="AA141" s="63" t="s">
        <v>395</v>
      </c>
      <c r="AB141" s="63" t="s">
        <v>395</v>
      </c>
      <c r="AC141" s="63" t="s">
        <v>395</v>
      </c>
      <c r="AD141" s="63">
        <v>4.3699999999999998E-3</v>
      </c>
      <c r="AE141" s="63">
        <v>2.0699999999999998E-3</v>
      </c>
      <c r="AF141" s="63">
        <v>2.15E-3</v>
      </c>
      <c r="AG141" s="63"/>
      <c r="AH141" s="44"/>
      <c r="AI141" s="44"/>
      <c r="AJ141" s="44"/>
      <c r="AK141" s="44"/>
      <c r="AL141" s="63">
        <v>3.16E-3</v>
      </c>
      <c r="AM141" s="63">
        <v>3.8300000000000001E-3</v>
      </c>
      <c r="AN141" s="63" t="s">
        <v>395</v>
      </c>
      <c r="AO141" s="63">
        <v>2.96E-3</v>
      </c>
      <c r="AU141" s="11" t="s">
        <v>265</v>
      </c>
      <c r="AV141" s="63" t="s">
        <v>395</v>
      </c>
      <c r="AW141" s="63" t="s">
        <v>395</v>
      </c>
      <c r="AX141" s="63" t="s">
        <v>395</v>
      </c>
      <c r="AY141" s="63" t="s">
        <v>395</v>
      </c>
      <c r="AZ141" s="63">
        <v>2.0200000000000001E-3</v>
      </c>
      <c r="BA141" s="63" t="s">
        <v>395</v>
      </c>
      <c r="BB141" s="63" t="s">
        <v>395</v>
      </c>
      <c r="BC141" s="65"/>
      <c r="BD141" s="63"/>
      <c r="BE141" s="63"/>
      <c r="BF141" s="63"/>
      <c r="BG141" s="63"/>
      <c r="BH141" s="63"/>
      <c r="BI141" s="63" t="s">
        <v>395</v>
      </c>
      <c r="BJ141" s="63">
        <v>2.6900000000000001E-3</v>
      </c>
      <c r="BK141" s="63" t="s">
        <v>395</v>
      </c>
      <c r="BL141" s="63">
        <v>4.0899999999999999E-3</v>
      </c>
    </row>
    <row r="142" spans="1:64" x14ac:dyDescent="0.15">
      <c r="A142" s="11" t="s">
        <v>266</v>
      </c>
      <c r="B142" s="63">
        <v>2.0999999999999999E-3</v>
      </c>
      <c r="C142" s="63">
        <v>2.1800000000000001E-3</v>
      </c>
      <c r="D142" s="63">
        <v>2.63E-3</v>
      </c>
      <c r="E142" s="63">
        <v>2.9199999999999999E-3</v>
      </c>
      <c r="F142" s="63">
        <v>3.0999999999999999E-3</v>
      </c>
      <c r="G142" s="63">
        <v>3.8400000000000001E-3</v>
      </c>
      <c r="H142" s="63">
        <v>4.6100000000000004E-3</v>
      </c>
      <c r="I142" s="63">
        <v>4.1000000000000003E-3</v>
      </c>
      <c r="J142" s="63"/>
      <c r="K142" s="63"/>
      <c r="L142" s="63"/>
      <c r="M142" s="63"/>
      <c r="N142" s="63"/>
      <c r="O142" s="63">
        <v>2.7200000000000002E-3</v>
      </c>
      <c r="P142" s="63">
        <v>3.3800000000000002E-3</v>
      </c>
      <c r="Q142" s="63">
        <v>4.3800000000000002E-3</v>
      </c>
      <c r="R142" s="63">
        <v>6.2100000000000002E-3</v>
      </c>
      <c r="S142" s="63">
        <v>5.8599999999999998E-3</v>
      </c>
      <c r="Y142" s="11" t="s">
        <v>266</v>
      </c>
      <c r="Z142" s="63">
        <v>3.1E-4</v>
      </c>
      <c r="AA142" s="63" t="s">
        <v>395</v>
      </c>
      <c r="AB142" s="63">
        <v>3.4000000000000002E-4</v>
      </c>
      <c r="AC142" s="63">
        <v>8.8999999999999995E-4</v>
      </c>
      <c r="AD142" s="63">
        <v>1.2199999999999999E-3</v>
      </c>
      <c r="AE142" s="63">
        <v>5.0000000000000001E-4</v>
      </c>
      <c r="AF142" s="63">
        <v>1.6100000000000001E-3</v>
      </c>
      <c r="AG142" s="63"/>
      <c r="AH142" s="44"/>
      <c r="AI142" s="44"/>
      <c r="AJ142" s="44"/>
      <c r="AK142" s="44"/>
      <c r="AL142" s="63">
        <v>6.8000000000000005E-4</v>
      </c>
      <c r="AM142" s="63">
        <v>1.6900000000000001E-3</v>
      </c>
      <c r="AN142" s="63">
        <v>1.1100000000000001E-3</v>
      </c>
      <c r="AO142" s="63">
        <v>1.14E-3</v>
      </c>
      <c r="AU142" s="11" t="s">
        <v>266</v>
      </c>
      <c r="AV142" s="63">
        <v>1.1900000000000001E-3</v>
      </c>
      <c r="AW142" s="63">
        <v>1.07E-3</v>
      </c>
      <c r="AX142" s="63">
        <v>1.34E-3</v>
      </c>
      <c r="AY142" s="63">
        <v>1.3699999999999999E-3</v>
      </c>
      <c r="AZ142" s="63">
        <v>1.58E-3</v>
      </c>
      <c r="BA142" s="63">
        <v>9.7999999999999997E-4</v>
      </c>
      <c r="BB142" s="63">
        <v>1.2099999999999999E-3</v>
      </c>
      <c r="BC142" s="65"/>
      <c r="BD142" s="63"/>
      <c r="BE142" s="63"/>
      <c r="BF142" s="63"/>
      <c r="BG142" s="63"/>
      <c r="BH142" s="63"/>
      <c r="BI142" s="63" t="s">
        <v>395</v>
      </c>
      <c r="BJ142" s="63">
        <v>1.5299999999999999E-3</v>
      </c>
      <c r="BK142" s="63">
        <v>2.33E-3</v>
      </c>
      <c r="BL142" s="63">
        <v>1.39E-3</v>
      </c>
    </row>
    <row r="143" spans="1:64" x14ac:dyDescent="0.15">
      <c r="A143" s="11" t="s">
        <v>267</v>
      </c>
      <c r="B143" s="63">
        <v>3.1199999999999999E-3</v>
      </c>
      <c r="C143" s="63" t="s">
        <v>395</v>
      </c>
      <c r="D143" s="63" t="s">
        <v>395</v>
      </c>
      <c r="E143" s="63">
        <v>3.3800000000000002E-3</v>
      </c>
      <c r="F143" s="63" t="s">
        <v>395</v>
      </c>
      <c r="G143" s="63">
        <v>7.3800000000000003E-3</v>
      </c>
      <c r="H143" s="63">
        <v>3.8500000000000001E-3</v>
      </c>
      <c r="I143" s="63">
        <v>3.63E-3</v>
      </c>
      <c r="J143" s="63"/>
      <c r="K143" s="63"/>
      <c r="L143" s="63"/>
      <c r="M143" s="63"/>
      <c r="N143" s="63"/>
      <c r="O143" s="63">
        <v>6.3299999999999997E-3</v>
      </c>
      <c r="P143" s="63">
        <v>8.6899999999999998E-3</v>
      </c>
      <c r="Q143" s="63" t="s">
        <v>395</v>
      </c>
      <c r="R143" s="63">
        <v>5.5399999999999998E-3</v>
      </c>
      <c r="S143" s="63" t="s">
        <v>395</v>
      </c>
      <c r="Y143" s="11" t="s">
        <v>267</v>
      </c>
      <c r="Z143" s="63">
        <v>1.6800000000000001E-3</v>
      </c>
      <c r="AA143" s="63">
        <v>2.4299999999999999E-3</v>
      </c>
      <c r="AB143" s="63" t="s">
        <v>395</v>
      </c>
      <c r="AC143" s="63" t="s">
        <v>395</v>
      </c>
      <c r="AD143" s="63">
        <v>2.49E-3</v>
      </c>
      <c r="AE143" s="63" t="s">
        <v>395</v>
      </c>
      <c r="AF143" s="63" t="s">
        <v>395</v>
      </c>
      <c r="AG143" s="63"/>
      <c r="AH143" s="44"/>
      <c r="AI143" s="44"/>
      <c r="AJ143" s="44"/>
      <c r="AK143" s="44"/>
      <c r="AL143" s="63">
        <v>2.99E-3</v>
      </c>
      <c r="AM143" s="63">
        <v>2.5000000000000001E-3</v>
      </c>
      <c r="AN143" s="63">
        <v>2.3600000000000001E-3</v>
      </c>
      <c r="AO143" s="63">
        <v>3.6900000000000001E-3</v>
      </c>
      <c r="AU143" s="11" t="s">
        <v>267</v>
      </c>
      <c r="AV143" s="63">
        <v>2.3400000000000001E-3</v>
      </c>
      <c r="AW143" s="63" t="s">
        <v>395</v>
      </c>
      <c r="AX143" s="63">
        <v>2.6199999999999999E-3</v>
      </c>
      <c r="AY143" s="63" t="s">
        <v>395</v>
      </c>
      <c r="AZ143" s="63" t="s">
        <v>395</v>
      </c>
      <c r="BA143" s="63">
        <v>4.1999999999999997E-3</v>
      </c>
      <c r="BB143" s="63" t="s">
        <v>395</v>
      </c>
      <c r="BC143" s="65"/>
      <c r="BD143" s="63"/>
      <c r="BE143" s="63"/>
      <c r="BF143" s="63"/>
      <c r="BG143" s="63"/>
      <c r="BH143" s="63"/>
      <c r="BI143" s="63" t="s">
        <v>395</v>
      </c>
      <c r="BJ143" s="63" t="s">
        <v>395</v>
      </c>
      <c r="BK143" s="63">
        <v>3.7699999999999999E-3</v>
      </c>
      <c r="BL143" s="63" t="s">
        <v>395</v>
      </c>
    </row>
    <row r="144" spans="1:64" x14ac:dyDescent="0.15">
      <c r="A144" s="11" t="s">
        <v>268</v>
      </c>
      <c r="B144" s="63">
        <v>2.0999999999999999E-3</v>
      </c>
      <c r="C144" s="63">
        <v>2.0400000000000001E-3</v>
      </c>
      <c r="D144" s="63">
        <v>2.0999999999999999E-3</v>
      </c>
      <c r="E144" s="63">
        <v>2.66E-3</v>
      </c>
      <c r="F144" s="63">
        <v>2.1800000000000001E-3</v>
      </c>
      <c r="G144" s="63">
        <v>3.0200000000000001E-3</v>
      </c>
      <c r="H144" s="63">
        <v>2.7200000000000002E-3</v>
      </c>
      <c r="I144" s="63">
        <v>3.31E-3</v>
      </c>
      <c r="J144" s="63"/>
      <c r="K144" s="63"/>
      <c r="L144" s="63"/>
      <c r="M144" s="63"/>
      <c r="N144" s="63"/>
      <c r="O144" s="63">
        <v>2.6099999999999999E-3</v>
      </c>
      <c r="P144" s="63">
        <v>3.7699999999999999E-3</v>
      </c>
      <c r="Q144" s="63">
        <v>4.5900000000000003E-3</v>
      </c>
      <c r="R144" s="63">
        <v>1.8500000000000001E-3</v>
      </c>
      <c r="S144" s="63">
        <v>3.81E-3</v>
      </c>
      <c r="Y144" s="11" t="s">
        <v>268</v>
      </c>
      <c r="Z144" s="63" t="s">
        <v>395</v>
      </c>
      <c r="AA144" s="63" t="s">
        <v>395</v>
      </c>
      <c r="AB144" s="63">
        <v>1.0200000000000001E-3</v>
      </c>
      <c r="AC144" s="63">
        <v>8.8999999999999995E-4</v>
      </c>
      <c r="AD144" s="63">
        <v>7.5000000000000002E-4</v>
      </c>
      <c r="AE144" s="63">
        <v>1.09E-3</v>
      </c>
      <c r="AF144" s="63">
        <v>1.2800000000000001E-3</v>
      </c>
      <c r="AG144" s="63"/>
      <c r="AH144" s="44"/>
      <c r="AI144" s="44"/>
      <c r="AJ144" s="44"/>
      <c r="AK144" s="44"/>
      <c r="AL144" s="63" t="s">
        <v>395</v>
      </c>
      <c r="AM144" s="63">
        <v>1.08E-3</v>
      </c>
      <c r="AN144" s="63">
        <v>1E-3</v>
      </c>
      <c r="AO144" s="63" t="s">
        <v>395</v>
      </c>
      <c r="AU144" s="11" t="s">
        <v>268</v>
      </c>
      <c r="AV144" s="63">
        <v>9.1E-4</v>
      </c>
      <c r="AW144" s="63">
        <v>1.15E-3</v>
      </c>
      <c r="AX144" s="63">
        <v>7.9000000000000001E-4</v>
      </c>
      <c r="AY144" s="63" t="s">
        <v>395</v>
      </c>
      <c r="AZ144" s="63">
        <v>9.7000000000000005E-4</v>
      </c>
      <c r="BA144" s="63">
        <v>4.6000000000000001E-4</v>
      </c>
      <c r="BB144" s="63">
        <v>1.24E-3</v>
      </c>
      <c r="BC144" s="65"/>
      <c r="BD144" s="63"/>
      <c r="BE144" s="63"/>
      <c r="BF144" s="63"/>
      <c r="BG144" s="63"/>
      <c r="BH144" s="63"/>
      <c r="BI144" s="63" t="s">
        <v>395</v>
      </c>
      <c r="BJ144" s="63" t="s">
        <v>395</v>
      </c>
      <c r="BK144" s="63" t="s">
        <v>395</v>
      </c>
      <c r="BL144" s="63" t="s">
        <v>395</v>
      </c>
    </row>
    <row r="145" spans="1:64" x14ac:dyDescent="0.15">
      <c r="A145" s="11" t="s">
        <v>269</v>
      </c>
      <c r="B145" s="63">
        <v>6.2700000000000004E-3</v>
      </c>
      <c r="C145" s="63">
        <v>4.1000000000000003E-3</v>
      </c>
      <c r="D145" s="63">
        <v>6.5799999999999999E-3</v>
      </c>
      <c r="E145" s="63">
        <v>5.8100000000000001E-3</v>
      </c>
      <c r="F145" s="63">
        <v>5.8900000000000003E-3</v>
      </c>
      <c r="G145" s="63">
        <v>8.0999999999999996E-3</v>
      </c>
      <c r="H145" s="63">
        <v>5.79E-3</v>
      </c>
      <c r="I145" s="63">
        <v>6.94E-3</v>
      </c>
      <c r="J145" s="63"/>
      <c r="K145" s="63"/>
      <c r="L145" s="63"/>
      <c r="M145" s="63"/>
      <c r="N145" s="63"/>
      <c r="O145" s="63">
        <v>9.3900000000000008E-3</v>
      </c>
      <c r="P145" s="63">
        <v>6.9499999999999996E-3</v>
      </c>
      <c r="Q145" s="63">
        <v>8.6199999999999992E-3</v>
      </c>
      <c r="R145" s="63">
        <v>8.5900000000000004E-3</v>
      </c>
      <c r="S145" s="63">
        <v>9.7099999999999999E-3</v>
      </c>
      <c r="Y145" s="11" t="s">
        <v>270</v>
      </c>
      <c r="Z145" s="63">
        <v>4.3800000000000002E-3</v>
      </c>
      <c r="AA145" s="63">
        <v>4.0099999999999997E-3</v>
      </c>
      <c r="AB145" s="63">
        <v>4.3200000000000001E-3</v>
      </c>
      <c r="AC145" s="63">
        <v>4.79E-3</v>
      </c>
      <c r="AD145" s="63">
        <v>4.1599999999999996E-3</v>
      </c>
      <c r="AE145" s="63">
        <v>3.5000000000000001E-3</v>
      </c>
      <c r="AF145" s="63">
        <v>4.45E-3</v>
      </c>
      <c r="AG145" s="63"/>
      <c r="AH145" s="44"/>
      <c r="AI145" s="44"/>
      <c r="AJ145" s="44"/>
      <c r="AK145" s="44"/>
      <c r="AL145" s="63">
        <v>5.1599999999999997E-3</v>
      </c>
      <c r="AM145" s="63">
        <v>5.3299999999999997E-3</v>
      </c>
      <c r="AN145" s="63">
        <v>5.8700000000000002E-3</v>
      </c>
      <c r="AO145" s="63">
        <v>6.0299999999999998E-3</v>
      </c>
      <c r="AU145" s="11" t="s">
        <v>270</v>
      </c>
      <c r="AV145" s="63">
        <v>3.79E-3</v>
      </c>
      <c r="AW145" s="63">
        <v>3.5899999999999999E-3</v>
      </c>
      <c r="AX145" s="63">
        <v>3.8800000000000002E-3</v>
      </c>
      <c r="AY145" s="63">
        <v>4.4200000000000003E-3</v>
      </c>
      <c r="AZ145" s="63">
        <v>2.7799999999999999E-3</v>
      </c>
      <c r="BA145" s="63">
        <v>3.48E-3</v>
      </c>
      <c r="BB145" s="63">
        <v>4.0600000000000002E-3</v>
      </c>
      <c r="BC145" s="65"/>
      <c r="BD145" s="63"/>
      <c r="BE145" s="63"/>
      <c r="BF145" s="63"/>
      <c r="BG145" s="63"/>
      <c r="BH145" s="63"/>
      <c r="BI145" s="63">
        <v>5.3499999999999997E-3</v>
      </c>
      <c r="BJ145" s="63">
        <v>5.3899999999999998E-3</v>
      </c>
      <c r="BK145" s="63">
        <v>5.6699999999999997E-3</v>
      </c>
      <c r="BL145" s="63">
        <v>5.8500000000000002E-3</v>
      </c>
    </row>
    <row r="146" spans="1:64" x14ac:dyDescent="0.15">
      <c r="A146" s="11" t="s">
        <v>270</v>
      </c>
      <c r="B146" s="63">
        <v>6.45E-3</v>
      </c>
      <c r="C146" s="63">
        <v>7.4000000000000003E-3</v>
      </c>
      <c r="D146" s="63">
        <v>7.1399999999999996E-3</v>
      </c>
      <c r="E146" s="63">
        <v>6.6600000000000001E-3</v>
      </c>
      <c r="F146" s="63">
        <v>7.2399999999999999E-3</v>
      </c>
      <c r="G146" s="63">
        <v>7.2100000000000003E-3</v>
      </c>
      <c r="H146" s="63">
        <v>8.1899999999999994E-3</v>
      </c>
      <c r="I146" s="63">
        <v>7.5399999999999998E-3</v>
      </c>
      <c r="J146" s="63"/>
      <c r="K146" s="63"/>
      <c r="L146" s="63"/>
      <c r="M146" s="63"/>
      <c r="N146" s="63"/>
      <c r="O146" s="63">
        <v>7.1199999999999996E-3</v>
      </c>
      <c r="P146" s="63">
        <v>1.14E-2</v>
      </c>
      <c r="Q146" s="63">
        <v>1.04E-2</v>
      </c>
      <c r="R146" s="63">
        <v>1.26E-2</v>
      </c>
      <c r="S146" s="63">
        <v>1.0200000000000001E-2</v>
      </c>
      <c r="Y146" s="11" t="s">
        <v>271</v>
      </c>
      <c r="Z146" s="63">
        <v>6.6E-4</v>
      </c>
      <c r="AA146" s="63">
        <v>5.8E-4</v>
      </c>
      <c r="AB146" s="63">
        <v>3.6000000000000002E-4</v>
      </c>
      <c r="AC146" s="63" t="s">
        <v>395</v>
      </c>
      <c r="AD146" s="63" t="s">
        <v>395</v>
      </c>
      <c r="AE146" s="63">
        <v>3.4000000000000002E-4</v>
      </c>
      <c r="AF146" s="63" t="s">
        <v>395</v>
      </c>
      <c r="AG146" s="63"/>
      <c r="AH146" s="44"/>
      <c r="AI146" s="44"/>
      <c r="AJ146" s="44"/>
      <c r="AK146" s="44"/>
      <c r="AL146" s="63" t="s">
        <v>395</v>
      </c>
      <c r="AM146" s="63">
        <v>4.8000000000000001E-4</v>
      </c>
      <c r="AN146" s="63">
        <v>4.4000000000000002E-4</v>
      </c>
      <c r="AO146" s="63">
        <v>4.8000000000000001E-4</v>
      </c>
      <c r="AU146" s="11" t="s">
        <v>271</v>
      </c>
      <c r="AV146" s="63">
        <v>6.2E-4</v>
      </c>
      <c r="AW146" s="63" t="s">
        <v>395</v>
      </c>
      <c r="AX146" s="63">
        <v>6.9999999999999999E-4</v>
      </c>
      <c r="AY146" s="63" t="s">
        <v>395</v>
      </c>
      <c r="AZ146" s="63" t="s">
        <v>395</v>
      </c>
      <c r="BA146" s="63" t="s">
        <v>395</v>
      </c>
      <c r="BB146" s="63">
        <v>5.1000000000000004E-4</v>
      </c>
      <c r="BC146" s="65"/>
      <c r="BD146" s="63"/>
      <c r="BE146" s="63"/>
      <c r="BF146" s="63"/>
      <c r="BG146" s="63"/>
      <c r="BH146" s="63"/>
      <c r="BI146" s="63" t="s">
        <v>395</v>
      </c>
      <c r="BJ146" s="63" t="s">
        <v>395</v>
      </c>
      <c r="BK146" s="63" t="s">
        <v>395</v>
      </c>
      <c r="BL146" s="63" t="s">
        <v>395</v>
      </c>
    </row>
    <row r="147" spans="1:64" x14ac:dyDescent="0.15">
      <c r="A147" s="11" t="s">
        <v>271</v>
      </c>
      <c r="B147" s="63" t="s">
        <v>395</v>
      </c>
      <c r="C147" s="63" t="s">
        <v>395</v>
      </c>
      <c r="D147" s="63" t="s">
        <v>395</v>
      </c>
      <c r="E147" s="63" t="s">
        <v>395</v>
      </c>
      <c r="F147" s="63" t="s">
        <v>395</v>
      </c>
      <c r="G147" s="63" t="s">
        <v>395</v>
      </c>
      <c r="H147" s="63" t="s">
        <v>395</v>
      </c>
      <c r="I147" s="63" t="s">
        <v>395</v>
      </c>
      <c r="J147" s="63"/>
      <c r="K147" s="63"/>
      <c r="L147" s="63"/>
      <c r="M147" s="63"/>
      <c r="N147" s="63"/>
      <c r="O147" s="63" t="s">
        <v>395</v>
      </c>
      <c r="P147" s="63" t="s">
        <v>395</v>
      </c>
      <c r="Q147" s="63" t="s">
        <v>395</v>
      </c>
      <c r="R147" s="63" t="s">
        <v>395</v>
      </c>
      <c r="S147" s="63" t="s">
        <v>395</v>
      </c>
      <c r="Y147" s="16" t="s">
        <v>272</v>
      </c>
      <c r="Z147" s="21">
        <v>2.5000000000000001E-4</v>
      </c>
      <c r="AA147" s="21">
        <v>3.6000000000000002E-4</v>
      </c>
      <c r="AB147" s="21">
        <v>2.7999999999999998E-4</v>
      </c>
      <c r="AC147" s="21">
        <v>3.8999999999999999E-4</v>
      </c>
      <c r="AD147" s="21">
        <v>2.7999999999999998E-4</v>
      </c>
      <c r="AE147" s="21" t="s">
        <v>395</v>
      </c>
      <c r="AF147" s="21" t="s">
        <v>395</v>
      </c>
      <c r="AG147" s="21"/>
      <c r="AH147" s="46"/>
      <c r="AI147" s="46"/>
      <c r="AJ147" s="46"/>
      <c r="AK147" s="46"/>
      <c r="AL147" s="21" t="s">
        <v>395</v>
      </c>
      <c r="AM147" s="21">
        <v>3.8000000000000002E-4</v>
      </c>
      <c r="AN147" s="21" t="s">
        <v>395</v>
      </c>
      <c r="AO147" s="21" t="s">
        <v>395</v>
      </c>
      <c r="AU147" s="16" t="s">
        <v>272</v>
      </c>
      <c r="AV147" s="21" t="s">
        <v>395</v>
      </c>
      <c r="AW147" s="21">
        <v>2.7999999999999998E-4</v>
      </c>
      <c r="AX147" s="21" t="s">
        <v>395</v>
      </c>
      <c r="AY147" s="21" t="s">
        <v>395</v>
      </c>
      <c r="AZ147" s="21" t="s">
        <v>395</v>
      </c>
      <c r="BA147" s="21" t="s">
        <v>395</v>
      </c>
      <c r="BB147" s="21" t="s">
        <v>395</v>
      </c>
      <c r="BC147" s="66"/>
      <c r="BD147" s="21"/>
      <c r="BE147" s="21"/>
      <c r="BF147" s="21"/>
      <c r="BG147" s="21"/>
      <c r="BH147" s="21"/>
      <c r="BI147" s="21" t="s">
        <v>395</v>
      </c>
      <c r="BJ147" s="21" t="s">
        <v>395</v>
      </c>
      <c r="BK147" s="21" t="s">
        <v>395</v>
      </c>
      <c r="BL147" s="21" t="s">
        <v>395</v>
      </c>
    </row>
    <row r="148" spans="1:64" x14ac:dyDescent="0.15">
      <c r="A148" s="16" t="s">
        <v>272</v>
      </c>
      <c r="B148" s="21" t="s">
        <v>395</v>
      </c>
      <c r="C148" s="21" t="s">
        <v>395</v>
      </c>
      <c r="D148" s="21" t="s">
        <v>395</v>
      </c>
      <c r="E148" s="21" t="s">
        <v>395</v>
      </c>
      <c r="F148" s="21" t="s">
        <v>395</v>
      </c>
      <c r="G148" s="21" t="s">
        <v>395</v>
      </c>
      <c r="H148" s="21" t="s">
        <v>395</v>
      </c>
      <c r="I148" s="21" t="s">
        <v>395</v>
      </c>
      <c r="J148" s="21"/>
      <c r="K148" s="21"/>
      <c r="L148" s="21"/>
      <c r="M148" s="21"/>
      <c r="N148" s="21"/>
      <c r="O148" s="21" t="s">
        <v>395</v>
      </c>
      <c r="P148" s="21" t="s">
        <v>395</v>
      </c>
      <c r="Q148" s="21" t="s">
        <v>395</v>
      </c>
      <c r="R148" s="21" t="s">
        <v>395</v>
      </c>
      <c r="S148" s="21" t="s">
        <v>395</v>
      </c>
    </row>
    <row r="152" spans="1:64" x14ac:dyDescent="0.15">
      <c r="Y152"/>
      <c r="Z152"/>
      <c r="AA152"/>
      <c r="AB152"/>
      <c r="AC152"/>
      <c r="AD152"/>
      <c r="AE152"/>
      <c r="AF152"/>
      <c r="AG152"/>
      <c r="AH152"/>
      <c r="AI152"/>
      <c r="AK152"/>
    </row>
    <row r="153" spans="1:64" x14ac:dyDescent="0.15">
      <c r="Y153"/>
      <c r="Z153"/>
      <c r="AA153"/>
      <c r="AB153"/>
      <c r="AC153"/>
      <c r="AD153"/>
      <c r="AE153"/>
      <c r="AF153"/>
      <c r="AG153"/>
      <c r="AH153"/>
      <c r="AI153"/>
      <c r="AK153"/>
    </row>
    <row r="154" spans="1:64" x14ac:dyDescent="0.15">
      <c r="Y154"/>
      <c r="Z154"/>
      <c r="AA154"/>
      <c r="AB154"/>
      <c r="AC154"/>
      <c r="AD154"/>
      <c r="AE154"/>
      <c r="AF154"/>
      <c r="AG154"/>
      <c r="AH154"/>
      <c r="AI154"/>
      <c r="AK154"/>
    </row>
    <row r="155" spans="1:64" x14ac:dyDescent="0.15">
      <c r="Y155"/>
      <c r="Z155"/>
      <c r="AA155"/>
      <c r="AB155"/>
      <c r="AC155"/>
      <c r="AD155"/>
      <c r="AE155"/>
      <c r="AF155"/>
      <c r="AG155"/>
      <c r="AH155"/>
      <c r="AI155"/>
      <c r="AK155"/>
    </row>
    <row r="156" spans="1:64" x14ac:dyDescent="0.15">
      <c r="Y156"/>
      <c r="Z156"/>
      <c r="AA156"/>
      <c r="AB156"/>
      <c r="AC156"/>
      <c r="AD156"/>
      <c r="AE156"/>
      <c r="AF156"/>
      <c r="AG156"/>
      <c r="AH156"/>
      <c r="AI156"/>
      <c r="AK156"/>
    </row>
    <row r="157" spans="1:64" x14ac:dyDescent="0.15">
      <c r="Y157"/>
      <c r="Z157"/>
      <c r="AA157"/>
      <c r="AB157"/>
      <c r="AC157"/>
      <c r="AD157"/>
      <c r="AE157"/>
      <c r="AF157"/>
      <c r="AG157"/>
      <c r="AH157"/>
      <c r="AI157"/>
      <c r="AK157"/>
    </row>
    <row r="158" spans="1:64" x14ac:dyDescent="0.15">
      <c r="Y158"/>
      <c r="Z158"/>
      <c r="AA158"/>
      <c r="AB158"/>
      <c r="AC158"/>
      <c r="AD158"/>
      <c r="AE158"/>
      <c r="AF158"/>
      <c r="AG158"/>
      <c r="AH158"/>
      <c r="AI158"/>
      <c r="AK158"/>
    </row>
    <row r="159" spans="1:64" x14ac:dyDescent="0.15">
      <c r="Y159"/>
      <c r="Z159"/>
      <c r="AA159"/>
      <c r="AB159"/>
      <c r="AC159"/>
      <c r="AD159"/>
      <c r="AE159"/>
      <c r="AF159"/>
      <c r="AG159"/>
      <c r="AH159"/>
      <c r="AI159"/>
      <c r="AK159"/>
    </row>
    <row r="160" spans="1:64" x14ac:dyDescent="0.15">
      <c r="Y160"/>
      <c r="Z160"/>
      <c r="AA160"/>
      <c r="AB160"/>
      <c r="AC160"/>
      <c r="AD160"/>
      <c r="AE160"/>
      <c r="AF160"/>
      <c r="AG160"/>
      <c r="AH160"/>
      <c r="AI160"/>
      <c r="AK160"/>
    </row>
    <row r="161" spans="25:47" x14ac:dyDescent="0.15">
      <c r="Y161"/>
      <c r="Z161"/>
      <c r="AA161"/>
      <c r="AB161"/>
      <c r="AC161"/>
      <c r="AD161"/>
      <c r="AE161"/>
      <c r="AF161"/>
      <c r="AG161"/>
      <c r="AH161"/>
      <c r="AI161"/>
      <c r="AK161"/>
    </row>
    <row r="162" spans="25:47" x14ac:dyDescent="0.15">
      <c r="Y162"/>
      <c r="Z162"/>
      <c r="AA162"/>
      <c r="AB162"/>
      <c r="AC162"/>
      <c r="AD162"/>
      <c r="AE162"/>
      <c r="AF162"/>
      <c r="AG162"/>
      <c r="AH162"/>
      <c r="AI162"/>
      <c r="AK162"/>
    </row>
    <row r="163" spans="25:47" x14ac:dyDescent="0.15">
      <c r="Y163"/>
      <c r="Z163"/>
      <c r="AA163"/>
      <c r="AB163"/>
      <c r="AC163"/>
      <c r="AD163"/>
      <c r="AE163"/>
      <c r="AF163"/>
      <c r="AG163"/>
      <c r="AH163"/>
      <c r="AI163"/>
      <c r="AK163"/>
    </row>
    <row r="164" spans="25:47" x14ac:dyDescent="0.15">
      <c r="Y164"/>
      <c r="Z164"/>
      <c r="AA164"/>
      <c r="AB164"/>
      <c r="AC164"/>
      <c r="AD164"/>
      <c r="AE164"/>
      <c r="AF164"/>
      <c r="AG164"/>
      <c r="AH164"/>
      <c r="AI164"/>
      <c r="AK164"/>
      <c r="AT164"/>
      <c r="AU164"/>
    </row>
    <row r="165" spans="25:47" x14ac:dyDescent="0.15">
      <c r="Y165"/>
      <c r="Z165"/>
      <c r="AA165"/>
      <c r="AB165"/>
      <c r="AC165"/>
      <c r="AD165"/>
      <c r="AE165"/>
      <c r="AF165"/>
      <c r="AG165"/>
      <c r="AH165"/>
      <c r="AI165"/>
      <c r="AK165"/>
      <c r="AT165"/>
      <c r="AU165"/>
    </row>
    <row r="166" spans="25:47" x14ac:dyDescent="0.15">
      <c r="Y166"/>
      <c r="Z166"/>
      <c r="AA166"/>
      <c r="AB166"/>
      <c r="AC166"/>
      <c r="AD166"/>
      <c r="AE166"/>
      <c r="AF166"/>
      <c r="AG166"/>
      <c r="AH166"/>
      <c r="AI166"/>
      <c r="AK166"/>
      <c r="AT166"/>
      <c r="AU166"/>
    </row>
    <row r="167" spans="25:47" x14ac:dyDescent="0.15">
      <c r="Y167"/>
      <c r="Z167"/>
      <c r="AA167"/>
      <c r="AB167"/>
      <c r="AC167"/>
      <c r="AD167"/>
      <c r="AE167"/>
      <c r="AF167"/>
      <c r="AG167"/>
      <c r="AH167"/>
      <c r="AI167"/>
      <c r="AK167"/>
      <c r="AT167"/>
      <c r="AU167"/>
    </row>
    <row r="168" spans="25:47" x14ac:dyDescent="0.15">
      <c r="Y168"/>
      <c r="Z168"/>
      <c r="AA168"/>
      <c r="AB168"/>
      <c r="AC168"/>
      <c r="AD168"/>
      <c r="AE168"/>
      <c r="AF168"/>
      <c r="AG168"/>
      <c r="AH168"/>
      <c r="AI168"/>
      <c r="AK168"/>
      <c r="AT168"/>
      <c r="AU168"/>
    </row>
    <row r="169" spans="25:47" x14ac:dyDescent="0.15">
      <c r="Y169"/>
      <c r="Z169"/>
      <c r="AA169"/>
      <c r="AB169"/>
      <c r="AC169"/>
      <c r="AD169"/>
      <c r="AE169"/>
      <c r="AF169"/>
      <c r="AG169"/>
      <c r="AH169"/>
      <c r="AI169"/>
      <c r="AK169"/>
      <c r="AT169"/>
      <c r="AU169"/>
    </row>
    <row r="170" spans="25:47" x14ac:dyDescent="0.15">
      <c r="Y170"/>
      <c r="Z170"/>
      <c r="AA170"/>
      <c r="AB170"/>
      <c r="AC170"/>
      <c r="AD170"/>
      <c r="AE170"/>
      <c r="AF170"/>
      <c r="AG170"/>
      <c r="AH170"/>
      <c r="AI170"/>
      <c r="AK170"/>
      <c r="AT170"/>
      <c r="AU170"/>
    </row>
    <row r="171" spans="25:47" x14ac:dyDescent="0.15">
      <c r="Y171"/>
      <c r="Z171"/>
      <c r="AA171"/>
      <c r="AB171"/>
      <c r="AC171"/>
      <c r="AD171"/>
      <c r="AE171"/>
      <c r="AF171"/>
      <c r="AG171"/>
      <c r="AH171"/>
      <c r="AI171"/>
      <c r="AK171"/>
      <c r="AT171"/>
      <c r="AU171"/>
    </row>
    <row r="172" spans="25:47" x14ac:dyDescent="0.15">
      <c r="Y172"/>
      <c r="Z172"/>
      <c r="AA172"/>
      <c r="AB172"/>
      <c r="AC172"/>
      <c r="AD172"/>
      <c r="AE172"/>
      <c r="AF172"/>
      <c r="AG172"/>
      <c r="AH172"/>
      <c r="AI172"/>
      <c r="AK172"/>
      <c r="AT172"/>
      <c r="AU172"/>
    </row>
    <row r="173" spans="25:47" x14ac:dyDescent="0.15">
      <c r="Y173"/>
      <c r="Z173"/>
      <c r="AA173"/>
      <c r="AB173"/>
      <c r="AC173"/>
      <c r="AD173"/>
      <c r="AE173"/>
      <c r="AF173"/>
      <c r="AG173"/>
      <c r="AH173"/>
      <c r="AI173"/>
      <c r="AK173"/>
      <c r="AT173"/>
      <c r="AU173"/>
    </row>
    <row r="174" spans="25:47" x14ac:dyDescent="0.15">
      <c r="Y174"/>
      <c r="Z174"/>
      <c r="AA174"/>
      <c r="AB174"/>
      <c r="AC174"/>
      <c r="AD174"/>
      <c r="AE174"/>
      <c r="AF174"/>
      <c r="AG174"/>
      <c r="AH174"/>
      <c r="AI174"/>
      <c r="AK174"/>
      <c r="AT174"/>
      <c r="AU174"/>
    </row>
    <row r="175" spans="25:47" x14ac:dyDescent="0.15">
      <c r="Y175"/>
      <c r="Z175"/>
      <c r="AA175"/>
      <c r="AB175"/>
      <c r="AC175"/>
      <c r="AD175"/>
      <c r="AE175"/>
      <c r="AF175"/>
      <c r="AG175"/>
      <c r="AH175"/>
      <c r="AI175"/>
      <c r="AK175"/>
      <c r="AT175"/>
      <c r="AU175"/>
    </row>
    <row r="176" spans="25:47" x14ac:dyDescent="0.15">
      <c r="Y176"/>
      <c r="Z176"/>
      <c r="AA176"/>
      <c r="AB176"/>
      <c r="AC176"/>
      <c r="AD176"/>
      <c r="AE176"/>
      <c r="AF176"/>
      <c r="AG176"/>
      <c r="AH176"/>
      <c r="AI176"/>
      <c r="AK176"/>
      <c r="AT176"/>
      <c r="AU176"/>
    </row>
    <row r="177" spans="25:47" x14ac:dyDescent="0.15">
      <c r="Y177"/>
      <c r="Z177"/>
      <c r="AA177"/>
      <c r="AB177"/>
      <c r="AC177"/>
      <c r="AD177"/>
      <c r="AE177"/>
      <c r="AF177"/>
      <c r="AG177"/>
      <c r="AH177"/>
      <c r="AI177"/>
      <c r="AK177"/>
      <c r="AT177"/>
      <c r="AU177"/>
    </row>
    <row r="178" spans="25:47" x14ac:dyDescent="0.15">
      <c r="Y178"/>
      <c r="Z178"/>
      <c r="AA178"/>
      <c r="AB178"/>
      <c r="AC178"/>
      <c r="AD178"/>
      <c r="AE178"/>
      <c r="AF178"/>
      <c r="AG178"/>
      <c r="AH178"/>
      <c r="AI178"/>
      <c r="AK178"/>
      <c r="AT178"/>
      <c r="AU178"/>
    </row>
    <row r="179" spans="25:47" x14ac:dyDescent="0.15">
      <c r="Y179"/>
      <c r="Z179"/>
      <c r="AA179"/>
      <c r="AB179"/>
      <c r="AC179"/>
      <c r="AD179"/>
      <c r="AE179"/>
      <c r="AF179"/>
      <c r="AG179"/>
      <c r="AH179"/>
      <c r="AI179"/>
      <c r="AK179"/>
      <c r="AT179"/>
      <c r="AU179"/>
    </row>
    <row r="180" spans="25:47" x14ac:dyDescent="0.15">
      <c r="Y180"/>
      <c r="Z180"/>
      <c r="AA180"/>
      <c r="AB180"/>
      <c r="AC180"/>
      <c r="AD180"/>
      <c r="AE180"/>
      <c r="AF180"/>
      <c r="AG180"/>
      <c r="AH180"/>
      <c r="AI180"/>
      <c r="AK180"/>
      <c r="AT180"/>
      <c r="AU180"/>
    </row>
    <row r="181" spans="25:47" x14ac:dyDescent="0.15">
      <c r="Y181"/>
      <c r="Z181"/>
      <c r="AA181"/>
      <c r="AB181"/>
      <c r="AC181"/>
      <c r="AD181"/>
      <c r="AE181"/>
      <c r="AF181"/>
      <c r="AG181"/>
      <c r="AH181"/>
      <c r="AI181"/>
      <c r="AK181"/>
      <c r="AT181"/>
      <c r="AU181"/>
    </row>
    <row r="182" spans="25:47" x14ac:dyDescent="0.15">
      <c r="Y182"/>
      <c r="Z182"/>
      <c r="AA182"/>
      <c r="AB182"/>
      <c r="AC182"/>
      <c r="AD182"/>
      <c r="AE182"/>
      <c r="AF182"/>
      <c r="AG182"/>
      <c r="AH182"/>
      <c r="AI182"/>
      <c r="AK182"/>
      <c r="AT182"/>
      <c r="AU182"/>
    </row>
    <row r="183" spans="25:47" x14ac:dyDescent="0.15">
      <c r="Y183"/>
      <c r="Z183"/>
      <c r="AA183"/>
      <c r="AB183"/>
      <c r="AC183"/>
      <c r="AD183"/>
      <c r="AE183"/>
      <c r="AF183"/>
      <c r="AG183"/>
      <c r="AH183"/>
      <c r="AI183"/>
      <c r="AK183"/>
      <c r="AT183"/>
      <c r="AU183"/>
    </row>
    <row r="184" spans="25:47" x14ac:dyDescent="0.15">
      <c r="Y184"/>
      <c r="Z184"/>
      <c r="AA184"/>
      <c r="AB184"/>
      <c r="AC184"/>
      <c r="AD184"/>
      <c r="AE184"/>
      <c r="AF184"/>
      <c r="AG184"/>
      <c r="AH184"/>
      <c r="AI184"/>
      <c r="AK184"/>
      <c r="AT184"/>
      <c r="AU184"/>
    </row>
    <row r="185" spans="25:47" x14ac:dyDescent="0.15">
      <c r="Y185"/>
      <c r="Z185"/>
      <c r="AA185"/>
      <c r="AB185"/>
      <c r="AC185"/>
      <c r="AD185"/>
      <c r="AE185"/>
      <c r="AF185"/>
      <c r="AG185"/>
      <c r="AH185"/>
      <c r="AI185"/>
      <c r="AK185"/>
      <c r="AT185"/>
      <c r="AU185"/>
    </row>
    <row r="186" spans="25:47" x14ac:dyDescent="0.15">
      <c r="Y186"/>
      <c r="Z186"/>
      <c r="AA186"/>
      <c r="AB186"/>
      <c r="AC186"/>
      <c r="AD186"/>
      <c r="AE186"/>
      <c r="AF186"/>
      <c r="AG186"/>
      <c r="AH186"/>
      <c r="AI186"/>
      <c r="AK186"/>
      <c r="AT186"/>
      <c r="AU186"/>
    </row>
    <row r="187" spans="25:47" x14ac:dyDescent="0.15">
      <c r="Y187"/>
      <c r="Z187"/>
      <c r="AA187"/>
      <c r="AB187"/>
      <c r="AC187"/>
      <c r="AD187"/>
      <c r="AE187"/>
      <c r="AF187"/>
      <c r="AG187"/>
      <c r="AH187"/>
      <c r="AI187"/>
      <c r="AK187"/>
      <c r="AT187"/>
      <c r="AU187"/>
    </row>
    <row r="188" spans="25:47" x14ac:dyDescent="0.15">
      <c r="Y188"/>
      <c r="Z188"/>
      <c r="AA188"/>
      <c r="AB188"/>
      <c r="AC188"/>
      <c r="AD188"/>
      <c r="AE188"/>
      <c r="AF188"/>
      <c r="AG188"/>
      <c r="AH188"/>
      <c r="AI188"/>
      <c r="AK188"/>
      <c r="AT188"/>
      <c r="AU188"/>
    </row>
    <row r="189" spans="25:47" x14ac:dyDescent="0.15">
      <c r="Y189"/>
      <c r="Z189"/>
      <c r="AA189"/>
      <c r="AB189"/>
      <c r="AC189"/>
      <c r="AD189"/>
      <c r="AE189"/>
      <c r="AF189"/>
      <c r="AG189"/>
      <c r="AH189"/>
      <c r="AI189"/>
      <c r="AK189"/>
      <c r="AT189"/>
      <c r="AU189"/>
    </row>
    <row r="190" spans="25:47" x14ac:dyDescent="0.15">
      <c r="Y190"/>
      <c r="Z190"/>
      <c r="AA190"/>
      <c r="AB190"/>
      <c r="AC190"/>
      <c r="AD190"/>
      <c r="AE190"/>
      <c r="AF190"/>
      <c r="AG190"/>
      <c r="AH190"/>
      <c r="AI190"/>
      <c r="AK190"/>
      <c r="AT190"/>
      <c r="AU190"/>
    </row>
    <row r="191" spans="25:47" x14ac:dyDescent="0.15">
      <c r="Y191"/>
      <c r="Z191"/>
      <c r="AA191"/>
      <c r="AB191"/>
      <c r="AC191"/>
      <c r="AD191"/>
      <c r="AE191"/>
      <c r="AF191"/>
      <c r="AG191"/>
      <c r="AH191"/>
      <c r="AI191"/>
      <c r="AK191"/>
      <c r="AT191"/>
      <c r="AU191"/>
    </row>
    <row r="192" spans="25:47" x14ac:dyDescent="0.15">
      <c r="Y192"/>
      <c r="Z192"/>
      <c r="AA192"/>
      <c r="AB192"/>
      <c r="AC192"/>
      <c r="AD192"/>
      <c r="AE192"/>
      <c r="AF192"/>
      <c r="AG192"/>
      <c r="AH192"/>
      <c r="AI192"/>
      <c r="AK192"/>
      <c r="AT192"/>
      <c r="AU192"/>
    </row>
    <row r="193" spans="25:47" x14ac:dyDescent="0.15">
      <c r="Y193"/>
      <c r="Z193"/>
      <c r="AA193"/>
      <c r="AB193"/>
      <c r="AC193"/>
      <c r="AD193"/>
      <c r="AE193"/>
      <c r="AF193"/>
      <c r="AG193"/>
      <c r="AH193"/>
      <c r="AI193"/>
      <c r="AK193"/>
      <c r="AT193"/>
      <c r="AU193"/>
    </row>
    <row r="194" spans="25:47" x14ac:dyDescent="0.15">
      <c r="Y194"/>
      <c r="Z194"/>
      <c r="AA194"/>
      <c r="AB194"/>
      <c r="AC194"/>
      <c r="AD194"/>
      <c r="AE194"/>
      <c r="AF194"/>
      <c r="AG194"/>
      <c r="AH194"/>
      <c r="AI194"/>
      <c r="AK194"/>
      <c r="AT194"/>
      <c r="AU194"/>
    </row>
    <row r="195" spans="25:47" x14ac:dyDescent="0.15">
      <c r="Y195"/>
      <c r="Z195"/>
      <c r="AA195"/>
      <c r="AB195"/>
      <c r="AC195"/>
      <c r="AD195"/>
      <c r="AE195"/>
      <c r="AF195"/>
      <c r="AG195"/>
      <c r="AH195"/>
      <c r="AI195"/>
      <c r="AK195"/>
      <c r="AT195"/>
      <c r="AU195"/>
    </row>
    <row r="196" spans="25:47" x14ac:dyDescent="0.15">
      <c r="AT196"/>
      <c r="AU196"/>
    </row>
    <row r="197" spans="25:47" x14ac:dyDescent="0.15">
      <c r="AT197"/>
      <c r="AU197"/>
    </row>
    <row r="198" spans="25:47" x14ac:dyDescent="0.15">
      <c r="AT198"/>
      <c r="AU198"/>
    </row>
    <row r="199" spans="25:47" x14ac:dyDescent="0.15">
      <c r="AT199"/>
      <c r="AU199"/>
    </row>
    <row r="200" spans="25:47" x14ac:dyDescent="0.15">
      <c r="AT200"/>
      <c r="AU200"/>
    </row>
    <row r="201" spans="25:47" x14ac:dyDescent="0.15">
      <c r="AT201"/>
      <c r="AU201"/>
    </row>
    <row r="202" spans="25:47" x14ac:dyDescent="0.15">
      <c r="AT202"/>
      <c r="AU202"/>
    </row>
    <row r="203" spans="25:47" x14ac:dyDescent="0.15">
      <c r="AT203"/>
      <c r="AU203"/>
    </row>
    <row r="204" spans="25:47" x14ac:dyDescent="0.15">
      <c r="AT204"/>
      <c r="AU204"/>
    </row>
    <row r="205" spans="25:47" x14ac:dyDescent="0.15">
      <c r="AT205"/>
      <c r="AU205"/>
    </row>
    <row r="206" spans="25:47" x14ac:dyDescent="0.15">
      <c r="AT206"/>
      <c r="AU206"/>
    </row>
    <row r="207" spans="25:47" x14ac:dyDescent="0.15">
      <c r="AT207"/>
      <c r="AU20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665A4-792C-9540-B03C-C432D334C525}">
  <dimension ref="A1:B54"/>
  <sheetViews>
    <sheetView zoomScaleNormal="100" workbookViewId="0"/>
  </sheetViews>
  <sheetFormatPr baseColWidth="10" defaultRowHeight="13" x14ac:dyDescent="0.15"/>
  <cols>
    <col min="1" max="1" width="33.1640625" style="24" customWidth="1"/>
    <col min="2" max="2" width="68.33203125" style="24" customWidth="1"/>
    <col min="3" max="16384" width="10.83203125" style="24"/>
  </cols>
  <sheetData>
    <row r="1" spans="1:2" ht="16" x14ac:dyDescent="0.15">
      <c r="A1" s="25" t="s">
        <v>408</v>
      </c>
    </row>
    <row r="3" spans="1:2" ht="14" x14ac:dyDescent="0.15">
      <c r="A3" s="54" t="s">
        <v>138</v>
      </c>
      <c r="B3" s="26"/>
    </row>
    <row r="4" spans="1:2" ht="14" x14ac:dyDescent="0.15">
      <c r="A4" s="55" t="s">
        <v>139</v>
      </c>
      <c r="B4" s="55" t="s">
        <v>140</v>
      </c>
    </row>
    <row r="5" spans="1:2" ht="14" x14ac:dyDescent="0.15">
      <c r="A5" s="55" t="s">
        <v>141</v>
      </c>
      <c r="B5" s="55" t="s">
        <v>142</v>
      </c>
    </row>
    <row r="6" spans="1:2" x14ac:dyDescent="0.15">
      <c r="A6" s="55"/>
      <c r="B6" s="55"/>
    </row>
    <row r="7" spans="1:2" ht="14" x14ac:dyDescent="0.15">
      <c r="A7" s="54" t="s">
        <v>143</v>
      </c>
      <c r="B7" s="56"/>
    </row>
    <row r="8" spans="1:2" ht="14" x14ac:dyDescent="0.15">
      <c r="A8" s="55" t="s">
        <v>144</v>
      </c>
      <c r="B8" s="55" t="s">
        <v>145</v>
      </c>
    </row>
    <row r="9" spans="1:2" ht="14" x14ac:dyDescent="0.15">
      <c r="A9" s="55" t="s">
        <v>146</v>
      </c>
      <c r="B9" s="55" t="s">
        <v>147</v>
      </c>
    </row>
    <row r="10" spans="1:2" ht="14" x14ac:dyDescent="0.15">
      <c r="A10" s="55" t="s">
        <v>148</v>
      </c>
      <c r="B10" s="55" t="s">
        <v>149</v>
      </c>
    </row>
    <row r="11" spans="1:2" ht="14" x14ac:dyDescent="0.15">
      <c r="A11" s="55" t="s">
        <v>150</v>
      </c>
      <c r="B11" s="55" t="s">
        <v>151</v>
      </c>
    </row>
    <row r="12" spans="1:2" ht="16" x14ac:dyDescent="0.15">
      <c r="A12" s="55" t="s">
        <v>152</v>
      </c>
      <c r="B12" s="55" t="s">
        <v>404</v>
      </c>
    </row>
    <row r="13" spans="1:2" ht="14" x14ac:dyDescent="0.15">
      <c r="A13" s="55" t="s">
        <v>153</v>
      </c>
      <c r="B13" s="55" t="s">
        <v>154</v>
      </c>
    </row>
    <row r="14" spans="1:2" ht="14" x14ac:dyDescent="0.15">
      <c r="A14" s="55" t="s">
        <v>155</v>
      </c>
      <c r="B14" s="55" t="s">
        <v>156</v>
      </c>
    </row>
    <row r="15" spans="1:2" ht="14" x14ac:dyDescent="0.15">
      <c r="A15" s="55" t="s">
        <v>157</v>
      </c>
      <c r="B15" s="55" t="s">
        <v>158</v>
      </c>
    </row>
    <row r="16" spans="1:2" ht="28" x14ac:dyDescent="0.15">
      <c r="A16" s="55" t="s">
        <v>159</v>
      </c>
      <c r="B16" s="55" t="s">
        <v>160</v>
      </c>
    </row>
    <row r="17" spans="1:2" ht="14" x14ac:dyDescent="0.15">
      <c r="A17" s="55" t="s">
        <v>161</v>
      </c>
      <c r="B17" s="55" t="s">
        <v>162</v>
      </c>
    </row>
    <row r="18" spans="1:2" ht="14" x14ac:dyDescent="0.15">
      <c r="A18" s="55" t="s">
        <v>163</v>
      </c>
      <c r="B18" s="55" t="s">
        <v>164</v>
      </c>
    </row>
    <row r="19" spans="1:2" ht="14" x14ac:dyDescent="0.15">
      <c r="A19" s="55" t="s">
        <v>165</v>
      </c>
      <c r="B19" s="55" t="s">
        <v>166</v>
      </c>
    </row>
    <row r="20" spans="1:2" ht="14" x14ac:dyDescent="0.15">
      <c r="A20" s="55" t="s">
        <v>167</v>
      </c>
      <c r="B20" s="55" t="s">
        <v>168</v>
      </c>
    </row>
    <row r="21" spans="1:2" x14ac:dyDescent="0.15">
      <c r="A21" s="55"/>
      <c r="B21" s="55"/>
    </row>
    <row r="22" spans="1:2" ht="14" x14ac:dyDescent="0.15">
      <c r="A22" s="54" t="s">
        <v>169</v>
      </c>
      <c r="B22" s="56"/>
    </row>
    <row r="23" spans="1:2" ht="14" x14ac:dyDescent="0.15">
      <c r="A23" s="55" t="s">
        <v>144</v>
      </c>
      <c r="B23" s="55" t="s">
        <v>170</v>
      </c>
    </row>
    <row r="24" spans="1:2" ht="14" x14ac:dyDescent="0.15">
      <c r="A24" s="55" t="s">
        <v>171</v>
      </c>
      <c r="B24" s="55" t="s">
        <v>172</v>
      </c>
    </row>
    <row r="25" spans="1:2" ht="14" x14ac:dyDescent="0.15">
      <c r="A25" s="55" t="s">
        <v>173</v>
      </c>
      <c r="B25" s="55" t="s">
        <v>174</v>
      </c>
    </row>
    <row r="26" spans="1:2" ht="14" x14ac:dyDescent="0.15">
      <c r="A26" s="55" t="s">
        <v>175</v>
      </c>
      <c r="B26" s="55" t="s">
        <v>176</v>
      </c>
    </row>
    <row r="27" spans="1:2" ht="14" x14ac:dyDescent="0.15">
      <c r="A27" s="55" t="s">
        <v>177</v>
      </c>
      <c r="B27" s="55" t="s">
        <v>178</v>
      </c>
    </row>
    <row r="28" spans="1:2" ht="14" x14ac:dyDescent="0.15">
      <c r="A28" s="55" t="s">
        <v>179</v>
      </c>
      <c r="B28" s="55" t="s">
        <v>180</v>
      </c>
    </row>
    <row r="29" spans="1:2" ht="14" x14ac:dyDescent="0.15">
      <c r="A29" s="55" t="s">
        <v>181</v>
      </c>
      <c r="B29" s="55" t="s">
        <v>182</v>
      </c>
    </row>
    <row r="30" spans="1:2" ht="14" x14ac:dyDescent="0.15">
      <c r="A30" s="55" t="s">
        <v>183</v>
      </c>
      <c r="B30" s="55" t="s">
        <v>184</v>
      </c>
    </row>
    <row r="31" spans="1:2" ht="14" x14ac:dyDescent="0.15">
      <c r="A31" s="55" t="s">
        <v>185</v>
      </c>
      <c r="B31" s="55" t="s">
        <v>186</v>
      </c>
    </row>
    <row r="32" spans="1:2" ht="30" x14ac:dyDescent="0.15">
      <c r="A32" s="55" t="s">
        <v>187</v>
      </c>
      <c r="B32" s="55" t="s">
        <v>405</v>
      </c>
    </row>
    <row r="33" spans="1:2" ht="16" x14ac:dyDescent="0.15">
      <c r="A33" s="55" t="s">
        <v>188</v>
      </c>
      <c r="B33" s="55" t="s">
        <v>406</v>
      </c>
    </row>
    <row r="34" spans="1:2" ht="14" x14ac:dyDescent="0.15">
      <c r="A34" s="55" t="s">
        <v>189</v>
      </c>
      <c r="B34" s="55" t="s">
        <v>190</v>
      </c>
    </row>
    <row r="35" spans="1:2" ht="14" x14ac:dyDescent="0.15">
      <c r="A35" s="55" t="s">
        <v>191</v>
      </c>
      <c r="B35" s="55" t="s">
        <v>192</v>
      </c>
    </row>
    <row r="36" spans="1:2" x14ac:dyDescent="0.15">
      <c r="A36" s="55"/>
      <c r="B36" s="55"/>
    </row>
    <row r="37" spans="1:2" ht="14" x14ac:dyDescent="0.15">
      <c r="A37" s="54" t="s">
        <v>193</v>
      </c>
      <c r="B37" s="56"/>
    </row>
    <row r="38" spans="1:2" ht="14" x14ac:dyDescent="0.15">
      <c r="A38" s="55" t="s">
        <v>194</v>
      </c>
      <c r="B38" s="55" t="s">
        <v>195</v>
      </c>
    </row>
    <row r="39" spans="1:2" ht="28" x14ac:dyDescent="0.15">
      <c r="A39" s="55" t="s">
        <v>196</v>
      </c>
      <c r="B39" s="55" t="s">
        <v>197</v>
      </c>
    </row>
    <row r="40" spans="1:2" ht="28" x14ac:dyDescent="0.15">
      <c r="A40" s="55" t="s">
        <v>198</v>
      </c>
      <c r="B40" s="55" t="s">
        <v>199</v>
      </c>
    </row>
    <row r="41" spans="1:2" ht="14" x14ac:dyDescent="0.15">
      <c r="A41" s="73" t="s">
        <v>200</v>
      </c>
      <c r="B41" s="55" t="s">
        <v>443</v>
      </c>
    </row>
    <row r="42" spans="1:2" ht="14" x14ac:dyDescent="0.15">
      <c r="A42" s="73"/>
      <c r="B42" s="55" t="s">
        <v>201</v>
      </c>
    </row>
    <row r="43" spans="1:2" ht="14" x14ac:dyDescent="0.15">
      <c r="A43" s="73"/>
      <c r="B43" s="55" t="s">
        <v>202</v>
      </c>
    </row>
    <row r="44" spans="1:2" ht="14" x14ac:dyDescent="0.15">
      <c r="A44" s="73" t="s">
        <v>203</v>
      </c>
      <c r="B44" s="55" t="s">
        <v>204</v>
      </c>
    </row>
    <row r="45" spans="1:2" ht="14" x14ac:dyDescent="0.15">
      <c r="A45" s="73"/>
      <c r="B45" s="55" t="s">
        <v>205</v>
      </c>
    </row>
    <row r="46" spans="1:2" ht="14" x14ac:dyDescent="0.15">
      <c r="A46" s="73" t="s">
        <v>206</v>
      </c>
      <c r="B46" s="55" t="s">
        <v>407</v>
      </c>
    </row>
    <row r="47" spans="1:2" ht="14" x14ac:dyDescent="0.15">
      <c r="A47" s="73"/>
      <c r="B47" s="55" t="s">
        <v>207</v>
      </c>
    </row>
    <row r="49" spans="1:1" x14ac:dyDescent="0.15">
      <c r="A49" s="27" t="s">
        <v>208</v>
      </c>
    </row>
    <row r="50" spans="1:1" x14ac:dyDescent="0.15">
      <c r="A50" s="27" t="s">
        <v>209</v>
      </c>
    </row>
    <row r="51" spans="1:1" x14ac:dyDescent="0.15">
      <c r="A51" s="27" t="s">
        <v>210</v>
      </c>
    </row>
    <row r="52" spans="1:1" x14ac:dyDescent="0.15">
      <c r="A52" s="27" t="s">
        <v>211</v>
      </c>
    </row>
    <row r="53" spans="1:1" x14ac:dyDescent="0.15">
      <c r="A53" s="27" t="s">
        <v>212</v>
      </c>
    </row>
    <row r="54" spans="1:1" x14ac:dyDescent="0.15">
      <c r="A54" s="27" t="s">
        <v>213</v>
      </c>
    </row>
  </sheetData>
  <mergeCells count="3">
    <mergeCell ref="A41:A43"/>
    <mergeCell ref="A44:A45"/>
    <mergeCell ref="A46:A4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DF57D-2009-AE45-97FE-5AA36D66B5F9}">
  <dimension ref="A1:G74"/>
  <sheetViews>
    <sheetView workbookViewId="0"/>
  </sheetViews>
  <sheetFormatPr baseColWidth="10" defaultRowHeight="13" x14ac:dyDescent="0.15"/>
  <cols>
    <col min="2" max="4" width="10.83203125" style="3"/>
    <col min="5" max="5" width="16.6640625" style="3" bestFit="1" customWidth="1"/>
    <col min="6" max="6" width="11.83203125" style="3" bestFit="1" customWidth="1"/>
    <col min="7" max="7" width="10.83203125" style="3"/>
  </cols>
  <sheetData>
    <row r="1" spans="1:7" ht="16" x14ac:dyDescent="0.2">
      <c r="A1" s="12" t="s">
        <v>137</v>
      </c>
    </row>
    <row r="3" spans="1:7" ht="15" x14ac:dyDescent="0.15">
      <c r="A3" s="14" t="s">
        <v>112</v>
      </c>
      <c r="B3" s="16" t="s">
        <v>0</v>
      </c>
      <c r="C3" s="16" t="s">
        <v>132</v>
      </c>
      <c r="D3" s="16" t="s">
        <v>38</v>
      </c>
      <c r="E3" s="16" t="s">
        <v>130</v>
      </c>
      <c r="F3" s="16" t="s">
        <v>131</v>
      </c>
      <c r="G3" s="16" t="s">
        <v>133</v>
      </c>
    </row>
    <row r="5" spans="1:7" x14ac:dyDescent="0.15">
      <c r="A5" s="1" t="s">
        <v>135</v>
      </c>
      <c r="B5" s="4" t="s">
        <v>118</v>
      </c>
      <c r="C5" s="5">
        <v>13.87347393421083</v>
      </c>
      <c r="D5" s="5">
        <v>26.50065460832473</v>
      </c>
      <c r="E5" s="5">
        <v>31.725936114661941</v>
      </c>
      <c r="F5" s="5">
        <v>1.3138946935377449</v>
      </c>
      <c r="G5" s="5">
        <v>0.1907488980451989</v>
      </c>
    </row>
    <row r="6" spans="1:7" x14ac:dyDescent="0.15">
      <c r="B6" s="4" t="s">
        <v>119</v>
      </c>
      <c r="C6" s="5">
        <v>14.58031504661578</v>
      </c>
      <c r="D6" s="5">
        <v>26.749073823751001</v>
      </c>
      <c r="E6" s="5">
        <v>32.177794043573194</v>
      </c>
      <c r="F6" s="5">
        <v>1.290561557770328</v>
      </c>
      <c r="G6" s="5">
        <v>0.18347944585358689</v>
      </c>
    </row>
    <row r="7" spans="1:7" x14ac:dyDescent="0.15">
      <c r="B7" s="4" t="s">
        <v>120</v>
      </c>
      <c r="C7" s="5">
        <v>14.012304522230851</v>
      </c>
      <c r="D7" s="5">
        <v>26.957561892034491</v>
      </c>
      <c r="E7" s="5">
        <v>31.133467359388611</v>
      </c>
      <c r="F7" s="5">
        <v>1.265264676486894</v>
      </c>
      <c r="G7" s="5">
        <v>0.28779017967583792</v>
      </c>
    </row>
    <row r="8" spans="1:7" x14ac:dyDescent="0.15">
      <c r="B8" s="4" t="s">
        <v>121</v>
      </c>
      <c r="C8" s="5">
        <v>12.506881254861399</v>
      </c>
      <c r="D8" s="5">
        <v>33.491474724554337</v>
      </c>
      <c r="E8" s="5">
        <v>31.345358096732301</v>
      </c>
      <c r="F8" s="5">
        <v>1.983524487323447</v>
      </c>
      <c r="G8" s="5">
        <v>0.20564832945510639</v>
      </c>
    </row>
    <row r="9" spans="1:7" x14ac:dyDescent="0.15">
      <c r="B9" s="4" t="s">
        <v>122</v>
      </c>
      <c r="C9" s="5">
        <v>13.268450472248331</v>
      </c>
      <c r="D9" s="5">
        <v>31.88003609436036</v>
      </c>
      <c r="E9" s="5">
        <v>31.704981957144799</v>
      </c>
      <c r="F9" s="5">
        <v>1.7198528038847669</v>
      </c>
      <c r="G9" s="5">
        <v>0.19805750859244489</v>
      </c>
    </row>
    <row r="10" spans="1:7" x14ac:dyDescent="0.15">
      <c r="B10" s="4" t="s">
        <v>123</v>
      </c>
      <c r="C10" s="5">
        <v>12.38508214242616</v>
      </c>
      <c r="D10" s="5">
        <v>32.693326731687208</v>
      </c>
      <c r="E10" s="5">
        <v>31.445195169321181</v>
      </c>
      <c r="F10" s="5">
        <v>1.4125432402641001</v>
      </c>
      <c r="G10" s="5">
        <v>0.19043186661725239</v>
      </c>
    </row>
    <row r="11" spans="1:7" x14ac:dyDescent="0.15">
      <c r="B11" s="4" t="s">
        <v>118</v>
      </c>
      <c r="C11" s="5">
        <v>12.816869836593799</v>
      </c>
      <c r="D11" s="5">
        <v>32.028548621954378</v>
      </c>
      <c r="E11" s="5">
        <v>31.8957359565551</v>
      </c>
      <c r="F11" s="5">
        <v>1.842936892286426</v>
      </c>
      <c r="G11" s="5">
        <v>0.21813100212032291</v>
      </c>
    </row>
    <row r="12" spans="1:7" x14ac:dyDescent="0.15">
      <c r="B12" s="4" t="s">
        <v>119</v>
      </c>
      <c r="C12" s="5">
        <v>11.526946529939829</v>
      </c>
      <c r="D12" s="5">
        <v>32.597137243556638</v>
      </c>
      <c r="E12" s="5">
        <v>32.174523661007598</v>
      </c>
      <c r="F12" s="5">
        <v>1.75947960143233</v>
      </c>
      <c r="G12" s="5">
        <v>0.18773234074430539</v>
      </c>
    </row>
    <row r="13" spans="1:7" x14ac:dyDescent="0.15">
      <c r="B13" s="4" t="s">
        <v>120</v>
      </c>
      <c r="C13" s="5">
        <v>12.265767333079641</v>
      </c>
      <c r="D13" s="5">
        <v>32.857634230545301</v>
      </c>
      <c r="E13" s="5">
        <v>32.250719815973717</v>
      </c>
      <c r="F13" s="5">
        <v>1.6987199122031571</v>
      </c>
      <c r="G13" s="5">
        <v>0.1938682349946913</v>
      </c>
    </row>
    <row r="14" spans="1:7" x14ac:dyDescent="0.15">
      <c r="B14" s="4" t="s">
        <v>121</v>
      </c>
      <c r="C14" s="5">
        <v>12.632260956065711</v>
      </c>
      <c r="D14" s="5">
        <v>25.331407128673099</v>
      </c>
      <c r="E14" s="5">
        <v>32.186008028091599</v>
      </c>
      <c r="F14" s="5">
        <v>1.770212770274779</v>
      </c>
      <c r="G14" s="5">
        <v>0.1732334285187539</v>
      </c>
    </row>
    <row r="15" spans="1:7" x14ac:dyDescent="0.15">
      <c r="B15" s="4" t="s">
        <v>122</v>
      </c>
      <c r="C15" s="5">
        <v>8.4689512248907395</v>
      </c>
      <c r="D15" s="5">
        <v>28.4574023798166</v>
      </c>
      <c r="E15" s="5">
        <v>31.338946558501441</v>
      </c>
      <c r="F15" s="5">
        <v>2.2213271085126132</v>
      </c>
      <c r="G15" s="5">
        <v>0.28603428753691768</v>
      </c>
    </row>
    <row r="16" spans="1:7" x14ac:dyDescent="0.15">
      <c r="B16" s="4" t="s">
        <v>123</v>
      </c>
      <c r="C16" s="5">
        <v>14.04118614297084</v>
      </c>
      <c r="D16" s="5">
        <v>24.467251406824818</v>
      </c>
      <c r="E16" s="5">
        <v>32.038390102523401</v>
      </c>
      <c r="F16" s="5">
        <v>1.7623806666296</v>
      </c>
      <c r="G16" s="5">
        <v>0.1718988763813355</v>
      </c>
    </row>
    <row r="17" spans="2:7" x14ac:dyDescent="0.15">
      <c r="B17" s="4" t="s">
        <v>118</v>
      </c>
      <c r="C17" s="5">
        <v>13.291817698350719</v>
      </c>
      <c r="D17" s="5">
        <v>32.387045610379367</v>
      </c>
      <c r="E17" s="5">
        <v>31.930126200400899</v>
      </c>
      <c r="F17" s="5">
        <v>1.95392825919808</v>
      </c>
      <c r="G17" s="5">
        <v>0.1803730082281968</v>
      </c>
    </row>
    <row r="18" spans="2:7" x14ac:dyDescent="0.15">
      <c r="B18" s="4" t="s">
        <v>119</v>
      </c>
      <c r="C18" s="5">
        <v>13.20751062718727</v>
      </c>
      <c r="D18" s="5">
        <v>32.654954806549718</v>
      </c>
      <c r="E18" s="5">
        <v>32.48677343420205</v>
      </c>
      <c r="F18" s="5">
        <v>1.9410287866002991</v>
      </c>
      <c r="G18" s="5">
        <v>0.2032819690557042</v>
      </c>
    </row>
    <row r="19" spans="2:7" x14ac:dyDescent="0.15">
      <c r="B19" s="4" t="s">
        <v>120</v>
      </c>
      <c r="C19" s="5">
        <v>14.912728486772499</v>
      </c>
      <c r="D19" s="5">
        <v>24.75740484843325</v>
      </c>
      <c r="E19" s="5">
        <v>32.332014734954001</v>
      </c>
      <c r="F19" s="5">
        <v>1.953782153117922</v>
      </c>
      <c r="G19" s="5">
        <v>0.1694202955682782</v>
      </c>
    </row>
    <row r="20" spans="2:7" x14ac:dyDescent="0.15">
      <c r="B20" s="4" t="s">
        <v>121</v>
      </c>
      <c r="C20" s="5">
        <v>14.04892395874373</v>
      </c>
      <c r="D20" s="5">
        <v>32.521331344359993</v>
      </c>
      <c r="E20" s="5">
        <v>32.065609148696304</v>
      </c>
      <c r="F20" s="5">
        <v>1.927953277455934</v>
      </c>
      <c r="G20" s="5">
        <v>0.20338122885867441</v>
      </c>
    </row>
    <row r="21" spans="2:7" x14ac:dyDescent="0.15">
      <c r="B21" s="4" t="s">
        <v>122</v>
      </c>
      <c r="C21" s="5">
        <v>15.452668167248049</v>
      </c>
      <c r="D21" s="5">
        <v>26.23452418576116</v>
      </c>
      <c r="E21" s="5">
        <v>31.795050794180501</v>
      </c>
      <c r="F21" s="5">
        <v>1.9338100702463239</v>
      </c>
      <c r="G21" s="5">
        <v>0.16289848776780541</v>
      </c>
    </row>
    <row r="22" spans="2:7" x14ac:dyDescent="0.15">
      <c r="B22" s="4" t="s">
        <v>123</v>
      </c>
      <c r="C22" s="5">
        <v>13.227736822516681</v>
      </c>
      <c r="D22" s="5">
        <v>33.665665806160249</v>
      </c>
      <c r="E22" s="5">
        <v>31.598085509518199</v>
      </c>
      <c r="F22" s="5">
        <v>1.9257816029675701</v>
      </c>
      <c r="G22" s="5">
        <v>0.17681840939445889</v>
      </c>
    </row>
    <row r="23" spans="2:7" x14ac:dyDescent="0.15">
      <c r="B23" s="4" t="s">
        <v>118</v>
      </c>
      <c r="C23" s="5">
        <v>17.736191212277902</v>
      </c>
      <c r="D23" s="5">
        <v>25.0600018482045</v>
      </c>
      <c r="E23" s="5">
        <v>32.411720731354698</v>
      </c>
      <c r="F23" s="5">
        <v>2.8249279124275448</v>
      </c>
      <c r="G23" s="5">
        <v>0.23811222699352641</v>
      </c>
    </row>
    <row r="24" spans="2:7" x14ac:dyDescent="0.15">
      <c r="B24" s="4" t="s">
        <v>119</v>
      </c>
      <c r="C24" s="5">
        <v>19.75940904552203</v>
      </c>
      <c r="D24" s="5">
        <v>27.87506533246561</v>
      </c>
      <c r="E24" s="5">
        <v>31.3390518186742</v>
      </c>
      <c r="F24" s="5">
        <v>2.86340113362261</v>
      </c>
      <c r="G24" s="5">
        <v>0.16202867342800961</v>
      </c>
    </row>
    <row r="25" spans="2:7" x14ac:dyDescent="0.15">
      <c r="B25" s="4" t="s">
        <v>120</v>
      </c>
      <c r="C25" s="5">
        <v>19.560605813566472</v>
      </c>
      <c r="D25" s="5">
        <v>25.22506438444357</v>
      </c>
      <c r="E25" s="5">
        <v>32.171024919308799</v>
      </c>
      <c r="F25" s="5">
        <v>2.5473028352785101</v>
      </c>
      <c r="G25" s="5">
        <v>0.1591430758475573</v>
      </c>
    </row>
    <row r="26" spans="2:7" x14ac:dyDescent="0.15">
      <c r="B26" s="4" t="s">
        <v>121</v>
      </c>
      <c r="C26" s="5">
        <v>13.080082271408649</v>
      </c>
      <c r="D26" s="5">
        <v>39.332445517084807</v>
      </c>
      <c r="E26" s="5">
        <v>32.091138607047583</v>
      </c>
      <c r="F26" s="5">
        <v>2.5776866748010421</v>
      </c>
      <c r="G26" s="5">
        <v>0.24495410516079741</v>
      </c>
    </row>
    <row r="27" spans="2:7" x14ac:dyDescent="0.15">
      <c r="B27" s="4" t="s">
        <v>122</v>
      </c>
      <c r="C27" s="5">
        <v>15.94317902770646</v>
      </c>
      <c r="D27" s="5">
        <v>28.691157793672829</v>
      </c>
      <c r="E27" s="5">
        <v>31.773576582793918</v>
      </c>
      <c r="F27" s="5">
        <v>2.526042351358885</v>
      </c>
      <c r="G27" s="5">
        <v>0.21876903627442371</v>
      </c>
    </row>
    <row r="28" spans="2:7" x14ac:dyDescent="0.15">
      <c r="B28" s="4" t="s">
        <v>123</v>
      </c>
      <c r="C28" s="5">
        <v>14.021310795380479</v>
      </c>
      <c r="D28" s="5">
        <v>38.639040881220829</v>
      </c>
      <c r="E28" s="5">
        <v>32.191819327336603</v>
      </c>
      <c r="F28" s="5">
        <v>2.6250784701904322</v>
      </c>
      <c r="G28" s="5">
        <v>0.24227256784295259</v>
      </c>
    </row>
    <row r="29" spans="2:7" x14ac:dyDescent="0.15">
      <c r="B29" s="4" t="s">
        <v>118</v>
      </c>
      <c r="C29" s="5">
        <v>12.07876086494907</v>
      </c>
      <c r="D29" s="5">
        <v>38.19384904745985</v>
      </c>
      <c r="E29" s="5">
        <v>31.5043564498183</v>
      </c>
      <c r="F29" s="5">
        <v>1.7569446694573021</v>
      </c>
      <c r="G29" s="5">
        <v>0.2410298289691799</v>
      </c>
    </row>
    <row r="30" spans="2:7" x14ac:dyDescent="0.15">
      <c r="B30" s="4" t="s">
        <v>119</v>
      </c>
      <c r="C30" s="5">
        <v>14.008935108185749</v>
      </c>
      <c r="D30" s="5">
        <v>27.912072297384562</v>
      </c>
      <c r="E30" s="5">
        <v>31.454096145524399</v>
      </c>
      <c r="F30" s="5">
        <v>1.484184117738107</v>
      </c>
      <c r="G30" s="5">
        <v>0.1913913441272552</v>
      </c>
    </row>
    <row r="31" spans="2:7" x14ac:dyDescent="0.15">
      <c r="B31" s="4" t="s">
        <v>120</v>
      </c>
      <c r="C31" s="5">
        <v>12.65793932380096</v>
      </c>
      <c r="D31" s="5">
        <v>24.26020040719628</v>
      </c>
      <c r="E31" s="5">
        <v>32.141196487897084</v>
      </c>
      <c r="F31" s="5">
        <v>1.514937062111074</v>
      </c>
      <c r="G31" s="5">
        <v>0.2037355695941204</v>
      </c>
    </row>
    <row r="32" spans="2:7" x14ac:dyDescent="0.15">
      <c r="B32" s="4" t="s">
        <v>121</v>
      </c>
      <c r="C32" s="5">
        <v>11.928149916824291</v>
      </c>
      <c r="D32" s="5">
        <v>27.151504202749649</v>
      </c>
      <c r="E32" s="5">
        <v>31.570916197638699</v>
      </c>
      <c r="F32" s="5">
        <v>1.644986744378687</v>
      </c>
      <c r="G32" s="5">
        <v>0.1855491607477831</v>
      </c>
    </row>
    <row r="33" spans="1:7" x14ac:dyDescent="0.15">
      <c r="B33" s="4" t="s">
        <v>122</v>
      </c>
      <c r="C33" s="5">
        <v>15.109808049653211</v>
      </c>
      <c r="D33" s="5">
        <v>24.33865730871474</v>
      </c>
      <c r="E33" s="5">
        <v>31.165444029355399</v>
      </c>
      <c r="F33" s="5">
        <v>1.5241044248540701</v>
      </c>
      <c r="G33" s="5">
        <v>0.16720154347398419</v>
      </c>
    </row>
    <row r="34" spans="1:7" x14ac:dyDescent="0.15">
      <c r="B34" s="4" t="s">
        <v>123</v>
      </c>
      <c r="C34" s="5">
        <v>16.01593185882086</v>
      </c>
      <c r="D34" s="5">
        <v>25.212201619112449</v>
      </c>
      <c r="E34" s="5">
        <v>32.192737122820297</v>
      </c>
      <c r="F34" s="5">
        <v>1.4979050676059471</v>
      </c>
      <c r="G34" s="5">
        <v>0.17706652824220021</v>
      </c>
    </row>
    <row r="35" spans="1:7" x14ac:dyDescent="0.15">
      <c r="B35" s="4" t="s">
        <v>118</v>
      </c>
      <c r="C35" s="5">
        <v>16.569372805383679</v>
      </c>
      <c r="D35" s="5">
        <v>23.209122580575119</v>
      </c>
      <c r="E35" s="5">
        <v>31.454688727631101</v>
      </c>
      <c r="F35" s="5">
        <v>1.472854985702841</v>
      </c>
      <c r="G35" s="5">
        <v>0.1712222006691192</v>
      </c>
    </row>
    <row r="36" spans="1:7" x14ac:dyDescent="0.15">
      <c r="B36" s="4" t="s">
        <v>119</v>
      </c>
      <c r="C36" s="5">
        <v>12.21063897905597</v>
      </c>
      <c r="D36" s="5">
        <v>26.751224954481309</v>
      </c>
      <c r="E36" s="5">
        <v>31.3487760895914</v>
      </c>
      <c r="F36" s="5">
        <v>1.5955595438544981</v>
      </c>
      <c r="G36" s="5">
        <v>0.20511681425341771</v>
      </c>
    </row>
    <row r="37" spans="1:7" x14ac:dyDescent="0.15">
      <c r="B37" s="4" t="s">
        <v>120</v>
      </c>
      <c r="C37" s="5">
        <v>12.5513311145291</v>
      </c>
      <c r="D37" s="5">
        <v>24.702958399187452</v>
      </c>
      <c r="E37" s="5">
        <v>32.319972722457457</v>
      </c>
      <c r="F37" s="5">
        <v>1.6221089919238421</v>
      </c>
      <c r="G37" s="5">
        <v>0.20819301597774381</v>
      </c>
    </row>
    <row r="38" spans="1:7" x14ac:dyDescent="0.15">
      <c r="B38" s="4" t="s">
        <v>121</v>
      </c>
      <c r="C38" s="5">
        <v>12.79999399450044</v>
      </c>
      <c r="D38" s="5">
        <v>24.41869804706111</v>
      </c>
      <c r="E38" s="5">
        <v>30.340977127382729</v>
      </c>
      <c r="F38" s="5">
        <v>1.5633201821031171</v>
      </c>
      <c r="G38" s="5">
        <v>0.27105494050534401</v>
      </c>
    </row>
    <row r="39" spans="1:7" x14ac:dyDescent="0.15">
      <c r="B39" s="4" t="s">
        <v>122</v>
      </c>
      <c r="C39" s="5">
        <v>15.523967955560339</v>
      </c>
      <c r="D39" s="5">
        <v>23.53367701231365</v>
      </c>
      <c r="E39" s="5">
        <v>32.053997914407098</v>
      </c>
      <c r="F39" s="5">
        <v>1.399729017980806</v>
      </c>
      <c r="G39" s="5">
        <v>0.1781408270806242</v>
      </c>
    </row>
    <row r="40" spans="1:7" x14ac:dyDescent="0.15">
      <c r="B40" s="4" t="s">
        <v>123</v>
      </c>
      <c r="C40" s="5">
        <v>10.95460333637479</v>
      </c>
      <c r="D40" s="5">
        <v>28.074568958077609</v>
      </c>
      <c r="E40" s="5">
        <v>32.019239236461502</v>
      </c>
      <c r="F40" s="5">
        <v>1.611845838398495</v>
      </c>
      <c r="G40" s="5">
        <v>0.22642149921281779</v>
      </c>
    </row>
    <row r="41" spans="1:7" x14ac:dyDescent="0.15">
      <c r="C41" s="5"/>
      <c r="D41" s="5"/>
      <c r="E41" s="5"/>
      <c r="F41" s="5"/>
      <c r="G41" s="5"/>
    </row>
    <row r="42" spans="1:7" x14ac:dyDescent="0.15">
      <c r="A42" s="1" t="s">
        <v>136</v>
      </c>
      <c r="B42" s="4" t="s">
        <v>124</v>
      </c>
      <c r="C42" s="5">
        <v>12.201087924450659</v>
      </c>
      <c r="D42" s="5">
        <v>3.9877502050793532</v>
      </c>
      <c r="E42" s="5">
        <v>523.6796314845493</v>
      </c>
      <c r="F42" s="5">
        <v>12.20988225918132</v>
      </c>
      <c r="G42" s="5">
        <v>0.21684060936908861</v>
      </c>
    </row>
    <row r="43" spans="1:7" x14ac:dyDescent="0.15">
      <c r="B43" s="4" t="s">
        <v>125</v>
      </c>
      <c r="C43" s="5">
        <v>12.78882703451813</v>
      </c>
      <c r="D43" s="5">
        <v>3.677293291040852</v>
      </c>
      <c r="E43" s="5">
        <v>524.53122949694125</v>
      </c>
      <c r="F43" s="5">
        <v>11.91203125325849</v>
      </c>
      <c r="G43" s="5">
        <v>0.20138035308054469</v>
      </c>
    </row>
    <row r="44" spans="1:7" x14ac:dyDescent="0.15">
      <c r="B44" s="4" t="s">
        <v>126</v>
      </c>
      <c r="C44" s="5">
        <v>20.12144399611309</v>
      </c>
      <c r="D44" s="5">
        <v>4.3151757990582018</v>
      </c>
      <c r="E44" s="5">
        <v>528.84235298539704</v>
      </c>
      <c r="F44" s="5">
        <v>14.69322151034271</v>
      </c>
      <c r="G44" s="5">
        <v>0.11243904142631771</v>
      </c>
    </row>
    <row r="45" spans="1:7" x14ac:dyDescent="0.15">
      <c r="B45" s="4" t="s">
        <v>127</v>
      </c>
      <c r="C45" s="5">
        <v>5.8998178471717342</v>
      </c>
      <c r="D45" s="5">
        <v>3.893761676569905</v>
      </c>
      <c r="E45" s="5">
        <v>532.63132560953795</v>
      </c>
      <c r="F45" s="5">
        <v>16.058051288007171</v>
      </c>
      <c r="G45" s="5">
        <v>0.27632527706685311</v>
      </c>
    </row>
    <row r="46" spans="1:7" x14ac:dyDescent="0.15">
      <c r="B46" s="4" t="s">
        <v>128</v>
      </c>
      <c r="C46" s="5">
        <v>4.8856569857847063</v>
      </c>
      <c r="D46" s="5">
        <v>3.9121483345290051</v>
      </c>
      <c r="E46" s="5">
        <v>522.87381287201936</v>
      </c>
      <c r="F46" s="5">
        <v>13.62958865748012</v>
      </c>
      <c r="G46" s="5">
        <v>0.33036012578766039</v>
      </c>
    </row>
    <row r="47" spans="1:7" x14ac:dyDescent="0.15">
      <c r="B47" s="4" t="s">
        <v>129</v>
      </c>
      <c r="C47" s="5">
        <v>19.03592963305903</v>
      </c>
      <c r="D47" s="5">
        <v>4.8845456190966123</v>
      </c>
      <c r="E47" s="5">
        <v>525.4764447706408</v>
      </c>
      <c r="F47" s="5">
        <v>11.811444567246131</v>
      </c>
      <c r="G47" s="5">
        <v>0.13123887248432331</v>
      </c>
    </row>
    <row r="48" spans="1:7" x14ac:dyDescent="0.15">
      <c r="B48" s="4" t="s">
        <v>124</v>
      </c>
      <c r="C48" s="5">
        <v>21.859664539017551</v>
      </c>
      <c r="D48" s="5">
        <v>4.3367884125664364</v>
      </c>
      <c r="E48" s="5">
        <v>533.17606104813694</v>
      </c>
      <c r="F48" s="5">
        <v>22.63189091053205</v>
      </c>
      <c r="G48" s="5">
        <v>0.12040255180513509</v>
      </c>
    </row>
    <row r="49" spans="2:7" x14ac:dyDescent="0.15">
      <c r="B49" s="4" t="s">
        <v>126</v>
      </c>
      <c r="C49" s="5">
        <v>21.41310049518875</v>
      </c>
      <c r="D49" s="5">
        <v>5.1696242706837614</v>
      </c>
      <c r="E49" s="5">
        <v>524.68214043737248</v>
      </c>
      <c r="F49" s="5">
        <v>21.97353984580057</v>
      </c>
      <c r="G49" s="5">
        <v>0.10733529120171249</v>
      </c>
    </row>
    <row r="50" spans="2:7" x14ac:dyDescent="0.15">
      <c r="B50" s="4" t="s">
        <v>127</v>
      </c>
      <c r="C50" s="5">
        <v>16.376686279352409</v>
      </c>
      <c r="D50" s="5">
        <v>4.9860017217906947</v>
      </c>
      <c r="E50" s="5">
        <v>522.07583635915205</v>
      </c>
      <c r="F50" s="5">
        <v>23.175134045812449</v>
      </c>
      <c r="G50" s="5">
        <v>0.11531083605823871</v>
      </c>
    </row>
    <row r="51" spans="2:7" x14ac:dyDescent="0.15">
      <c r="B51" s="4" t="s">
        <v>128</v>
      </c>
      <c r="C51" s="5">
        <v>15.247829839638619</v>
      </c>
      <c r="D51" s="5">
        <v>4.8847939102695133</v>
      </c>
      <c r="E51" s="5">
        <v>524.69765298846301</v>
      </c>
      <c r="F51" s="5">
        <v>22.92642678971378</v>
      </c>
      <c r="G51" s="5">
        <v>0.16368890886734949</v>
      </c>
    </row>
    <row r="52" spans="2:7" x14ac:dyDescent="0.15">
      <c r="B52" s="4" t="s">
        <v>124</v>
      </c>
      <c r="C52" s="5">
        <v>14.316867939459961</v>
      </c>
      <c r="D52" s="5">
        <v>4.4423177902152382</v>
      </c>
      <c r="E52" s="5">
        <v>531.21020248861203</v>
      </c>
      <c r="F52" s="5">
        <v>25.66654552047336</v>
      </c>
      <c r="G52" s="5">
        <v>0.14886630674686741</v>
      </c>
    </row>
    <row r="53" spans="2:7" x14ac:dyDescent="0.15">
      <c r="B53" s="4" t="s">
        <v>125</v>
      </c>
      <c r="C53" s="5">
        <v>22.687143879208101</v>
      </c>
      <c r="D53" s="5">
        <v>4.2543603664223273</v>
      </c>
      <c r="E53" s="5">
        <v>529.32917526330903</v>
      </c>
      <c r="F53" s="5">
        <v>24.700962001312</v>
      </c>
      <c r="G53" s="5">
        <v>0.15336448054384061</v>
      </c>
    </row>
    <row r="54" spans="2:7" x14ac:dyDescent="0.15">
      <c r="B54" s="4" t="s">
        <v>126</v>
      </c>
      <c r="C54" s="5">
        <v>16.15972788408531</v>
      </c>
      <c r="D54" s="5">
        <v>4.434838069382276</v>
      </c>
      <c r="E54" s="5">
        <v>534.03595715326855</v>
      </c>
      <c r="F54" s="5">
        <v>25.074571843485039</v>
      </c>
      <c r="G54" s="5">
        <v>0.17247596725999481</v>
      </c>
    </row>
    <row r="55" spans="2:7" x14ac:dyDescent="0.15">
      <c r="B55" s="4" t="s">
        <v>127</v>
      </c>
      <c r="C55" s="5">
        <v>11.62885550519465</v>
      </c>
      <c r="D55" s="5">
        <v>3.8294348795188609</v>
      </c>
      <c r="E55" s="5">
        <v>530.65669773772413</v>
      </c>
      <c r="F55" s="5">
        <v>25.089433801619599</v>
      </c>
      <c r="G55" s="5">
        <v>0.1992215851403781</v>
      </c>
    </row>
    <row r="56" spans="2:7" x14ac:dyDescent="0.15">
      <c r="B56" s="4" t="s">
        <v>128</v>
      </c>
      <c r="C56" s="5">
        <v>12.13899270493043</v>
      </c>
      <c r="D56" s="5">
        <v>4.4355890292538227</v>
      </c>
      <c r="E56" s="5">
        <v>531.34093575161216</v>
      </c>
      <c r="F56" s="5">
        <v>25.287974396095539</v>
      </c>
      <c r="G56" s="5">
        <v>0.19925920138717859</v>
      </c>
    </row>
    <row r="57" spans="2:7" x14ac:dyDescent="0.15">
      <c r="B57" s="4" t="s">
        <v>129</v>
      </c>
      <c r="C57" s="5">
        <v>6.1855169876752889</v>
      </c>
      <c r="D57" s="5">
        <v>3.2422376132344781</v>
      </c>
      <c r="E57" s="5">
        <v>537.49811090322316</v>
      </c>
      <c r="F57" s="5">
        <v>25.916006195818721</v>
      </c>
      <c r="G57" s="5">
        <v>0.23943818261720401</v>
      </c>
    </row>
    <row r="58" spans="2:7" x14ac:dyDescent="0.15">
      <c r="B58" s="4" t="s">
        <v>124</v>
      </c>
      <c r="C58" s="5">
        <v>18.850416269002348</v>
      </c>
      <c r="D58" s="5">
        <v>3.7034576469426832</v>
      </c>
      <c r="E58" s="5">
        <v>531.70052244898397</v>
      </c>
      <c r="F58" s="5">
        <v>40.356134844204867</v>
      </c>
      <c r="G58" s="5">
        <v>0.23323509567726089</v>
      </c>
    </row>
    <row r="59" spans="2:7" x14ac:dyDescent="0.15">
      <c r="B59" s="4" t="s">
        <v>125</v>
      </c>
      <c r="C59" s="5">
        <v>8.0029994500302983</v>
      </c>
      <c r="D59" s="5">
        <v>3.4053585902796359</v>
      </c>
      <c r="E59" s="5">
        <v>530.72206612845696</v>
      </c>
      <c r="F59" s="5">
        <v>39.059098556313643</v>
      </c>
      <c r="G59" s="5">
        <v>0.23559839222689019</v>
      </c>
    </row>
    <row r="60" spans="2:7" x14ac:dyDescent="0.15">
      <c r="B60" s="4" t="s">
        <v>126</v>
      </c>
      <c r="C60" s="5">
        <v>26.19448792654325</v>
      </c>
      <c r="D60" s="5">
        <v>4.9043347784736504</v>
      </c>
      <c r="E60" s="5">
        <v>508.86832416281322</v>
      </c>
      <c r="F60" s="5">
        <v>36.080594243527898</v>
      </c>
      <c r="G60" s="5">
        <v>0.1494178904349408</v>
      </c>
    </row>
    <row r="61" spans="2:7" x14ac:dyDescent="0.15">
      <c r="B61" s="4" t="s">
        <v>127</v>
      </c>
      <c r="C61" s="5">
        <v>6.9913896737490546</v>
      </c>
      <c r="D61" s="5">
        <v>3.710170337693723</v>
      </c>
      <c r="E61" s="5">
        <v>527.97911576683703</v>
      </c>
      <c r="F61" s="5">
        <v>37.73597795672363</v>
      </c>
      <c r="G61" s="5">
        <v>0.25434774202067589</v>
      </c>
    </row>
    <row r="62" spans="2:7" x14ac:dyDescent="0.15">
      <c r="B62" s="4" t="s">
        <v>129</v>
      </c>
      <c r="C62" s="5">
        <v>26.42679701800861</v>
      </c>
      <c r="D62" s="5">
        <v>5.3874724250596602</v>
      </c>
      <c r="E62" s="5">
        <v>531.87958490375104</v>
      </c>
      <c r="F62" s="5">
        <v>38.105343466740628</v>
      </c>
      <c r="G62" s="5">
        <v>0.1321225398822376</v>
      </c>
    </row>
    <row r="63" spans="2:7" x14ac:dyDescent="0.15">
      <c r="B63" s="4" t="s">
        <v>124</v>
      </c>
      <c r="C63" s="5">
        <v>18.613343004370019</v>
      </c>
      <c r="D63" s="5">
        <v>4.4311326608360133</v>
      </c>
      <c r="E63" s="5">
        <v>536.14351264635752</v>
      </c>
      <c r="F63" s="5">
        <v>17.53743031057386</v>
      </c>
      <c r="G63" s="5">
        <v>0.19705207414589221</v>
      </c>
    </row>
    <row r="64" spans="2:7" x14ac:dyDescent="0.15">
      <c r="B64" s="4" t="s">
        <v>125</v>
      </c>
      <c r="C64" s="5">
        <v>17.15566120062557</v>
      </c>
      <c r="D64" s="5">
        <v>3.5052967974074369</v>
      </c>
      <c r="E64" s="5">
        <v>546.31032898557896</v>
      </c>
      <c r="F64" s="5">
        <v>19.347709979310601</v>
      </c>
      <c r="G64" s="5">
        <v>0.23317534821014291</v>
      </c>
    </row>
    <row r="65" spans="1:7" x14ac:dyDescent="0.15">
      <c r="B65" s="4" t="s">
        <v>126</v>
      </c>
      <c r="C65" s="5">
        <v>6.3298732163030156</v>
      </c>
      <c r="D65" s="5">
        <v>3.21134384448085</v>
      </c>
      <c r="E65" s="5">
        <v>536.80030554394023</v>
      </c>
      <c r="F65" s="5">
        <v>18.536434062336031</v>
      </c>
      <c r="G65" s="5">
        <v>0.230961138456591</v>
      </c>
    </row>
    <row r="66" spans="1:7" x14ac:dyDescent="0.15">
      <c r="B66" s="4" t="s">
        <v>127</v>
      </c>
      <c r="C66" s="5">
        <v>10.314517911583829</v>
      </c>
      <c r="D66" s="5">
        <v>4.7805296029493123</v>
      </c>
      <c r="E66" s="5">
        <v>533.81454416966699</v>
      </c>
      <c r="F66" s="5">
        <v>24.280652991801691</v>
      </c>
      <c r="G66" s="5">
        <v>0.19061864233316239</v>
      </c>
    </row>
    <row r="67" spans="1:7" x14ac:dyDescent="0.15">
      <c r="B67" s="4" t="s">
        <v>128</v>
      </c>
      <c r="C67" s="5">
        <v>14.83878045522558</v>
      </c>
      <c r="D67" s="5">
        <v>4.490457629588585</v>
      </c>
      <c r="E67" s="5">
        <v>534.93099794217471</v>
      </c>
      <c r="F67" s="5">
        <v>17.146524029647541</v>
      </c>
      <c r="G67" s="5">
        <v>0.1246134350336217</v>
      </c>
    </row>
    <row r="68" spans="1:7" x14ac:dyDescent="0.15">
      <c r="B68" s="4" t="s">
        <v>124</v>
      </c>
      <c r="C68" s="5">
        <v>12.035095392698629</v>
      </c>
      <c r="D68" s="5">
        <v>3.8325609347414669</v>
      </c>
      <c r="E68" s="5">
        <v>532.70029030936155</v>
      </c>
      <c r="F68" s="5">
        <v>16.524662026506121</v>
      </c>
      <c r="G68" s="5">
        <v>0.2327597054270496</v>
      </c>
    </row>
    <row r="69" spans="1:7" x14ac:dyDescent="0.15">
      <c r="B69" s="4" t="s">
        <v>119</v>
      </c>
      <c r="C69" s="5">
        <v>11.86870930192914</v>
      </c>
      <c r="D69" s="5">
        <v>3.798793594404211</v>
      </c>
      <c r="E69" s="5">
        <v>532.40213380662306</v>
      </c>
      <c r="F69" s="5">
        <v>17.430906468444221</v>
      </c>
      <c r="G69" s="5">
        <v>0.1443214220079625</v>
      </c>
    </row>
    <row r="70" spans="1:7" x14ac:dyDescent="0.15">
      <c r="B70" s="4" t="s">
        <v>126</v>
      </c>
      <c r="C70" s="5">
        <v>13.79259323940013</v>
      </c>
      <c r="D70" s="5">
        <v>4.1068859889345761</v>
      </c>
      <c r="E70" s="5">
        <v>520.672465807967</v>
      </c>
      <c r="F70" s="5">
        <v>17.08612359522477</v>
      </c>
      <c r="G70" s="5">
        <v>0.15102989960714541</v>
      </c>
    </row>
    <row r="71" spans="1:7" x14ac:dyDescent="0.15">
      <c r="B71" s="4" t="s">
        <v>127</v>
      </c>
      <c r="C71" s="5">
        <v>7.6742870815484068</v>
      </c>
      <c r="D71" s="5">
        <v>3.2072847369557822</v>
      </c>
      <c r="E71" s="5">
        <v>531.34651306105695</v>
      </c>
      <c r="F71" s="5">
        <v>18.429771640279348</v>
      </c>
      <c r="G71" s="5">
        <v>0.22142327670610279</v>
      </c>
    </row>
    <row r="72" spans="1:7" x14ac:dyDescent="0.15">
      <c r="A72" s="14"/>
      <c r="B72" s="18" t="s">
        <v>122</v>
      </c>
      <c r="C72" s="20">
        <v>17.636221694437381</v>
      </c>
      <c r="D72" s="20">
        <v>6.5912225106169879</v>
      </c>
      <c r="E72" s="20">
        <v>524.21519712066504</v>
      </c>
      <c r="F72" s="20">
        <v>18.02960884685421</v>
      </c>
      <c r="G72" s="20">
        <v>0.1230123335446465</v>
      </c>
    </row>
    <row r="74" spans="1:7" ht="17" x14ac:dyDescent="0.25">
      <c r="A74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5E81E-52B4-604D-BA54-559BB606247F}">
  <dimension ref="A1:H116"/>
  <sheetViews>
    <sheetView workbookViewId="0"/>
  </sheetViews>
  <sheetFormatPr baseColWidth="10" defaultRowHeight="13" x14ac:dyDescent="0.15"/>
  <cols>
    <col min="1" max="1" width="10.83203125" style="2"/>
    <col min="2" max="2" width="13.33203125" style="3" bestFit="1" customWidth="1"/>
    <col min="3" max="4" width="10.83203125" style="3"/>
    <col min="5" max="5" width="12" style="3" bestFit="1" customWidth="1"/>
    <col min="6" max="7" width="10.83203125" style="3"/>
    <col min="8" max="8" width="10.83203125" style="11"/>
  </cols>
  <sheetData>
    <row r="1" spans="1:7" ht="16" x14ac:dyDescent="0.2">
      <c r="A1" s="12" t="s">
        <v>386</v>
      </c>
    </row>
    <row r="3" spans="1:7" ht="15" x14ac:dyDescent="0.15">
      <c r="A3" s="15" t="s">
        <v>112</v>
      </c>
      <c r="B3" s="16" t="s">
        <v>0</v>
      </c>
      <c r="C3" s="16" t="s">
        <v>115</v>
      </c>
      <c r="D3" s="16" t="s">
        <v>116</v>
      </c>
      <c r="E3" s="16" t="s">
        <v>117</v>
      </c>
      <c r="F3" s="16" t="s">
        <v>116</v>
      </c>
      <c r="G3" s="16" t="s">
        <v>39</v>
      </c>
    </row>
    <row r="4" spans="1:7" x14ac:dyDescent="0.15">
      <c r="A4" s="13"/>
    </row>
    <row r="5" spans="1:7" x14ac:dyDescent="0.15">
      <c r="A5" s="2" t="s">
        <v>114</v>
      </c>
      <c r="B5" s="4" t="s">
        <v>76</v>
      </c>
      <c r="C5" s="5">
        <v>27.373162101241871</v>
      </c>
      <c r="D5" s="5">
        <v>4.855823790153571</v>
      </c>
      <c r="E5" s="7">
        <v>0.64307222468754133</v>
      </c>
      <c r="F5" s="5">
        <v>0.91791730221571066</v>
      </c>
      <c r="G5" s="5">
        <v>0.26904518209060502</v>
      </c>
    </row>
    <row r="6" spans="1:7" x14ac:dyDescent="0.15">
      <c r="B6" s="4" t="s">
        <v>77</v>
      </c>
      <c r="C6" s="5">
        <v>22.596386915171291</v>
      </c>
      <c r="D6" s="5">
        <v>4.7894884937245612</v>
      </c>
      <c r="E6" s="7">
        <v>0.66882449183435155</v>
      </c>
      <c r="F6" s="5">
        <v>0.81659204690004228</v>
      </c>
      <c r="G6" s="5">
        <v>0.36573775028609901</v>
      </c>
    </row>
    <row r="7" spans="1:7" x14ac:dyDescent="0.15">
      <c r="B7" s="4" t="s">
        <v>78</v>
      </c>
      <c r="C7" s="5">
        <v>23.282548531624851</v>
      </c>
      <c r="D7" s="5">
        <v>4.8063103094162463</v>
      </c>
      <c r="E7" s="7">
        <v>0.66329056568215305</v>
      </c>
      <c r="F7" s="5">
        <v>0.92242637228659352</v>
      </c>
      <c r="G7" s="5">
        <v>0.50962736976900802</v>
      </c>
    </row>
    <row r="8" spans="1:7" ht="15" x14ac:dyDescent="0.2">
      <c r="B8" s="8" t="s">
        <v>79</v>
      </c>
      <c r="C8" s="9">
        <v>37.800062124609738</v>
      </c>
      <c r="D8" s="9">
        <v>4.8597074781574348</v>
      </c>
      <c r="E8" s="10">
        <v>0.63419882815676665</v>
      </c>
      <c r="F8" s="9">
        <v>1.463593608657437</v>
      </c>
      <c r="G8" s="9">
        <v>0.50452542968113445</v>
      </c>
    </row>
    <row r="9" spans="1:7" x14ac:dyDescent="0.15">
      <c r="B9" s="4" t="s">
        <v>80</v>
      </c>
      <c r="C9" s="5">
        <v>22.650671625529512</v>
      </c>
      <c r="D9" s="5">
        <v>4.8602426348588308</v>
      </c>
      <c r="E9" s="7">
        <v>0.65473323175738118</v>
      </c>
      <c r="F9" s="5">
        <v>1.5697538483041491</v>
      </c>
      <c r="G9" s="5">
        <v>0.40320715352376119</v>
      </c>
    </row>
    <row r="10" spans="1:7" ht="15" x14ac:dyDescent="0.2">
      <c r="B10" s="8" t="s">
        <v>81</v>
      </c>
      <c r="C10" s="9">
        <v>20.325493733712008</v>
      </c>
      <c r="D10" s="9">
        <v>4.8379536339877962</v>
      </c>
      <c r="E10" s="10">
        <v>0.6579258954512911</v>
      </c>
      <c r="F10" s="9">
        <v>1.165442664353898</v>
      </c>
      <c r="G10" s="9">
        <v>0.41126444466373407</v>
      </c>
    </row>
    <row r="11" spans="1:7" x14ac:dyDescent="0.15">
      <c r="B11" s="4" t="s">
        <v>82</v>
      </c>
      <c r="C11" s="5">
        <v>18.289629199562992</v>
      </c>
      <c r="D11" s="5">
        <v>4.8859947525748133</v>
      </c>
      <c r="E11" s="7">
        <v>0.68110053976512319</v>
      </c>
      <c r="F11" s="5">
        <v>1.353516695407055</v>
      </c>
      <c r="G11" s="5">
        <v>0.44935327649964729</v>
      </c>
    </row>
    <row r="12" spans="1:7" x14ac:dyDescent="0.15">
      <c r="B12" s="4" t="s">
        <v>83</v>
      </c>
      <c r="C12" s="5">
        <v>24.075388007921688</v>
      </c>
      <c r="D12" s="5">
        <v>4.7946118254105956</v>
      </c>
      <c r="E12" s="7">
        <v>0.65873331705745575</v>
      </c>
      <c r="F12" s="5">
        <v>0.94930946458253918</v>
      </c>
      <c r="G12" s="5">
        <v>0.39600077390202798</v>
      </c>
    </row>
    <row r="13" spans="1:7" x14ac:dyDescent="0.15">
      <c r="B13" s="4" t="s">
        <v>84</v>
      </c>
      <c r="C13" s="5">
        <v>22.44529427914653</v>
      </c>
      <c r="D13" s="5">
        <v>4.7845280171775304</v>
      </c>
      <c r="E13" s="7">
        <v>0.66109264808359147</v>
      </c>
      <c r="F13" s="5">
        <v>0.95975209111486282</v>
      </c>
      <c r="G13" s="5">
        <v>0.546347150207523</v>
      </c>
    </row>
    <row r="14" spans="1:7" x14ac:dyDescent="0.15">
      <c r="B14" s="4" t="s">
        <v>85</v>
      </c>
      <c r="C14" s="5">
        <v>36.227884065538859</v>
      </c>
      <c r="D14" s="5">
        <v>4.8720201844926443</v>
      </c>
      <c r="E14" s="7">
        <v>0.62121057664515833</v>
      </c>
      <c r="F14" s="5">
        <v>1.144114023049031</v>
      </c>
      <c r="G14" s="5">
        <v>7.4146537970563933E-2</v>
      </c>
    </row>
    <row r="15" spans="1:7" ht="15" x14ac:dyDescent="0.2">
      <c r="B15" s="8" t="s">
        <v>86</v>
      </c>
      <c r="C15" s="9">
        <v>27.815055646581531</v>
      </c>
      <c r="D15" s="9">
        <v>4.8613822074848354</v>
      </c>
      <c r="E15" s="10">
        <v>0.66101570895596484</v>
      </c>
      <c r="F15" s="9">
        <v>1.442265903621039</v>
      </c>
      <c r="G15" s="9">
        <v>0.45925092713054172</v>
      </c>
    </row>
    <row r="16" spans="1:7" x14ac:dyDescent="0.15">
      <c r="B16" s="4" t="s">
        <v>87</v>
      </c>
      <c r="C16" s="5">
        <v>22.563685684162621</v>
      </c>
      <c r="D16" s="5">
        <v>4.8934843178250711</v>
      </c>
      <c r="E16" s="7">
        <v>0.65864518183181342</v>
      </c>
      <c r="F16" s="5">
        <v>1.2439692639380819</v>
      </c>
      <c r="G16" s="5">
        <v>0.44723178942439029</v>
      </c>
    </row>
    <row r="17" spans="2:7" x14ac:dyDescent="0.15">
      <c r="B17" s="4" t="s">
        <v>88</v>
      </c>
      <c r="C17" s="5">
        <v>22.731049832209781</v>
      </c>
      <c r="D17" s="5">
        <v>4.8741223941132947</v>
      </c>
      <c r="E17" s="7">
        <v>0.67583754810424856</v>
      </c>
      <c r="F17" s="5">
        <v>1.7043401906348969</v>
      </c>
      <c r="G17" s="5">
        <v>0.43596419936522263</v>
      </c>
    </row>
    <row r="18" spans="2:7" x14ac:dyDescent="0.15">
      <c r="B18" s="4" t="s">
        <v>89</v>
      </c>
      <c r="C18" s="5">
        <v>29.715906065685012</v>
      </c>
      <c r="D18" s="5">
        <v>4.9212126751123293</v>
      </c>
      <c r="E18" s="7">
        <v>0.64662841566594031</v>
      </c>
      <c r="F18" s="5">
        <v>1.2704714292708941</v>
      </c>
      <c r="G18" s="5">
        <v>0.49972600084644142</v>
      </c>
    </row>
    <row r="19" spans="2:7" x14ac:dyDescent="0.15">
      <c r="B19" s="4" t="s">
        <v>90</v>
      </c>
      <c r="C19" s="5">
        <v>34.894888057650761</v>
      </c>
      <c r="D19" s="5">
        <v>4.799413874294931</v>
      </c>
      <c r="E19" s="7">
        <v>0.60614145616956239</v>
      </c>
      <c r="F19" s="5">
        <v>1.021171669607559</v>
      </c>
      <c r="G19" s="5">
        <v>0.51418648338279471</v>
      </c>
    </row>
    <row r="20" spans="2:7" ht="15" x14ac:dyDescent="0.2">
      <c r="B20" s="8" t="s">
        <v>91</v>
      </c>
      <c r="C20" s="9">
        <v>33.276967381282702</v>
      </c>
      <c r="D20" s="9">
        <v>5.103185416132229</v>
      </c>
      <c r="E20" s="10">
        <v>0.60212319427433614</v>
      </c>
      <c r="F20" s="9">
        <v>1.782195261448698</v>
      </c>
      <c r="G20" s="9">
        <v>0.14521569649493371</v>
      </c>
    </row>
    <row r="21" spans="2:7" x14ac:dyDescent="0.15">
      <c r="B21" s="4" t="s">
        <v>92</v>
      </c>
      <c r="C21" s="5">
        <v>24.567844912019812</v>
      </c>
      <c r="D21" s="5">
        <v>4.8556525448291756</v>
      </c>
      <c r="E21" s="7">
        <v>0.65700999112944003</v>
      </c>
      <c r="F21" s="5">
        <v>1.087241615811656</v>
      </c>
      <c r="G21" s="5">
        <v>0.39266161026705187</v>
      </c>
    </row>
    <row r="22" spans="2:7" ht="15" x14ac:dyDescent="0.2">
      <c r="B22" s="8" t="s">
        <v>93</v>
      </c>
      <c r="C22" s="9">
        <v>23.074056009525439</v>
      </c>
      <c r="D22" s="9">
        <v>5.1920947195640919</v>
      </c>
      <c r="E22" s="10">
        <v>0.64985018656062421</v>
      </c>
      <c r="F22" s="9">
        <v>1.2329377533060011</v>
      </c>
      <c r="G22" s="9">
        <v>9.423924028455568E-3</v>
      </c>
    </row>
    <row r="23" spans="2:7" x14ac:dyDescent="0.15">
      <c r="B23" s="4" t="s">
        <v>94</v>
      </c>
      <c r="C23" s="5">
        <v>19.74712427280863</v>
      </c>
      <c r="D23" s="5">
        <v>4.7736951540647716</v>
      </c>
      <c r="E23" s="7">
        <v>0.67780982070923412</v>
      </c>
      <c r="F23" s="5">
        <v>0.88570801889790152</v>
      </c>
      <c r="G23" s="5">
        <v>0.44798373791445811</v>
      </c>
    </row>
    <row r="24" spans="2:7" x14ac:dyDescent="0.15">
      <c r="B24" s="4" t="s">
        <v>95</v>
      </c>
      <c r="C24" s="5">
        <v>36.723642286896492</v>
      </c>
      <c r="D24" s="5">
        <v>4.7810231216622316</v>
      </c>
      <c r="E24" s="7">
        <v>0.6101469999918292</v>
      </c>
      <c r="F24" s="5">
        <v>0.98022546101031105</v>
      </c>
      <c r="G24" s="5">
        <v>0.50148183814923053</v>
      </c>
    </row>
    <row r="25" spans="2:7" x14ac:dyDescent="0.15">
      <c r="B25" s="4" t="s">
        <v>96</v>
      </c>
      <c r="C25" s="5">
        <v>30.80997558481263</v>
      </c>
      <c r="D25" s="5">
        <v>4.7972472483312432</v>
      </c>
      <c r="E25" s="7">
        <v>0.64068147552976373</v>
      </c>
      <c r="F25" s="5">
        <v>0.94731385445326755</v>
      </c>
      <c r="G25" s="5">
        <v>0.40707586526181327</v>
      </c>
    </row>
    <row r="26" spans="2:7" x14ac:dyDescent="0.15">
      <c r="B26" s="4" t="s">
        <v>97</v>
      </c>
      <c r="C26" s="5">
        <v>28.916787681142079</v>
      </c>
      <c r="D26" s="5">
        <v>4.858622283173017</v>
      </c>
      <c r="E26" s="7">
        <v>0.63473382491480179</v>
      </c>
      <c r="F26" s="5">
        <v>1.4607732137484259</v>
      </c>
      <c r="G26" s="5">
        <v>0.45304584684754873</v>
      </c>
    </row>
    <row r="27" spans="2:7" x14ac:dyDescent="0.15">
      <c r="B27" s="4" t="s">
        <v>98</v>
      </c>
      <c r="C27" s="5">
        <v>22.814461297327469</v>
      </c>
      <c r="D27" s="5">
        <v>4.8335958222717306</v>
      </c>
      <c r="E27" s="7">
        <v>0.66371164840995089</v>
      </c>
      <c r="F27" s="5">
        <v>1.2628695490408191</v>
      </c>
      <c r="G27" s="5">
        <v>0.51054087165795692</v>
      </c>
    </row>
    <row r="28" spans="2:7" ht="15" x14ac:dyDescent="0.2">
      <c r="B28" s="8" t="s">
        <v>99</v>
      </c>
      <c r="C28" s="9">
        <v>39.222842843047097</v>
      </c>
      <c r="D28" s="9">
        <v>4.8411081779307699</v>
      </c>
      <c r="E28" s="10">
        <v>0.57884305967863836</v>
      </c>
      <c r="F28" s="9">
        <v>1.3405630738630121</v>
      </c>
      <c r="G28" s="9">
        <v>0.33520577351167091</v>
      </c>
    </row>
    <row r="29" spans="2:7" x14ac:dyDescent="0.15">
      <c r="B29" s="4" t="s">
        <v>100</v>
      </c>
      <c r="C29" s="5">
        <v>25.112682325312299</v>
      </c>
      <c r="D29" s="5">
        <v>4.6929360666617796</v>
      </c>
      <c r="E29" s="7">
        <v>0.65556202300273592</v>
      </c>
      <c r="F29" s="5">
        <v>0.95322228258102426</v>
      </c>
      <c r="G29" s="5">
        <v>0.53504111284716416</v>
      </c>
    </row>
    <row r="30" spans="2:7" x14ac:dyDescent="0.15">
      <c r="B30" s="4" t="s">
        <v>101</v>
      </c>
      <c r="C30" s="5">
        <v>24.55933783812165</v>
      </c>
      <c r="D30" s="5">
        <v>4.8303272864160052</v>
      </c>
      <c r="E30" s="7">
        <v>0.65587855337039425</v>
      </c>
      <c r="F30" s="5">
        <v>0.95595778265670295</v>
      </c>
      <c r="G30" s="5">
        <v>0.33739154556911433</v>
      </c>
    </row>
    <row r="31" spans="2:7" x14ac:dyDescent="0.15">
      <c r="B31" s="4" t="s">
        <v>102</v>
      </c>
      <c r="C31" s="5">
        <v>31.580165723399531</v>
      </c>
      <c r="D31" s="5">
        <v>4.8793672489527644</v>
      </c>
      <c r="E31" s="7">
        <v>0.63575083599681814</v>
      </c>
      <c r="F31" s="5">
        <v>0.92747845905095194</v>
      </c>
      <c r="G31" s="5">
        <v>0.2539725818607283</v>
      </c>
    </row>
    <row r="32" spans="2:7" x14ac:dyDescent="0.15">
      <c r="B32" s="4" t="s">
        <v>103</v>
      </c>
      <c r="C32" s="5">
        <v>26.23589097901959</v>
      </c>
      <c r="D32" s="5">
        <v>4.8380812525368757</v>
      </c>
      <c r="E32" s="7">
        <v>0.64882737260617207</v>
      </c>
      <c r="F32" s="5">
        <v>1.2051645426350219</v>
      </c>
      <c r="G32" s="5">
        <v>0.53522741462202972</v>
      </c>
    </row>
    <row r="33" spans="1:7" x14ac:dyDescent="0.15">
      <c r="B33" s="4" t="s">
        <v>104</v>
      </c>
      <c r="C33" s="5">
        <v>31.22524929048954</v>
      </c>
      <c r="D33" s="5">
        <v>4.8129415955623012</v>
      </c>
      <c r="E33" s="7">
        <v>0.62177706056254545</v>
      </c>
      <c r="F33" s="5">
        <v>1.1908320254560141</v>
      </c>
      <c r="G33" s="5">
        <v>0.37336640536817778</v>
      </c>
    </row>
    <row r="34" spans="1:7" x14ac:dyDescent="0.15">
      <c r="B34" s="4" t="s">
        <v>105</v>
      </c>
      <c r="C34" s="5">
        <v>27.626008739745579</v>
      </c>
      <c r="D34" s="5">
        <v>4.7864518115777219</v>
      </c>
      <c r="E34" s="7">
        <v>0.65029643874898657</v>
      </c>
      <c r="F34" s="5">
        <v>0.92908320585471171</v>
      </c>
      <c r="G34" s="5">
        <v>0.44026851062176398</v>
      </c>
    </row>
    <row r="35" spans="1:7" x14ac:dyDescent="0.15">
      <c r="B35" s="4" t="s">
        <v>106</v>
      </c>
      <c r="C35" s="5">
        <v>25.954768868196439</v>
      </c>
      <c r="D35" s="5">
        <v>4.7761315939371967</v>
      </c>
      <c r="E35" s="7">
        <v>0.65892781522903854</v>
      </c>
      <c r="F35" s="5">
        <v>0.82672848973068214</v>
      </c>
      <c r="G35" s="5">
        <v>0.49257417319100227</v>
      </c>
    </row>
    <row r="36" spans="1:7" x14ac:dyDescent="0.15">
      <c r="B36" s="4" t="s">
        <v>107</v>
      </c>
      <c r="C36" s="5">
        <v>33.032724136968042</v>
      </c>
      <c r="D36" s="5">
        <v>4.8290119396914681</v>
      </c>
      <c r="E36" s="7">
        <v>0.6161090954920303</v>
      </c>
      <c r="F36" s="5">
        <v>1.1996776889159331</v>
      </c>
      <c r="G36" s="5">
        <v>0.48015396190018761</v>
      </c>
    </row>
    <row r="37" spans="1:7" x14ac:dyDescent="0.15">
      <c r="B37" s="4" t="s">
        <v>108</v>
      </c>
      <c r="C37" s="5">
        <v>37.035770186349808</v>
      </c>
      <c r="D37" s="5">
        <v>4.7880301622485772</v>
      </c>
      <c r="E37" s="7">
        <v>0.60425567194581131</v>
      </c>
      <c r="F37" s="5">
        <v>1.010870367583848</v>
      </c>
      <c r="G37" s="5">
        <v>0.51416402222296109</v>
      </c>
    </row>
    <row r="38" spans="1:7" ht="15" x14ac:dyDescent="0.2">
      <c r="B38" s="8" t="s">
        <v>109</v>
      </c>
      <c r="C38" s="9">
        <v>37.791335866388891</v>
      </c>
      <c r="D38" s="9">
        <v>4.7784876042778759</v>
      </c>
      <c r="E38" s="10">
        <v>0.58959154491299703</v>
      </c>
      <c r="F38" s="9">
        <v>0.99074125546926606</v>
      </c>
      <c r="G38" s="9">
        <v>0.43601605791560438</v>
      </c>
    </row>
    <row r="39" spans="1:7" x14ac:dyDescent="0.15">
      <c r="B39" s="4" t="s">
        <v>110</v>
      </c>
      <c r="C39" s="5">
        <v>38.383247148927552</v>
      </c>
      <c r="D39" s="5">
        <v>4.985167953367446</v>
      </c>
      <c r="E39" s="7">
        <v>0.6012872754034142</v>
      </c>
      <c r="F39" s="5">
        <v>2.8582627626331858</v>
      </c>
      <c r="G39" s="5">
        <v>0.44948074402836902</v>
      </c>
    </row>
    <row r="40" spans="1:7" x14ac:dyDescent="0.15">
      <c r="B40" s="4" t="s">
        <v>111</v>
      </c>
      <c r="C40" s="5">
        <v>19.47507597623293</v>
      </c>
      <c r="D40" s="5">
        <v>4.8075761675369302</v>
      </c>
      <c r="E40" s="7">
        <v>0.6704537880920638</v>
      </c>
      <c r="F40" s="5">
        <v>1.022568145157132</v>
      </c>
      <c r="G40" s="5">
        <v>0.4315300468384668</v>
      </c>
    </row>
    <row r="41" spans="1:7" x14ac:dyDescent="0.15">
      <c r="B41" s="4"/>
      <c r="C41" s="5"/>
      <c r="D41" s="5"/>
      <c r="E41" s="7"/>
      <c r="F41" s="5"/>
      <c r="G41" s="5"/>
    </row>
    <row r="42" spans="1:7" x14ac:dyDescent="0.15">
      <c r="A42" s="2" t="s">
        <v>37</v>
      </c>
      <c r="B42" s="4" t="s">
        <v>1</v>
      </c>
      <c r="C42" s="5">
        <v>12.28043670070406</v>
      </c>
      <c r="D42" s="5">
        <v>2.1849634790260839</v>
      </c>
      <c r="E42" s="7">
        <v>0.75446792428465659</v>
      </c>
      <c r="F42" s="5">
        <v>0.70575099276860598</v>
      </c>
      <c r="G42" s="5">
        <v>0.51299848332003761</v>
      </c>
    </row>
    <row r="43" spans="1:7" x14ac:dyDescent="0.15">
      <c r="B43" s="4" t="s">
        <v>2</v>
      </c>
      <c r="C43" s="5">
        <v>16.722984490527811</v>
      </c>
      <c r="D43" s="5">
        <v>2.208111729230946</v>
      </c>
      <c r="E43" s="7">
        <v>0.72847798974212608</v>
      </c>
      <c r="F43" s="5">
        <v>0.79801841229322856</v>
      </c>
      <c r="G43" s="5">
        <v>0.51658672043522114</v>
      </c>
    </row>
    <row r="44" spans="1:7" x14ac:dyDescent="0.15">
      <c r="B44" s="4" t="s">
        <v>3</v>
      </c>
      <c r="C44" s="5">
        <v>11.712749894348249</v>
      </c>
      <c r="D44" s="5">
        <v>2.3248982109947138</v>
      </c>
      <c r="E44" s="7">
        <v>0.74775292514741454</v>
      </c>
      <c r="F44" s="5">
        <v>0.77620505027066133</v>
      </c>
      <c r="G44" s="5">
        <v>0.16738994392686951</v>
      </c>
    </row>
    <row r="45" spans="1:7" x14ac:dyDescent="0.15">
      <c r="B45" s="4" t="s">
        <v>4</v>
      </c>
      <c r="C45" s="5">
        <v>16.999342922266379</v>
      </c>
      <c r="D45" s="5">
        <v>3.127659913939659</v>
      </c>
      <c r="E45" s="7">
        <v>0.72139179738741765</v>
      </c>
      <c r="F45" s="5">
        <v>0.86078885485567724</v>
      </c>
      <c r="G45" s="5">
        <v>8.534364668897497E-2</v>
      </c>
    </row>
    <row r="46" spans="1:7" x14ac:dyDescent="0.15">
      <c r="B46" s="4" t="s">
        <v>5</v>
      </c>
      <c r="C46" s="5">
        <v>12.62715157529305</v>
      </c>
      <c r="D46" s="5">
        <v>2.7057237594938508</v>
      </c>
      <c r="E46" s="7">
        <v>0.75165184410729557</v>
      </c>
      <c r="F46" s="5">
        <v>1.026273855158444</v>
      </c>
      <c r="G46" s="5">
        <v>-8.3064676431346643E-2</v>
      </c>
    </row>
    <row r="47" spans="1:7" ht="15" x14ac:dyDescent="0.2">
      <c r="B47" s="8" t="s">
        <v>6</v>
      </c>
      <c r="C47" s="9">
        <v>8.2817143376464788</v>
      </c>
      <c r="D47" s="9">
        <v>2.4597011921486809</v>
      </c>
      <c r="E47" s="10">
        <v>0.75425442065087833</v>
      </c>
      <c r="F47" s="9">
        <v>1.237793997552342</v>
      </c>
      <c r="G47" s="9">
        <v>0.39746654772762791</v>
      </c>
    </row>
    <row r="48" spans="1:7" ht="15" x14ac:dyDescent="0.2">
      <c r="B48" s="8" t="s">
        <v>7</v>
      </c>
      <c r="C48" s="9">
        <v>8.8967126377706442</v>
      </c>
      <c r="D48" s="9">
        <v>2.2190438438649629</v>
      </c>
      <c r="E48" s="10">
        <v>0.76145672812181442</v>
      </c>
      <c r="F48" s="9">
        <v>0.77073693049923009</v>
      </c>
      <c r="G48" s="9">
        <v>0.45774356052439408</v>
      </c>
    </row>
    <row r="49" spans="2:7" x14ac:dyDescent="0.15">
      <c r="B49" s="4" t="s">
        <v>8</v>
      </c>
      <c r="C49" s="5">
        <v>11.27386908418441</v>
      </c>
      <c r="D49" s="5">
        <v>2.2572526557662398</v>
      </c>
      <c r="E49" s="7">
        <v>0.75254475433889745</v>
      </c>
      <c r="F49" s="5">
        <v>0.93877243675506472</v>
      </c>
      <c r="G49" s="5">
        <v>0.43838512477907632</v>
      </c>
    </row>
    <row r="50" spans="2:7" x14ac:dyDescent="0.15">
      <c r="B50" s="4" t="s">
        <v>9</v>
      </c>
      <c r="C50" s="5">
        <v>11.902854450917451</v>
      </c>
      <c r="D50" s="5">
        <v>2.212463129418198</v>
      </c>
      <c r="E50" s="7">
        <v>0.74662537004424268</v>
      </c>
      <c r="F50" s="5">
        <v>0.77636719992162284</v>
      </c>
      <c r="G50" s="5">
        <v>0.49298129481752961</v>
      </c>
    </row>
    <row r="51" spans="2:7" x14ac:dyDescent="0.15">
      <c r="B51" s="4" t="s">
        <v>10</v>
      </c>
      <c r="C51" s="5">
        <v>14.337834877910129</v>
      </c>
      <c r="D51" s="5">
        <v>2.2955031870478328</v>
      </c>
      <c r="E51" s="7">
        <v>0.74331263604897746</v>
      </c>
      <c r="F51" s="5">
        <v>0.74487384985391214</v>
      </c>
      <c r="G51" s="5">
        <v>0.39511015704360058</v>
      </c>
    </row>
    <row r="52" spans="2:7" ht="15" x14ac:dyDescent="0.2">
      <c r="B52" s="8" t="s">
        <v>11</v>
      </c>
      <c r="C52" s="9">
        <v>9.5152407411833657</v>
      </c>
      <c r="D52" s="9">
        <v>2.854451928175306</v>
      </c>
      <c r="E52" s="10">
        <v>0.74270519449266481</v>
      </c>
      <c r="F52" s="9">
        <v>1.2618421619501441</v>
      </c>
      <c r="G52" s="9">
        <v>0.2355195503567474</v>
      </c>
    </row>
    <row r="53" spans="2:7" x14ac:dyDescent="0.15">
      <c r="B53" s="4" t="s">
        <v>12</v>
      </c>
      <c r="C53" s="5">
        <v>9.3036789857428932</v>
      </c>
      <c r="D53" s="5">
        <v>2.1949892388826711</v>
      </c>
      <c r="E53" s="7">
        <v>0.76640224232729182</v>
      </c>
      <c r="F53" s="5">
        <v>0.68771188594980037</v>
      </c>
      <c r="G53" s="5">
        <v>0.47521868497936698</v>
      </c>
    </row>
    <row r="54" spans="2:7" x14ac:dyDescent="0.15">
      <c r="B54" s="4" t="s">
        <v>13</v>
      </c>
      <c r="C54" s="5">
        <v>14.026890213186901</v>
      </c>
      <c r="D54" s="5">
        <v>2.2914773400391271</v>
      </c>
      <c r="E54" s="7">
        <v>0.7322501290907677</v>
      </c>
      <c r="F54" s="5">
        <v>0.90752993854126884</v>
      </c>
      <c r="G54" s="5">
        <v>0.36917008996579298</v>
      </c>
    </row>
    <row r="55" spans="2:7" x14ac:dyDescent="0.15">
      <c r="B55" s="4" t="s">
        <v>14</v>
      </c>
      <c r="C55" s="5">
        <v>22.614162033682511</v>
      </c>
      <c r="D55" s="5">
        <v>2.254888951935881</v>
      </c>
      <c r="E55" s="7">
        <v>0.69702924628773799</v>
      </c>
      <c r="F55" s="5">
        <v>0.8200329609871071</v>
      </c>
      <c r="G55" s="5">
        <v>0.36993683259097621</v>
      </c>
    </row>
    <row r="56" spans="2:7" x14ac:dyDescent="0.15">
      <c r="B56" s="4" t="s">
        <v>15</v>
      </c>
      <c r="C56" s="5">
        <v>18.655141767351289</v>
      </c>
      <c r="D56" s="5">
        <v>2.1877602648919132</v>
      </c>
      <c r="E56" s="7">
        <v>0.71930025712546763</v>
      </c>
      <c r="F56" s="5">
        <v>0.8163075948486852</v>
      </c>
      <c r="G56" s="5">
        <v>0.48221377519628772</v>
      </c>
    </row>
    <row r="57" spans="2:7" x14ac:dyDescent="0.15">
      <c r="B57" s="4" t="s">
        <v>16</v>
      </c>
      <c r="C57" s="5">
        <v>21.283283888930811</v>
      </c>
      <c r="D57" s="5">
        <v>2.772562927434767</v>
      </c>
      <c r="E57" s="7">
        <v>0.71067044860575412</v>
      </c>
      <c r="F57" s="5">
        <v>1.2615236879767839</v>
      </c>
      <c r="G57" s="5">
        <v>0.2295682275591297</v>
      </c>
    </row>
    <row r="58" spans="2:7" x14ac:dyDescent="0.15">
      <c r="B58" s="4" t="s">
        <v>17</v>
      </c>
      <c r="C58" s="5">
        <v>12.659516675027859</v>
      </c>
      <c r="D58" s="5">
        <v>2.2633155924961659</v>
      </c>
      <c r="E58" s="7">
        <v>0.74384001486939266</v>
      </c>
      <c r="F58" s="5">
        <v>0.95625523330120932</v>
      </c>
      <c r="G58" s="5">
        <v>0.42568455968481411</v>
      </c>
    </row>
    <row r="59" spans="2:7" x14ac:dyDescent="0.15">
      <c r="B59" s="4" t="s">
        <v>18</v>
      </c>
      <c r="C59" s="5">
        <v>13.17603301733577</v>
      </c>
      <c r="D59" s="5">
        <v>2.2231471761204449</v>
      </c>
      <c r="E59" s="7">
        <v>0.74015438173676396</v>
      </c>
      <c r="F59" s="5">
        <v>0.7966998298110316</v>
      </c>
      <c r="G59" s="5">
        <v>0.37301937937150081</v>
      </c>
    </row>
    <row r="60" spans="2:7" x14ac:dyDescent="0.15">
      <c r="B60" s="4" t="s">
        <v>19</v>
      </c>
      <c r="C60" s="5">
        <v>19.401390228556661</v>
      </c>
      <c r="D60" s="5">
        <v>2.2087160813273838</v>
      </c>
      <c r="E60" s="7">
        <v>0.71165657332524379</v>
      </c>
      <c r="F60" s="5">
        <v>0.79343477667799356</v>
      </c>
      <c r="G60" s="5">
        <v>0.44721248298125849</v>
      </c>
    </row>
    <row r="61" spans="2:7" x14ac:dyDescent="0.15">
      <c r="B61" s="4" t="s">
        <v>20</v>
      </c>
      <c r="C61" s="5">
        <v>11.66416056013704</v>
      </c>
      <c r="D61" s="5">
        <v>2.2635486507728539</v>
      </c>
      <c r="E61" s="7">
        <v>0.75518169611503705</v>
      </c>
      <c r="F61" s="5">
        <v>0.97650294809529514</v>
      </c>
      <c r="G61" s="5">
        <v>0.29928393761296501</v>
      </c>
    </row>
    <row r="62" spans="2:7" x14ac:dyDescent="0.15">
      <c r="B62" s="4" t="s">
        <v>21</v>
      </c>
      <c r="C62" s="5">
        <v>18.103763968013151</v>
      </c>
      <c r="D62" s="5">
        <v>2.3269179654619809</v>
      </c>
      <c r="E62" s="7">
        <v>0.72808890172820606</v>
      </c>
      <c r="F62" s="5">
        <v>0.73483327236925666</v>
      </c>
      <c r="G62" s="5">
        <v>0.20410062438068891</v>
      </c>
    </row>
    <row r="63" spans="2:7" x14ac:dyDescent="0.15">
      <c r="B63" s="4" t="s">
        <v>22</v>
      </c>
      <c r="C63" s="5">
        <v>17.04363595572049</v>
      </c>
      <c r="D63" s="5">
        <v>2.6159753803140711</v>
      </c>
      <c r="E63" s="7">
        <v>0.72599367559496197</v>
      </c>
      <c r="F63" s="5">
        <v>0.78309897318513988</v>
      </c>
      <c r="G63" s="5">
        <v>0.1507092242554495</v>
      </c>
    </row>
    <row r="64" spans="2:7" x14ac:dyDescent="0.15">
      <c r="B64" s="4" t="s">
        <v>23</v>
      </c>
      <c r="C64" s="5">
        <v>11.389032608375119</v>
      </c>
      <c r="D64" s="5">
        <v>2.2678628120048221</v>
      </c>
      <c r="E64" s="7">
        <v>0.74776780799212672</v>
      </c>
      <c r="F64" s="5">
        <v>0.7901657529710775</v>
      </c>
      <c r="G64" s="5">
        <v>0.43794363428346789</v>
      </c>
    </row>
    <row r="65" spans="1:7" x14ac:dyDescent="0.15">
      <c r="B65" s="4" t="s">
        <v>24</v>
      </c>
      <c r="C65" s="5">
        <v>16.233451165888141</v>
      </c>
      <c r="D65" s="5">
        <v>2.262860257155658</v>
      </c>
      <c r="E65" s="7">
        <v>0.73090376096572862</v>
      </c>
      <c r="F65" s="5">
        <v>0.926344456925417</v>
      </c>
      <c r="G65" s="5">
        <v>0.35783359795741732</v>
      </c>
    </row>
    <row r="66" spans="1:7" x14ac:dyDescent="0.15">
      <c r="B66" s="4" t="s">
        <v>25</v>
      </c>
      <c r="C66" s="5">
        <v>12.964788298602111</v>
      </c>
      <c r="D66" s="5">
        <v>2.272913272645539</v>
      </c>
      <c r="E66" s="7">
        <v>0.74804061376656128</v>
      </c>
      <c r="F66" s="5">
        <v>0.7409480590839389</v>
      </c>
      <c r="G66" s="5">
        <v>0.23956144094642401</v>
      </c>
    </row>
    <row r="67" spans="1:7" x14ac:dyDescent="0.15">
      <c r="B67" s="4" t="s">
        <v>26</v>
      </c>
      <c r="C67" s="5">
        <v>11.403203174181209</v>
      </c>
      <c r="D67" s="5">
        <v>2.3638378349645768</v>
      </c>
      <c r="E67" s="7">
        <v>0.75092321214486968</v>
      </c>
      <c r="F67" s="5">
        <v>1.138652094991021</v>
      </c>
      <c r="G67" s="5">
        <v>0.52695682659713372</v>
      </c>
    </row>
    <row r="68" spans="1:7" x14ac:dyDescent="0.15">
      <c r="B68" s="4" t="s">
        <v>27</v>
      </c>
      <c r="C68" s="5">
        <v>12.530810396153241</v>
      </c>
      <c r="D68" s="5">
        <v>2.5533474364529152</v>
      </c>
      <c r="E68" s="7">
        <v>0.75472666345807926</v>
      </c>
      <c r="F68" s="5">
        <v>0.94895069203635474</v>
      </c>
      <c r="G68" s="5">
        <v>8.662326326201826E-2</v>
      </c>
    </row>
    <row r="69" spans="1:7" x14ac:dyDescent="0.15">
      <c r="B69" s="4" t="s">
        <v>28</v>
      </c>
      <c r="C69" s="5">
        <v>15.24611973245511</v>
      </c>
      <c r="D69" s="5">
        <v>2.211625311121967</v>
      </c>
      <c r="E69" s="7">
        <v>0.74217866478683991</v>
      </c>
      <c r="F69" s="5">
        <v>0.76272209486206355</v>
      </c>
      <c r="G69" s="5">
        <v>0.36153646006285489</v>
      </c>
    </row>
    <row r="70" spans="1:7" ht="15" x14ac:dyDescent="0.2">
      <c r="B70" s="8" t="s">
        <v>29</v>
      </c>
      <c r="C70" s="9">
        <v>18.988329263548959</v>
      </c>
      <c r="D70" s="9">
        <v>2.4833149383150288</v>
      </c>
      <c r="E70" s="10">
        <v>0.72759911116826403</v>
      </c>
      <c r="F70" s="9">
        <v>0.75611753799636638</v>
      </c>
      <c r="G70" s="9">
        <v>0.15086534781123689</v>
      </c>
    </row>
    <row r="71" spans="1:7" x14ac:dyDescent="0.15">
      <c r="B71" s="4" t="s">
        <v>30</v>
      </c>
      <c r="C71" s="5">
        <v>10.18470990797532</v>
      </c>
      <c r="D71" s="5">
        <v>2.2779115104182459</v>
      </c>
      <c r="E71" s="7">
        <v>0.75779970560997989</v>
      </c>
      <c r="F71" s="5">
        <v>0.78482777804676707</v>
      </c>
      <c r="G71" s="5">
        <v>0.2925418600349135</v>
      </c>
    </row>
    <row r="72" spans="1:7" x14ac:dyDescent="0.15">
      <c r="B72" s="4" t="s">
        <v>31</v>
      </c>
      <c r="C72" s="5">
        <v>15.87143138762133</v>
      </c>
      <c r="D72" s="5">
        <v>2.2880389316980989</v>
      </c>
      <c r="E72" s="7">
        <v>0.73684988783269878</v>
      </c>
      <c r="F72" s="5">
        <v>0.77733240938503823</v>
      </c>
      <c r="G72" s="5">
        <v>0.26289210258967449</v>
      </c>
    </row>
    <row r="73" spans="1:7" x14ac:dyDescent="0.15">
      <c r="B73" s="4" t="s">
        <v>32</v>
      </c>
      <c r="C73" s="5">
        <v>16.54153256239027</v>
      </c>
      <c r="D73" s="5">
        <v>2.3716622639568481</v>
      </c>
      <c r="E73" s="7">
        <v>0.73660499127335122</v>
      </c>
      <c r="F73" s="5">
        <v>0.83176676497915958</v>
      </c>
      <c r="G73" s="5">
        <v>0.44465733120022499</v>
      </c>
    </row>
    <row r="74" spans="1:7" x14ac:dyDescent="0.15">
      <c r="B74" s="4" t="s">
        <v>33</v>
      </c>
      <c r="C74" s="5">
        <v>15.58909894618321</v>
      </c>
      <c r="D74" s="5">
        <v>2.3361376748768921</v>
      </c>
      <c r="E74" s="7">
        <v>0.73068081689496289</v>
      </c>
      <c r="F74" s="5">
        <v>1.1269276468421641</v>
      </c>
      <c r="G74" s="5">
        <v>0.32759688900214923</v>
      </c>
    </row>
    <row r="75" spans="1:7" x14ac:dyDescent="0.15">
      <c r="B75" s="4" t="s">
        <v>34</v>
      </c>
      <c r="C75" s="5">
        <v>12.27882339648569</v>
      </c>
      <c r="D75" s="5">
        <v>2.4593334491038461</v>
      </c>
      <c r="E75" s="7">
        <v>0.74365061196593274</v>
      </c>
      <c r="F75" s="5">
        <v>0.9330434673963085</v>
      </c>
      <c r="G75" s="5">
        <v>0.21977817880770351</v>
      </c>
    </row>
    <row r="76" spans="1:7" ht="15" x14ac:dyDescent="0.2">
      <c r="B76" s="8" t="s">
        <v>35</v>
      </c>
      <c r="C76" s="9">
        <v>19.382491508013501</v>
      </c>
      <c r="D76" s="9">
        <v>2.5812138030806429</v>
      </c>
      <c r="E76" s="10">
        <v>0.73469921082227352</v>
      </c>
      <c r="F76" s="9">
        <v>0.81817016106152374</v>
      </c>
      <c r="G76" s="9">
        <v>5.0857695116246771E-2</v>
      </c>
    </row>
    <row r="77" spans="1:7" x14ac:dyDescent="0.15">
      <c r="B77" s="4" t="s">
        <v>36</v>
      </c>
      <c r="C77" s="5">
        <v>16.722836769841951</v>
      </c>
      <c r="D77" s="5">
        <v>2.3112268263999569</v>
      </c>
      <c r="E77" s="7">
        <v>0.72742449771243223</v>
      </c>
      <c r="F77" s="5">
        <v>1.006939361314082</v>
      </c>
      <c r="G77" s="5">
        <v>0.48122284167640561</v>
      </c>
    </row>
    <row r="78" spans="1:7" x14ac:dyDescent="0.15">
      <c r="D78" s="5"/>
      <c r="F78" s="5"/>
    </row>
    <row r="79" spans="1:7" x14ac:dyDescent="0.15">
      <c r="A79" s="2" t="s">
        <v>113</v>
      </c>
      <c r="B79" s="4" t="s">
        <v>40</v>
      </c>
      <c r="C79" s="5">
        <v>44.647077856977262</v>
      </c>
      <c r="D79" s="5">
        <v>4.2666870510548014</v>
      </c>
      <c r="E79" s="7">
        <v>0.6089634172158952</v>
      </c>
      <c r="F79" s="5">
        <v>1.020523029331627</v>
      </c>
      <c r="G79" s="5">
        <v>0.58045037250603393</v>
      </c>
    </row>
    <row r="80" spans="1:7" x14ac:dyDescent="0.15">
      <c r="B80" s="4" t="s">
        <v>41</v>
      </c>
      <c r="C80" s="5">
        <v>46.865631852581252</v>
      </c>
      <c r="D80" s="5">
        <v>4.2822139851840566</v>
      </c>
      <c r="E80" s="7">
        <v>0.59861958696407702</v>
      </c>
      <c r="F80" s="5">
        <v>0.98709985801903533</v>
      </c>
      <c r="G80" s="5">
        <v>0.5125977099416974</v>
      </c>
    </row>
    <row r="81" spans="2:7" x14ac:dyDescent="0.15">
      <c r="B81" s="4" t="s">
        <v>42</v>
      </c>
      <c r="C81" s="5">
        <v>47.421138599320841</v>
      </c>
      <c r="D81" s="5">
        <v>4.3592512055015131</v>
      </c>
      <c r="E81" s="7">
        <v>0.5845533991611519</v>
      </c>
      <c r="F81" s="5">
        <v>1.65394046227923</v>
      </c>
      <c r="G81" s="5">
        <v>0.54242388909649308</v>
      </c>
    </row>
    <row r="82" spans="2:7" x14ac:dyDescent="0.15">
      <c r="B82" s="4" t="s">
        <v>43</v>
      </c>
      <c r="C82" s="5">
        <v>52.536016728717648</v>
      </c>
      <c r="D82" s="5">
        <v>4.5016147751436346</v>
      </c>
      <c r="E82" s="7">
        <v>0.53368626116775841</v>
      </c>
      <c r="F82" s="5">
        <v>1.488356291089673</v>
      </c>
      <c r="G82" s="5">
        <v>0.29698033667529211</v>
      </c>
    </row>
    <row r="83" spans="2:7" x14ac:dyDescent="0.15">
      <c r="B83" s="4" t="s">
        <v>44</v>
      </c>
      <c r="C83" s="5">
        <v>49.497819754696742</v>
      </c>
      <c r="D83" s="5">
        <v>4.2959034573250214</v>
      </c>
      <c r="E83" s="7">
        <v>0.56000193840868551</v>
      </c>
      <c r="F83" s="5">
        <v>1.1899904372491701</v>
      </c>
      <c r="G83" s="5">
        <v>0.480009283237467</v>
      </c>
    </row>
    <row r="84" spans="2:7" ht="15" x14ac:dyDescent="0.2">
      <c r="B84" s="8" t="s">
        <v>45</v>
      </c>
      <c r="C84" s="9">
        <v>56.761334132309322</v>
      </c>
      <c r="D84" s="9">
        <v>4.5085437113811304</v>
      </c>
      <c r="E84" s="10">
        <v>0.54647337053076073</v>
      </c>
      <c r="F84" s="9">
        <v>1.467832215247076</v>
      </c>
      <c r="G84" s="9">
        <v>0.38355918368849662</v>
      </c>
    </row>
    <row r="85" spans="2:7" x14ac:dyDescent="0.15">
      <c r="B85" s="4" t="s">
        <v>46</v>
      </c>
      <c r="C85" s="5">
        <v>29.429978221546818</v>
      </c>
      <c r="D85" s="5">
        <v>6.3056433825597233</v>
      </c>
      <c r="E85" s="7">
        <v>0.65773279325677581</v>
      </c>
      <c r="F85" s="5">
        <v>2.59464461307789</v>
      </c>
      <c r="G85" s="5">
        <v>0.11553523021148469</v>
      </c>
    </row>
    <row r="86" spans="2:7" x14ac:dyDescent="0.15">
      <c r="B86" s="4" t="s">
        <v>47</v>
      </c>
      <c r="C86" s="5">
        <v>34.200262498688168</v>
      </c>
      <c r="D86" s="5">
        <v>4.6097109448290992</v>
      </c>
      <c r="E86" s="7">
        <v>0.64075277610410053</v>
      </c>
      <c r="F86" s="5">
        <v>1.9609025733625369</v>
      </c>
      <c r="G86" s="5">
        <v>0.51479242612487919</v>
      </c>
    </row>
    <row r="87" spans="2:7" x14ac:dyDescent="0.15">
      <c r="B87" s="4" t="s">
        <v>48</v>
      </c>
      <c r="C87" s="5">
        <v>36.106271348850044</v>
      </c>
      <c r="D87" s="5">
        <v>4.9844113404544634</v>
      </c>
      <c r="E87" s="7">
        <v>0.59715274909207861</v>
      </c>
      <c r="F87" s="5">
        <v>3.0733179181349342</v>
      </c>
      <c r="G87" s="5">
        <v>0.50854865244834413</v>
      </c>
    </row>
    <row r="88" spans="2:7" x14ac:dyDescent="0.15">
      <c r="B88" s="4" t="s">
        <v>49</v>
      </c>
      <c r="C88" s="5">
        <v>26.841123571001269</v>
      </c>
      <c r="D88" s="5">
        <v>4.6370385511203516</v>
      </c>
      <c r="E88" s="7">
        <v>0.6744863341803139</v>
      </c>
      <c r="F88" s="5">
        <v>2.072776062188225</v>
      </c>
      <c r="G88" s="5">
        <v>0.59120978765554622</v>
      </c>
    </row>
    <row r="89" spans="2:7" x14ac:dyDescent="0.15">
      <c r="B89" s="4" t="s">
        <v>50</v>
      </c>
      <c r="C89" s="5">
        <v>43.030277084134099</v>
      </c>
      <c r="D89" s="5">
        <v>4.3451452585999188</v>
      </c>
      <c r="E89" s="7">
        <v>0.60154614013074148</v>
      </c>
      <c r="F89" s="5">
        <v>1.346987716203109</v>
      </c>
      <c r="G89" s="5">
        <v>0.47086195421601129</v>
      </c>
    </row>
    <row r="90" spans="2:7" x14ac:dyDescent="0.15">
      <c r="B90" s="4" t="s">
        <v>51</v>
      </c>
      <c r="C90" s="5">
        <v>52.216808295551132</v>
      </c>
      <c r="D90" s="5">
        <v>4.6116445747325949</v>
      </c>
      <c r="E90" s="7">
        <v>0.54734548048999265</v>
      </c>
      <c r="F90" s="5">
        <v>1.828609148448143</v>
      </c>
      <c r="G90" s="5">
        <v>5.2711841991494743E-2</v>
      </c>
    </row>
    <row r="91" spans="2:7" x14ac:dyDescent="0.15">
      <c r="B91" s="4" t="s">
        <v>52</v>
      </c>
      <c r="C91" s="5">
        <v>47.544284645076573</v>
      </c>
      <c r="D91" s="5">
        <v>4.4846513607638538</v>
      </c>
      <c r="E91" s="7">
        <v>0.58990212701769584</v>
      </c>
      <c r="F91" s="5">
        <v>1.9620600127665111</v>
      </c>
      <c r="G91" s="5">
        <v>0.57019252917609309</v>
      </c>
    </row>
    <row r="92" spans="2:7" x14ac:dyDescent="0.15">
      <c r="B92" s="4" t="s">
        <v>53</v>
      </c>
      <c r="C92" s="5">
        <v>36.937349311353692</v>
      </c>
      <c r="D92" s="5">
        <v>4.8191871593714923</v>
      </c>
      <c r="E92" s="7">
        <v>0.61605716725786774</v>
      </c>
      <c r="F92" s="5">
        <v>2.5901026768929989</v>
      </c>
      <c r="G92" s="5">
        <v>0.47592218263067432</v>
      </c>
    </row>
    <row r="93" spans="2:7" x14ac:dyDescent="0.15">
      <c r="B93" s="4" t="s">
        <v>54</v>
      </c>
      <c r="C93" s="5">
        <v>47.300635794548548</v>
      </c>
      <c r="D93" s="5">
        <v>4.415437820452115</v>
      </c>
      <c r="E93" s="7">
        <v>0.55471889640203309</v>
      </c>
      <c r="F93" s="5">
        <v>1.8601544936087451</v>
      </c>
      <c r="G93" s="5">
        <v>0.41308280110715168</v>
      </c>
    </row>
    <row r="94" spans="2:7" x14ac:dyDescent="0.15">
      <c r="B94" s="4" t="s">
        <v>55</v>
      </c>
      <c r="C94" s="5">
        <v>36.658306040012057</v>
      </c>
      <c r="D94" s="5">
        <v>4.5897863659717144</v>
      </c>
      <c r="E94" s="7">
        <v>0.60218201633825696</v>
      </c>
      <c r="F94" s="5">
        <v>2.096864772563928</v>
      </c>
      <c r="G94" s="5">
        <v>0.37444405245399542</v>
      </c>
    </row>
    <row r="95" spans="2:7" x14ac:dyDescent="0.15">
      <c r="B95" s="4" t="s">
        <v>56</v>
      </c>
      <c r="C95" s="5">
        <v>33.006111211037073</v>
      </c>
      <c r="D95" s="5">
        <v>4.5501115318764009</v>
      </c>
      <c r="E95" s="7">
        <v>0.63178260066161773</v>
      </c>
      <c r="F95" s="5">
        <v>1.8720535028284491</v>
      </c>
      <c r="G95" s="5">
        <v>0.45490421162232281</v>
      </c>
    </row>
    <row r="96" spans="2:7" x14ac:dyDescent="0.15">
      <c r="B96" s="4" t="s">
        <v>57</v>
      </c>
      <c r="C96" s="5">
        <v>38.47947433973588</v>
      </c>
      <c r="D96" s="5">
        <v>4.4013119087366892</v>
      </c>
      <c r="E96" s="7">
        <v>0.60274933304872202</v>
      </c>
      <c r="F96" s="5">
        <v>1.5835760824290439</v>
      </c>
      <c r="G96" s="5">
        <v>0.44585929707003358</v>
      </c>
    </row>
    <row r="97" spans="2:7" x14ac:dyDescent="0.15">
      <c r="B97" s="4" t="s">
        <v>58</v>
      </c>
      <c r="C97" s="5">
        <v>37.49389962124075</v>
      </c>
      <c r="D97" s="5">
        <v>4.5303746675798164</v>
      </c>
      <c r="E97" s="7">
        <v>0.63597540058161151</v>
      </c>
      <c r="F97" s="5">
        <v>1.988307961121673</v>
      </c>
      <c r="G97" s="5">
        <v>0.50019392595790158</v>
      </c>
    </row>
    <row r="98" spans="2:7" x14ac:dyDescent="0.15">
      <c r="B98" s="4" t="s">
        <v>59</v>
      </c>
      <c r="C98" s="5">
        <v>47.969726915541059</v>
      </c>
      <c r="D98" s="5">
        <v>4.4063217806247712</v>
      </c>
      <c r="E98" s="7">
        <v>0.56654224156289945</v>
      </c>
      <c r="F98" s="5">
        <v>1.7287351516063789</v>
      </c>
      <c r="G98" s="5">
        <v>0.52925318737434568</v>
      </c>
    </row>
    <row r="99" spans="2:7" x14ac:dyDescent="0.15">
      <c r="B99" s="4" t="s">
        <v>60</v>
      </c>
      <c r="C99" s="5">
        <v>49.626070779846643</v>
      </c>
      <c r="D99" s="5">
        <v>4.4770577737809374</v>
      </c>
      <c r="E99" s="7">
        <v>0.54526226699848179</v>
      </c>
      <c r="F99" s="5">
        <v>2.0812877047670102</v>
      </c>
      <c r="G99" s="5">
        <v>0.50709595246817718</v>
      </c>
    </row>
    <row r="100" spans="2:7" x14ac:dyDescent="0.15">
      <c r="B100" s="4" t="s">
        <v>61</v>
      </c>
      <c r="C100" s="5">
        <v>37.768027063222043</v>
      </c>
      <c r="D100" s="5">
        <v>4.7040624975074801</v>
      </c>
      <c r="E100" s="7">
        <v>0.61058979056788287</v>
      </c>
      <c r="F100" s="5">
        <v>2.674296595220774</v>
      </c>
      <c r="G100" s="5">
        <v>0.56705819865350893</v>
      </c>
    </row>
    <row r="101" spans="2:7" x14ac:dyDescent="0.15">
      <c r="B101" s="4" t="s">
        <v>62</v>
      </c>
      <c r="C101" s="5">
        <v>47.842294676683039</v>
      </c>
      <c r="D101" s="5">
        <v>4.6291118693762234</v>
      </c>
      <c r="E101" s="7">
        <v>0.54469610008388192</v>
      </c>
      <c r="F101" s="5">
        <v>2.2454359378762732</v>
      </c>
      <c r="G101" s="5">
        <v>0.46228105772186517</v>
      </c>
    </row>
    <row r="102" spans="2:7" x14ac:dyDescent="0.15">
      <c r="B102" s="4" t="s">
        <v>63</v>
      </c>
      <c r="C102" s="5">
        <v>37.04328061322235</v>
      </c>
      <c r="D102" s="5">
        <v>4.4189455156439479</v>
      </c>
      <c r="E102" s="7">
        <v>0.61910646808549974</v>
      </c>
      <c r="F102" s="5">
        <v>1.420155002484943</v>
      </c>
      <c r="G102" s="5">
        <v>0.48016487311079292</v>
      </c>
    </row>
    <row r="103" spans="2:7" x14ac:dyDescent="0.15">
      <c r="B103" s="4" t="s">
        <v>64</v>
      </c>
      <c r="C103" s="5">
        <v>39.174492291982261</v>
      </c>
      <c r="D103" s="5">
        <v>4.8041877009419824</v>
      </c>
      <c r="E103" s="7">
        <v>0.6225538841820315</v>
      </c>
      <c r="F103" s="5">
        <v>2.4369205876698952</v>
      </c>
      <c r="G103" s="5">
        <v>0.41044343369366132</v>
      </c>
    </row>
    <row r="104" spans="2:7" x14ac:dyDescent="0.15">
      <c r="B104" s="4" t="s">
        <v>65</v>
      </c>
      <c r="C104" s="5">
        <v>37.594015880850677</v>
      </c>
      <c r="D104" s="5">
        <v>4.3788550669788027</v>
      </c>
      <c r="E104" s="7">
        <v>0.61772363774503869</v>
      </c>
      <c r="F104" s="5">
        <v>1.394583712788136</v>
      </c>
      <c r="G104" s="5">
        <v>0.50781860686369618</v>
      </c>
    </row>
    <row r="105" spans="2:7" x14ac:dyDescent="0.15">
      <c r="B105" s="4" t="s">
        <v>66</v>
      </c>
      <c r="C105" s="5">
        <v>35.539040245129968</v>
      </c>
      <c r="D105" s="5">
        <v>4.7358680853073274</v>
      </c>
      <c r="E105" s="7">
        <v>0.60665334818846406</v>
      </c>
      <c r="F105" s="5">
        <v>2.8604913812947488</v>
      </c>
      <c r="G105" s="5">
        <v>0.47986178940032731</v>
      </c>
    </row>
    <row r="106" spans="2:7" x14ac:dyDescent="0.15">
      <c r="B106" s="4" t="s">
        <v>67</v>
      </c>
      <c r="C106" s="5">
        <v>36.168212138426767</v>
      </c>
      <c r="D106" s="5">
        <v>4.3558613436659632</v>
      </c>
      <c r="E106" s="7">
        <v>0.60598727892799287</v>
      </c>
      <c r="F106" s="5">
        <v>1.6284264681728771</v>
      </c>
      <c r="G106" s="5">
        <v>0.57611009474137775</v>
      </c>
    </row>
    <row r="107" spans="2:7" x14ac:dyDescent="0.15">
      <c r="B107" s="4" t="s">
        <v>68</v>
      </c>
      <c r="C107" s="5">
        <v>42.564249940530701</v>
      </c>
      <c r="D107" s="5">
        <v>4.5310360562434786</v>
      </c>
      <c r="E107" s="7">
        <v>0.57700814717322968</v>
      </c>
      <c r="F107" s="5">
        <v>2.2468763215302081</v>
      </c>
      <c r="G107" s="5">
        <v>0.48491772899039992</v>
      </c>
    </row>
    <row r="108" spans="2:7" x14ac:dyDescent="0.15">
      <c r="B108" s="4" t="s">
        <v>69</v>
      </c>
      <c r="C108" s="5">
        <v>45.888638823255327</v>
      </c>
      <c r="D108" s="5">
        <v>4.5389571551144856</v>
      </c>
      <c r="E108" s="7">
        <v>0.58090934242851289</v>
      </c>
      <c r="F108" s="5">
        <v>2.0424839825345669</v>
      </c>
      <c r="G108" s="5">
        <v>0.53358961992592169</v>
      </c>
    </row>
    <row r="109" spans="2:7" x14ac:dyDescent="0.15">
      <c r="B109" s="4" t="s">
        <v>70</v>
      </c>
      <c r="C109" s="5">
        <v>42.813381540963867</v>
      </c>
      <c r="D109" s="5">
        <v>4.8335390286336626</v>
      </c>
      <c r="E109" s="7">
        <v>0.58734286750688225</v>
      </c>
      <c r="F109" s="5">
        <v>2.7777652453074739</v>
      </c>
      <c r="G109" s="5">
        <v>0.57304485478499245</v>
      </c>
    </row>
    <row r="110" spans="2:7" x14ac:dyDescent="0.15">
      <c r="B110" s="4" t="s">
        <v>71</v>
      </c>
      <c r="C110" s="5">
        <v>38.456205579255261</v>
      </c>
      <c r="D110" s="5">
        <v>4.9065238390844206</v>
      </c>
      <c r="E110" s="7">
        <v>0.60420119320587606</v>
      </c>
      <c r="F110" s="5">
        <v>1.7017288266253461</v>
      </c>
      <c r="G110" s="5">
        <v>0.1005329347625083</v>
      </c>
    </row>
    <row r="111" spans="2:7" x14ac:dyDescent="0.15">
      <c r="B111" s="4" t="s">
        <v>72</v>
      </c>
      <c r="C111" s="5">
        <v>38.538415510594653</v>
      </c>
      <c r="D111" s="5">
        <v>4.6480285843780091</v>
      </c>
      <c r="E111" s="7">
        <v>0.62522681559014281</v>
      </c>
      <c r="F111" s="5">
        <v>1.831842204187897</v>
      </c>
      <c r="G111" s="5">
        <v>0.52927901806801003</v>
      </c>
    </row>
    <row r="112" spans="2:7" x14ac:dyDescent="0.15">
      <c r="B112" s="4" t="s">
        <v>73</v>
      </c>
      <c r="C112" s="5">
        <v>45.732924873781087</v>
      </c>
      <c r="D112" s="5">
        <v>4.3549544589007816</v>
      </c>
      <c r="E112" s="7">
        <v>0.58639020009019394</v>
      </c>
      <c r="F112" s="5">
        <v>1.4959816115824931</v>
      </c>
      <c r="G112" s="5">
        <v>0.54965632657418062</v>
      </c>
    </row>
    <row r="113" spans="1:7" ht="15" x14ac:dyDescent="0.2">
      <c r="B113" s="8" t="s">
        <v>74</v>
      </c>
      <c r="C113" s="9">
        <v>40.257280071773529</v>
      </c>
      <c r="D113" s="9">
        <v>4.6422186389357876</v>
      </c>
      <c r="E113" s="10">
        <v>0.58275544345963604</v>
      </c>
      <c r="F113" s="9">
        <v>2.3731792632786388</v>
      </c>
      <c r="G113" s="9">
        <v>0.65058851055446043</v>
      </c>
    </row>
    <row r="114" spans="1:7" x14ac:dyDescent="0.15">
      <c r="A114" s="22"/>
      <c r="B114" s="18" t="s">
        <v>75</v>
      </c>
      <c r="C114" s="20">
        <v>45.519390435745287</v>
      </c>
      <c r="D114" s="20">
        <v>4.480351534471648</v>
      </c>
      <c r="E114" s="23">
        <v>0.56707321664507671</v>
      </c>
      <c r="F114" s="20">
        <v>2.0074944552653688</v>
      </c>
      <c r="G114" s="20">
        <v>0.48641278047879888</v>
      </c>
    </row>
    <row r="116" spans="1:7" x14ac:dyDescent="0.15">
      <c r="A116" s="24" t="s">
        <v>365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BB036-66F8-0749-95F5-58398BE0CE11}">
  <dimension ref="A1:BM48"/>
  <sheetViews>
    <sheetView zoomScaleNormal="100" workbookViewId="0"/>
  </sheetViews>
  <sheetFormatPr baseColWidth="10" defaultRowHeight="13" x14ac:dyDescent="0.15"/>
  <cols>
    <col min="1" max="1" width="10.83203125" style="11"/>
    <col min="2" max="2" width="10.83203125" style="33"/>
    <col min="3" max="3" width="8" style="11" customWidth="1"/>
    <col min="4" max="4" width="8.5" style="11" customWidth="1"/>
    <col min="5" max="5" width="7.1640625" style="11" bestFit="1" customWidth="1"/>
    <col min="6" max="6" width="5.1640625" style="11" bestFit="1" customWidth="1"/>
    <col min="7" max="7" width="6.6640625" style="11" bestFit="1" customWidth="1"/>
    <col min="8" max="8" width="5.6640625" style="11" bestFit="1" customWidth="1"/>
    <col min="9" max="9" width="6.6640625" style="11" bestFit="1" customWidth="1"/>
    <col min="10" max="10" width="5.6640625" style="11" bestFit="1" customWidth="1"/>
    <col min="11" max="11" width="5.33203125" style="11" bestFit="1" customWidth="1"/>
    <col min="12" max="13" width="5.6640625" style="11" bestFit="1" customWidth="1"/>
    <col min="14" max="14" width="6.6640625" style="11" bestFit="1" customWidth="1"/>
    <col min="15" max="15" width="5.5" style="11" bestFit="1" customWidth="1"/>
    <col min="16" max="18" width="5.6640625" style="11" bestFit="1" customWidth="1"/>
    <col min="19" max="19" width="5.1640625" style="11" bestFit="1" customWidth="1"/>
    <col min="20" max="20" width="6.6640625" style="11" bestFit="1" customWidth="1"/>
    <col min="21" max="21" width="5.6640625" style="11" bestFit="1" customWidth="1"/>
    <col min="22" max="22" width="5.33203125" style="11" bestFit="1" customWidth="1"/>
    <col min="23" max="24" width="6.33203125" style="11" bestFit="1" customWidth="1"/>
    <col min="25" max="25" width="6.1640625" style="11" bestFit="1" customWidth="1"/>
    <col min="26" max="26" width="6.33203125" style="11" bestFit="1" customWidth="1"/>
    <col min="27" max="27" width="6.1640625" style="11" bestFit="1" customWidth="1"/>
    <col min="28" max="28" width="6.33203125" style="11" bestFit="1" customWidth="1"/>
    <col min="29" max="29" width="5.83203125" style="11" bestFit="1" customWidth="1"/>
    <col min="30" max="30" width="6.33203125" style="11" bestFit="1" customWidth="1"/>
    <col min="31" max="31" width="6.6640625" style="11" bestFit="1" customWidth="1"/>
    <col min="32" max="32" width="6.33203125" style="11" bestFit="1" customWidth="1"/>
    <col min="33" max="33" width="6.5" style="11" bestFit="1" customWidth="1"/>
    <col min="34" max="35" width="6.1640625" style="11" bestFit="1" customWidth="1"/>
    <col min="36" max="36" width="6.33203125" style="11" bestFit="1" customWidth="1"/>
    <col min="37" max="37" width="5.83203125" style="11" bestFit="1" customWidth="1"/>
    <col min="38" max="38" width="6.5" style="11" bestFit="1" customWidth="1"/>
    <col min="39" max="39" width="6.33203125" style="11" bestFit="1" customWidth="1"/>
    <col min="40" max="40" width="6.1640625" style="11" bestFit="1" customWidth="1"/>
    <col min="41" max="41" width="5.83203125" style="11" bestFit="1" customWidth="1"/>
    <col min="42" max="42" width="6.1640625" style="11" bestFit="1" customWidth="1"/>
    <col min="43" max="43" width="6.33203125" style="13" bestFit="1" customWidth="1"/>
    <col min="44" max="44" width="6.1640625" style="13" bestFit="1" customWidth="1"/>
    <col min="45" max="45" width="5.6640625" style="13" bestFit="1" customWidth="1"/>
    <col min="46" max="46" width="6.6640625" style="11" bestFit="1" customWidth="1"/>
    <col min="47" max="47" width="5.6640625" style="11" bestFit="1" customWidth="1"/>
    <col min="48" max="48" width="10.83203125" style="11"/>
    <col min="49" max="49" width="4.6640625" style="11" customWidth="1"/>
    <col min="50" max="50" width="9" style="11" customWidth="1"/>
    <col min="51" max="51" width="8.5" style="11" customWidth="1"/>
    <col min="52" max="52" width="9.33203125" style="11" customWidth="1"/>
    <col min="53" max="53" width="8.33203125" style="11" customWidth="1"/>
    <col min="54" max="54" width="8.83203125" style="11" customWidth="1"/>
    <col min="55" max="55" width="8.5" style="11" customWidth="1"/>
    <col min="56" max="56" width="8.83203125" style="11" customWidth="1"/>
    <col min="57" max="57" width="9.33203125" style="11" customWidth="1"/>
    <col min="58" max="58" width="9.6640625" style="11" customWidth="1"/>
    <col min="59" max="59" width="7.33203125" style="11" customWidth="1"/>
    <col min="60" max="60" width="8.5" style="11" customWidth="1"/>
    <col min="61" max="16384" width="10.83203125" style="11"/>
  </cols>
  <sheetData>
    <row r="1" spans="1:65" ht="16" x14ac:dyDescent="0.15">
      <c r="A1" s="25" t="s">
        <v>425</v>
      </c>
    </row>
    <row r="2" spans="1:65" x14ac:dyDescent="0.15">
      <c r="BL2" s="11" t="s">
        <v>441</v>
      </c>
      <c r="BM2" s="11" t="s">
        <v>442</v>
      </c>
    </row>
    <row r="3" spans="1:65" ht="17" x14ac:dyDescent="0.25">
      <c r="A3" s="11" t="s">
        <v>112</v>
      </c>
      <c r="B3" s="33" t="s">
        <v>0</v>
      </c>
      <c r="C3" s="11" t="s">
        <v>440</v>
      </c>
      <c r="E3" s="11" t="s">
        <v>231</v>
      </c>
      <c r="F3" s="11" t="s">
        <v>232</v>
      </c>
      <c r="G3" s="11" t="s">
        <v>233</v>
      </c>
      <c r="H3" s="11" t="s">
        <v>234</v>
      </c>
      <c r="I3" s="11" t="s">
        <v>235</v>
      </c>
      <c r="J3" s="11" t="s">
        <v>236</v>
      </c>
      <c r="K3" s="11" t="s">
        <v>237</v>
      </c>
      <c r="L3" s="11" t="s">
        <v>238</v>
      </c>
      <c r="M3" s="11" t="s">
        <v>239</v>
      </c>
      <c r="N3" s="11" t="s">
        <v>240</v>
      </c>
      <c r="O3" s="11" t="s">
        <v>241</v>
      </c>
      <c r="P3" s="11" t="s">
        <v>242</v>
      </c>
      <c r="Q3" s="11" t="s">
        <v>243</v>
      </c>
      <c r="R3" s="11" t="s">
        <v>244</v>
      </c>
      <c r="S3" s="11" t="s">
        <v>245</v>
      </c>
      <c r="T3" s="11" t="s">
        <v>246</v>
      </c>
      <c r="U3" s="11" t="s">
        <v>247</v>
      </c>
      <c r="V3" s="11" t="s">
        <v>248</v>
      </c>
      <c r="W3" s="11" t="s">
        <v>249</v>
      </c>
      <c r="X3" s="11" t="s">
        <v>250</v>
      </c>
      <c r="Y3" s="11" t="s">
        <v>251</v>
      </c>
      <c r="Z3" s="11" t="s">
        <v>252</v>
      </c>
      <c r="AA3" s="11" t="s">
        <v>253</v>
      </c>
      <c r="AB3" s="11" t="s">
        <v>254</v>
      </c>
      <c r="AC3" s="11" t="s">
        <v>255</v>
      </c>
      <c r="AD3" s="11" t="s">
        <v>256</v>
      </c>
      <c r="AE3" s="11" t="s">
        <v>257</v>
      </c>
      <c r="AF3" s="11" t="s">
        <v>258</v>
      </c>
      <c r="AG3" s="11" t="s">
        <v>259</v>
      </c>
      <c r="AH3" s="11" t="s">
        <v>260</v>
      </c>
      <c r="AI3" s="11" t="s">
        <v>261</v>
      </c>
      <c r="AJ3" s="11" t="s">
        <v>262</v>
      </c>
      <c r="AK3" s="11" t="s">
        <v>263</v>
      </c>
      <c r="AL3" s="11" t="s">
        <v>264</v>
      </c>
      <c r="AM3" s="11" t="s">
        <v>265</v>
      </c>
      <c r="AN3" s="11" t="s">
        <v>266</v>
      </c>
      <c r="AO3" s="11" t="s">
        <v>267</v>
      </c>
      <c r="AP3" s="11" t="s">
        <v>268</v>
      </c>
      <c r="AQ3" s="13" t="s">
        <v>270</v>
      </c>
      <c r="AR3" s="13" t="s">
        <v>271</v>
      </c>
      <c r="AS3" s="13" t="s">
        <v>272</v>
      </c>
      <c r="AT3" s="11" t="s">
        <v>273</v>
      </c>
      <c r="AU3" s="11" t="s">
        <v>306</v>
      </c>
      <c r="AW3" s="11" t="s">
        <v>305</v>
      </c>
      <c r="AX3" s="11" t="s">
        <v>307</v>
      </c>
      <c r="AY3" s="11" t="s">
        <v>308</v>
      </c>
      <c r="AZ3" s="31" t="s">
        <v>309</v>
      </c>
      <c r="BA3" s="31" t="s">
        <v>310</v>
      </c>
      <c r="BB3" s="11" t="s">
        <v>311</v>
      </c>
      <c r="BC3" s="31" t="s">
        <v>312</v>
      </c>
      <c r="BD3" s="31" t="s">
        <v>313</v>
      </c>
      <c r="BE3" s="31" t="s">
        <v>314</v>
      </c>
      <c r="BF3" s="31" t="s">
        <v>315</v>
      </c>
      <c r="BG3" s="31" t="s">
        <v>316</v>
      </c>
      <c r="BH3" s="31" t="s">
        <v>317</v>
      </c>
      <c r="BJ3" s="11" t="s">
        <v>112</v>
      </c>
      <c r="BK3" s="11" t="s">
        <v>440</v>
      </c>
      <c r="BL3" s="11" t="s">
        <v>273</v>
      </c>
      <c r="BM3" s="11" t="s">
        <v>273</v>
      </c>
    </row>
    <row r="4" spans="1:65" x14ac:dyDescent="0.15">
      <c r="A4" s="16"/>
      <c r="B4" s="35"/>
      <c r="C4" s="16"/>
      <c r="D4" s="16"/>
      <c r="E4" s="16" t="s">
        <v>302</v>
      </c>
      <c r="F4" s="16" t="s">
        <v>301</v>
      </c>
      <c r="G4" s="16" t="s">
        <v>301</v>
      </c>
      <c r="H4" s="16" t="s">
        <v>301</v>
      </c>
      <c r="I4" s="16" t="s">
        <v>301</v>
      </c>
      <c r="J4" s="16" t="s">
        <v>301</v>
      </c>
      <c r="K4" s="16" t="s">
        <v>301</v>
      </c>
      <c r="L4" s="16" t="s">
        <v>301</v>
      </c>
      <c r="M4" s="16" t="s">
        <v>301</v>
      </c>
      <c r="N4" s="16" t="s">
        <v>301</v>
      </c>
      <c r="O4" s="16" t="s">
        <v>301</v>
      </c>
      <c r="P4" s="16" t="s">
        <v>301</v>
      </c>
      <c r="Q4" s="16" t="s">
        <v>301</v>
      </c>
      <c r="R4" s="16" t="s">
        <v>301</v>
      </c>
      <c r="S4" s="16" t="s">
        <v>301</v>
      </c>
      <c r="T4" s="16" t="s">
        <v>301</v>
      </c>
      <c r="U4" s="16" t="s">
        <v>301</v>
      </c>
      <c r="V4" s="16" t="s">
        <v>301</v>
      </c>
      <c r="W4" s="16" t="s">
        <v>301</v>
      </c>
      <c r="X4" s="16" t="s">
        <v>301</v>
      </c>
      <c r="Y4" s="16" t="s">
        <v>301</v>
      </c>
      <c r="Z4" s="16" t="s">
        <v>301</v>
      </c>
      <c r="AA4" s="16" t="s">
        <v>301</v>
      </c>
      <c r="AB4" s="16" t="s">
        <v>301</v>
      </c>
      <c r="AC4" s="16" t="s">
        <v>301</v>
      </c>
      <c r="AD4" s="16" t="s">
        <v>301</v>
      </c>
      <c r="AE4" s="16" t="s">
        <v>301</v>
      </c>
      <c r="AF4" s="16" t="s">
        <v>301</v>
      </c>
      <c r="AG4" s="16" t="s">
        <v>301</v>
      </c>
      <c r="AH4" s="16" t="s">
        <v>301</v>
      </c>
      <c r="AI4" s="16" t="s">
        <v>301</v>
      </c>
      <c r="AJ4" s="16" t="s">
        <v>301</v>
      </c>
      <c r="AK4" s="16" t="s">
        <v>301</v>
      </c>
      <c r="AL4" s="16" t="s">
        <v>301</v>
      </c>
      <c r="AM4" s="16" t="s">
        <v>301</v>
      </c>
      <c r="AN4" s="16" t="s">
        <v>301</v>
      </c>
      <c r="AO4" s="16" t="s">
        <v>301</v>
      </c>
      <c r="AP4" s="16" t="s">
        <v>301</v>
      </c>
      <c r="AQ4" s="16" t="s">
        <v>301</v>
      </c>
      <c r="AR4" s="16" t="s">
        <v>301</v>
      </c>
      <c r="AS4" s="16" t="s">
        <v>301</v>
      </c>
      <c r="AT4" s="16" t="s">
        <v>301</v>
      </c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3"/>
      <c r="BJ4" s="16"/>
      <c r="BK4" s="16"/>
      <c r="BL4" s="16" t="s">
        <v>301</v>
      </c>
      <c r="BM4" s="16" t="s">
        <v>301</v>
      </c>
    </row>
    <row r="6" spans="1:65" x14ac:dyDescent="0.15">
      <c r="A6" s="2" t="s">
        <v>299</v>
      </c>
      <c r="B6" s="33" t="s">
        <v>286</v>
      </c>
      <c r="C6" s="11" t="s">
        <v>439</v>
      </c>
      <c r="E6" s="29">
        <v>385938.56</v>
      </c>
      <c r="F6" s="28">
        <v>1.5529999999999999</v>
      </c>
      <c r="G6" s="28">
        <v>183.26</v>
      </c>
      <c r="H6" s="28">
        <v>35.97</v>
      </c>
      <c r="I6" s="28">
        <v>154.35</v>
      </c>
      <c r="J6" s="28">
        <v>3.54</v>
      </c>
      <c r="K6" s="28">
        <v>1.296</v>
      </c>
      <c r="L6" s="28">
        <v>12.52</v>
      </c>
      <c r="M6" s="28">
        <v>10.18</v>
      </c>
      <c r="N6" s="28">
        <v>77.42</v>
      </c>
      <c r="O6" s="28">
        <v>3.38</v>
      </c>
      <c r="P6" s="28">
        <v>4.96</v>
      </c>
      <c r="Q6" s="28">
        <v>5.01</v>
      </c>
      <c r="R6" s="28">
        <v>5.4</v>
      </c>
      <c r="S6" s="29">
        <v>1850.1</v>
      </c>
      <c r="T6" s="28">
        <v>52.19</v>
      </c>
      <c r="U6" s="28">
        <v>10.55</v>
      </c>
      <c r="V6" s="28">
        <v>0.43099999999999999</v>
      </c>
      <c r="W6" s="28">
        <v>1.85</v>
      </c>
      <c r="X6" s="28">
        <v>0.31900000000000001</v>
      </c>
      <c r="Y6" s="28">
        <v>0.318</v>
      </c>
      <c r="Z6" s="28">
        <v>26.03</v>
      </c>
      <c r="AA6" s="28">
        <v>31.74</v>
      </c>
      <c r="AB6" s="28">
        <v>27.42</v>
      </c>
      <c r="AC6" s="28">
        <v>4.3600000000000003</v>
      </c>
      <c r="AD6" s="28">
        <v>18.53</v>
      </c>
      <c r="AE6" s="28">
        <v>3.43</v>
      </c>
      <c r="AF6" s="28">
        <v>0.95299999999999996</v>
      </c>
      <c r="AG6" s="28">
        <v>4.24</v>
      </c>
      <c r="AH6" s="28">
        <v>0.621</v>
      </c>
      <c r="AI6" s="28">
        <v>4.13</v>
      </c>
      <c r="AJ6" s="28">
        <v>0.96399999999999997</v>
      </c>
      <c r="AK6" s="28">
        <v>2.99</v>
      </c>
      <c r="AL6" s="28">
        <v>0.40400000000000003</v>
      </c>
      <c r="AM6" s="28">
        <v>3</v>
      </c>
      <c r="AN6" s="28">
        <v>0.48399999999999999</v>
      </c>
      <c r="AO6" s="28">
        <v>0.14699999999999999</v>
      </c>
      <c r="AP6" s="28">
        <v>2.8400000000000002E-2</v>
      </c>
      <c r="AQ6" s="32">
        <v>4.6399999999999997</v>
      </c>
      <c r="AR6" s="32">
        <v>1.028</v>
      </c>
      <c r="AS6" s="32">
        <v>39.5</v>
      </c>
      <c r="AT6" s="28">
        <f t="shared" ref="AT6:AT18" si="0">SUM(AA6:AN6)</f>
        <v>103.26599999999998</v>
      </c>
      <c r="AU6" s="28">
        <f>T6/AJ6</f>
        <v>54.139004149377591</v>
      </c>
      <c r="AW6" s="28">
        <v>0.96615169407226764</v>
      </c>
      <c r="AX6" s="28">
        <v>0.58299699699699703</v>
      </c>
      <c r="AY6" s="28">
        <v>1.2516282337383253</v>
      </c>
      <c r="AZ6" s="28">
        <v>0.52009123425856907</v>
      </c>
      <c r="BA6" s="28">
        <v>1.1082533936668804</v>
      </c>
      <c r="BB6" s="28">
        <v>1.4279173207744638</v>
      </c>
      <c r="BC6" s="28">
        <v>0.78380628272251307</v>
      </c>
      <c r="BD6" s="28">
        <v>1.3444430876314624</v>
      </c>
      <c r="BE6" s="28">
        <v>1.2998763172986136</v>
      </c>
      <c r="BF6" s="28">
        <v>1.227061674306468</v>
      </c>
      <c r="BG6" s="28">
        <v>2.0837948866949079</v>
      </c>
      <c r="BH6" s="28">
        <v>1.5200848772190561</v>
      </c>
      <c r="BI6" s="28"/>
      <c r="BJ6" s="2" t="s">
        <v>299</v>
      </c>
      <c r="BK6" s="11" t="s">
        <v>439</v>
      </c>
      <c r="BL6" s="28">
        <f>AVERAGE(AT6,AT8,AT10,AT13,AT15)</f>
        <v>136.99679999999998</v>
      </c>
      <c r="BM6" s="28">
        <f>STDEV(AT6,AT8,AT10,AT13,AT15)</f>
        <v>47.741520893243539</v>
      </c>
    </row>
    <row r="7" spans="1:65" x14ac:dyDescent="0.15">
      <c r="A7" s="2"/>
      <c r="B7" s="33" t="s">
        <v>287</v>
      </c>
      <c r="C7" s="11" t="s">
        <v>438</v>
      </c>
      <c r="E7" s="29">
        <v>385938.53</v>
      </c>
      <c r="F7" s="28">
        <v>1.23</v>
      </c>
      <c r="G7" s="28">
        <v>102</v>
      </c>
      <c r="H7" s="28">
        <v>33.71</v>
      </c>
      <c r="I7" s="28">
        <v>120.36</v>
      </c>
      <c r="J7" s="28">
        <v>9.4499999999999993</v>
      </c>
      <c r="K7" s="28">
        <v>1.38</v>
      </c>
      <c r="L7" s="28">
        <v>12.08</v>
      </c>
      <c r="M7" s="28">
        <v>13.55</v>
      </c>
      <c r="N7" s="28">
        <v>92.07</v>
      </c>
      <c r="O7" s="28">
        <v>2.98</v>
      </c>
      <c r="P7" s="28">
        <v>5.0199999999999996</v>
      </c>
      <c r="Q7" s="28">
        <v>5.25</v>
      </c>
      <c r="R7" s="28">
        <v>4.53</v>
      </c>
      <c r="S7" s="29">
        <v>1922.74</v>
      </c>
      <c r="T7" s="28">
        <v>44.59</v>
      </c>
      <c r="U7" s="28">
        <v>7.33</v>
      </c>
      <c r="V7" s="28">
        <v>0.192</v>
      </c>
      <c r="W7" s="28">
        <v>1.36</v>
      </c>
      <c r="X7" s="28">
        <v>0.39300000000000002</v>
      </c>
      <c r="Y7" s="28">
        <v>0.217</v>
      </c>
      <c r="Z7" s="28">
        <v>25.74</v>
      </c>
      <c r="AA7" s="28">
        <v>27.72</v>
      </c>
      <c r="AB7" s="28">
        <v>24.37</v>
      </c>
      <c r="AC7" s="28">
        <v>4.01</v>
      </c>
      <c r="AD7" s="28">
        <v>16.489999999999998</v>
      </c>
      <c r="AE7" s="28">
        <v>3.14</v>
      </c>
      <c r="AF7" s="28">
        <v>0.873</v>
      </c>
      <c r="AG7" s="28">
        <v>4.07</v>
      </c>
      <c r="AH7" s="28">
        <v>0.56499999999999995</v>
      </c>
      <c r="AI7" s="28">
        <v>3.62</v>
      </c>
      <c r="AJ7" s="28">
        <v>0.86499999999999999</v>
      </c>
      <c r="AK7" s="28">
        <v>2.58</v>
      </c>
      <c r="AL7" s="28">
        <v>0.35899999999999999</v>
      </c>
      <c r="AM7" s="28">
        <v>2.4700000000000002</v>
      </c>
      <c r="AN7" s="28">
        <v>0.44900000000000001</v>
      </c>
      <c r="AO7" s="28">
        <v>0.11</v>
      </c>
      <c r="AP7" s="28">
        <v>1.9E-2</v>
      </c>
      <c r="AQ7" s="32">
        <v>4.8899999999999997</v>
      </c>
      <c r="AR7" s="32">
        <v>0.93</v>
      </c>
      <c r="AS7" s="32">
        <v>32.520000000000003</v>
      </c>
      <c r="AT7" s="28">
        <f t="shared" si="0"/>
        <v>91.580999999999989</v>
      </c>
      <c r="AU7" s="28">
        <f t="shared" ref="AU7:AU47" si="1">T7/AJ7</f>
        <v>51.549132947976886</v>
      </c>
      <c r="AW7" s="28">
        <v>1.0032949784647933</v>
      </c>
      <c r="AX7" s="28">
        <v>0.64822555348871136</v>
      </c>
      <c r="AY7" s="28">
        <v>1.2458133944418235</v>
      </c>
      <c r="AZ7" s="28">
        <v>0.51900130647589005</v>
      </c>
      <c r="BA7" s="28">
        <v>1.1459535577896005</v>
      </c>
      <c r="BB7" s="28">
        <v>1.3671811203658337</v>
      </c>
      <c r="BC7" s="28">
        <v>0.83141785191936723</v>
      </c>
      <c r="BD7" s="28">
        <v>1.282605795844866</v>
      </c>
      <c r="BE7" s="28">
        <v>1.3038590517271966</v>
      </c>
      <c r="BF7" s="28">
        <v>1.292408168052674</v>
      </c>
      <c r="BG7" s="28">
        <v>2.0062216122157293</v>
      </c>
      <c r="BH7" s="28">
        <v>1.4917941700348298</v>
      </c>
      <c r="BI7" s="28"/>
      <c r="BK7" s="11" t="s">
        <v>438</v>
      </c>
      <c r="BL7" s="28">
        <f>AVERAGE(AT7,AT9,AT11,AT12,AT14,AT16:AT18)</f>
        <v>91.705874999999992</v>
      </c>
      <c r="BM7" s="28">
        <f>STDEV(AT7,AT9,AT11,AT12,AT14,AT16:AT18)</f>
        <v>16.505638546850765</v>
      </c>
    </row>
    <row r="8" spans="1:65" x14ac:dyDescent="0.15">
      <c r="A8" s="2"/>
      <c r="B8" s="33" t="s">
        <v>288</v>
      </c>
      <c r="C8" s="11" t="s">
        <v>439</v>
      </c>
      <c r="E8" s="29">
        <v>385938.53</v>
      </c>
      <c r="F8" s="28">
        <v>1.536</v>
      </c>
      <c r="G8" s="28">
        <v>149.83000000000001</v>
      </c>
      <c r="H8" s="28">
        <v>39.24</v>
      </c>
      <c r="I8" s="28">
        <v>136.21</v>
      </c>
      <c r="J8" s="28">
        <v>12.62</v>
      </c>
      <c r="K8" s="28">
        <v>1.46</v>
      </c>
      <c r="L8" s="28">
        <v>15.48</v>
      </c>
      <c r="M8" s="28">
        <v>9.6300000000000008</v>
      </c>
      <c r="N8" s="28">
        <v>95.6</v>
      </c>
      <c r="O8" s="28">
        <v>3.76</v>
      </c>
      <c r="P8" s="28">
        <v>4.3600000000000003</v>
      </c>
      <c r="Q8" s="28">
        <v>6.12</v>
      </c>
      <c r="R8" s="28">
        <v>5.27</v>
      </c>
      <c r="S8" s="29">
        <v>1934.69</v>
      </c>
      <c r="T8" s="28">
        <v>81.95</v>
      </c>
      <c r="U8" s="28">
        <v>9.01</v>
      </c>
      <c r="V8" s="28">
        <v>0.30199999999999999</v>
      </c>
      <c r="W8" s="28">
        <v>1.37</v>
      </c>
      <c r="X8" s="28">
        <v>0.47799999999999998</v>
      </c>
      <c r="Y8" s="28">
        <v>0.32900000000000001</v>
      </c>
      <c r="Z8" s="28">
        <v>23.51</v>
      </c>
      <c r="AA8" s="28">
        <v>48.45</v>
      </c>
      <c r="AB8" s="28">
        <v>44.78</v>
      </c>
      <c r="AC8" s="28">
        <v>7.27</v>
      </c>
      <c r="AD8" s="28">
        <v>29.69</v>
      </c>
      <c r="AE8" s="28">
        <v>5.63</v>
      </c>
      <c r="AF8" s="28">
        <v>1.4430000000000001</v>
      </c>
      <c r="AG8" s="28">
        <v>7.05</v>
      </c>
      <c r="AH8" s="28">
        <v>1.016</v>
      </c>
      <c r="AI8" s="28">
        <v>6.6</v>
      </c>
      <c r="AJ8" s="28">
        <v>1.5669999999999999</v>
      </c>
      <c r="AK8" s="28">
        <v>4.68</v>
      </c>
      <c r="AL8" s="28">
        <v>0.63700000000000001</v>
      </c>
      <c r="AM8" s="28">
        <v>4.5199999999999996</v>
      </c>
      <c r="AN8" s="28">
        <v>0.746</v>
      </c>
      <c r="AO8" s="28">
        <v>0.115</v>
      </c>
      <c r="AP8" s="28">
        <v>1.8700000000000001E-2</v>
      </c>
      <c r="AQ8" s="32">
        <v>4.6399999999999997</v>
      </c>
      <c r="AR8" s="32">
        <v>0.91800000000000004</v>
      </c>
      <c r="AS8" s="32">
        <v>43.05</v>
      </c>
      <c r="AT8" s="28">
        <f t="shared" si="0"/>
        <v>164.07900000000004</v>
      </c>
      <c r="AU8" s="28">
        <f t="shared" si="1"/>
        <v>52.297383535418</v>
      </c>
      <c r="AW8" s="28">
        <v>1.0048358775868809</v>
      </c>
      <c r="AX8" s="28">
        <v>0.63513114884796318</v>
      </c>
      <c r="AY8" s="28">
        <v>1.2320879338761046</v>
      </c>
      <c r="AZ8" s="28">
        <v>0.53791188171350957</v>
      </c>
      <c r="BA8" s="28">
        <v>1.1448059334592682</v>
      </c>
      <c r="BB8" s="28">
        <v>1.3902172427927313</v>
      </c>
      <c r="BC8" s="28">
        <v>0.7941058935273132</v>
      </c>
      <c r="BD8" s="28">
        <v>1.2503022328029534</v>
      </c>
      <c r="BE8" s="28">
        <v>1.2006361840054953</v>
      </c>
      <c r="BF8" s="28">
        <v>1.2459444469035559</v>
      </c>
      <c r="BG8" s="28">
        <v>2.0292146935982669</v>
      </c>
      <c r="BH8" s="28">
        <v>1.4481712424547548</v>
      </c>
      <c r="BI8" s="28"/>
    </row>
    <row r="9" spans="1:65" x14ac:dyDescent="0.15">
      <c r="A9" s="2"/>
      <c r="B9" s="33" t="s">
        <v>289</v>
      </c>
      <c r="C9" s="11" t="s">
        <v>438</v>
      </c>
      <c r="E9" s="29">
        <v>385938.53</v>
      </c>
      <c r="F9" s="28">
        <v>1.6559999999999999</v>
      </c>
      <c r="G9" s="28">
        <v>694.47</v>
      </c>
      <c r="H9" s="28">
        <v>43.06</v>
      </c>
      <c r="I9" s="28">
        <v>146.22</v>
      </c>
      <c r="J9" s="28">
        <v>12.34</v>
      </c>
      <c r="K9" s="28">
        <v>1.45</v>
      </c>
      <c r="L9" s="28">
        <v>14.58</v>
      </c>
      <c r="M9" s="28">
        <v>9.52</v>
      </c>
      <c r="N9" s="28">
        <v>90.43</v>
      </c>
      <c r="O9" s="28">
        <v>3.94</v>
      </c>
      <c r="P9" s="28">
        <v>4.32</v>
      </c>
      <c r="Q9" s="28">
        <v>4.22</v>
      </c>
      <c r="R9" s="28">
        <v>10.24</v>
      </c>
      <c r="S9" s="29">
        <v>1852.86</v>
      </c>
      <c r="T9" s="28">
        <v>60.38</v>
      </c>
      <c r="U9" s="28">
        <v>12.42</v>
      </c>
      <c r="V9" s="28">
        <v>1.954</v>
      </c>
      <c r="W9" s="28">
        <v>1.67</v>
      </c>
      <c r="X9" s="28">
        <v>0.59499999999999997</v>
      </c>
      <c r="Y9" s="28">
        <v>0.54300000000000004</v>
      </c>
      <c r="Z9" s="28">
        <v>26.31</v>
      </c>
      <c r="AA9" s="28">
        <v>38.18</v>
      </c>
      <c r="AB9" s="28">
        <v>29.34</v>
      </c>
      <c r="AC9" s="28">
        <v>4.43</v>
      </c>
      <c r="AD9" s="28">
        <v>18.46</v>
      </c>
      <c r="AE9" s="28">
        <v>3.53</v>
      </c>
      <c r="AF9" s="28">
        <v>0.86</v>
      </c>
      <c r="AG9" s="28">
        <v>4.67</v>
      </c>
      <c r="AH9" s="28">
        <v>0.60199999999999998</v>
      </c>
      <c r="AI9" s="28">
        <v>3.94</v>
      </c>
      <c r="AJ9" s="28">
        <v>0.98699999999999999</v>
      </c>
      <c r="AK9" s="28">
        <v>3.06</v>
      </c>
      <c r="AL9" s="28">
        <v>0.443</v>
      </c>
      <c r="AM9" s="28">
        <v>3.23</v>
      </c>
      <c r="AN9" s="28">
        <v>0.52100000000000002</v>
      </c>
      <c r="AO9" s="28">
        <v>0.17399999999999999</v>
      </c>
      <c r="AP9" s="28">
        <v>0.16689999999999999</v>
      </c>
      <c r="AQ9" s="32">
        <v>5.25</v>
      </c>
      <c r="AR9" s="32">
        <v>0.72699999999999998</v>
      </c>
      <c r="AS9" s="32">
        <v>51.23</v>
      </c>
      <c r="AT9" s="28">
        <f t="shared" si="0"/>
        <v>112.253</v>
      </c>
      <c r="AU9" s="28">
        <f t="shared" si="1"/>
        <v>61.175278622087134</v>
      </c>
      <c r="AW9" s="28">
        <v>0.92703103388748664</v>
      </c>
      <c r="AX9" s="28">
        <v>0.55726996346191393</v>
      </c>
      <c r="AY9" s="28">
        <v>1.2677648302930469</v>
      </c>
      <c r="AZ9" s="28">
        <v>0.49107254941080841</v>
      </c>
      <c r="BA9" s="28">
        <v>1.0988481417199591</v>
      </c>
      <c r="BB9" s="28">
        <v>1.3236362315682431</v>
      </c>
      <c r="BC9" s="28">
        <v>0.87570226768028792</v>
      </c>
      <c r="BD9" s="28">
        <v>1.5714147991041634</v>
      </c>
      <c r="BE9" s="28">
        <v>1.1662034105036003</v>
      </c>
      <c r="BF9" s="28">
        <v>1.3709190230818575</v>
      </c>
      <c r="BG9" s="28">
        <v>2.4336083782082119</v>
      </c>
      <c r="BH9" s="28">
        <v>1.8354415660292804</v>
      </c>
      <c r="BI9" s="28"/>
    </row>
    <row r="10" spans="1:65" x14ac:dyDescent="0.15">
      <c r="A10" s="2"/>
      <c r="B10" s="33" t="s">
        <v>290</v>
      </c>
      <c r="C10" s="11" t="s">
        <v>439</v>
      </c>
      <c r="E10" s="29">
        <v>385938.53</v>
      </c>
      <c r="F10" s="28">
        <v>1.8680000000000001</v>
      </c>
      <c r="G10" s="28">
        <v>332.28</v>
      </c>
      <c r="H10" s="28">
        <v>42.52</v>
      </c>
      <c r="I10" s="28">
        <v>166.53</v>
      </c>
      <c r="J10" s="28">
        <v>9.43</v>
      </c>
      <c r="K10" s="28">
        <v>1.35</v>
      </c>
      <c r="L10" s="28">
        <v>16.16</v>
      </c>
      <c r="M10" s="28">
        <v>9.7100000000000009</v>
      </c>
      <c r="N10" s="28">
        <v>91.75</v>
      </c>
      <c r="O10" s="28">
        <v>4.0199999999999996</v>
      </c>
      <c r="P10" s="28">
        <v>4.68</v>
      </c>
      <c r="Q10" s="28">
        <v>5.42</v>
      </c>
      <c r="R10" s="28">
        <v>7.12</v>
      </c>
      <c r="S10" s="29">
        <v>1798.42</v>
      </c>
      <c r="T10" s="28">
        <v>107.05</v>
      </c>
      <c r="U10" s="28">
        <v>13.01</v>
      </c>
      <c r="V10" s="28">
        <v>0.85899999999999999</v>
      </c>
      <c r="W10" s="28">
        <v>1.75</v>
      </c>
      <c r="X10" s="28">
        <v>0.441</v>
      </c>
      <c r="Y10" s="28">
        <v>0.443</v>
      </c>
      <c r="Z10" s="28">
        <v>26.38</v>
      </c>
      <c r="AA10" s="28">
        <v>64.290000000000006</v>
      </c>
      <c r="AB10" s="28">
        <v>53.27</v>
      </c>
      <c r="AC10" s="28">
        <v>8.14</v>
      </c>
      <c r="AD10" s="28">
        <v>35.21</v>
      </c>
      <c r="AE10" s="28">
        <v>6.31</v>
      </c>
      <c r="AF10" s="28">
        <v>1.6930000000000001</v>
      </c>
      <c r="AG10" s="28">
        <v>8.6</v>
      </c>
      <c r="AH10" s="28">
        <v>1.143</v>
      </c>
      <c r="AI10" s="28">
        <v>7.75</v>
      </c>
      <c r="AJ10" s="28">
        <v>1.825</v>
      </c>
      <c r="AK10" s="28">
        <v>5.62</v>
      </c>
      <c r="AL10" s="28">
        <v>0.85</v>
      </c>
      <c r="AM10" s="28">
        <v>5.76</v>
      </c>
      <c r="AN10" s="28">
        <v>0.98799999999999999</v>
      </c>
      <c r="AO10" s="28">
        <v>0.17699999999999999</v>
      </c>
      <c r="AP10" s="28">
        <v>4.6399999999999997E-2</v>
      </c>
      <c r="AQ10" s="32">
        <v>5.34</v>
      </c>
      <c r="AR10" s="32">
        <v>0.99399999999999999</v>
      </c>
      <c r="AS10" s="32">
        <v>59.66</v>
      </c>
      <c r="AT10" s="28">
        <f t="shared" si="0"/>
        <v>201.44899999999998</v>
      </c>
      <c r="AU10" s="28">
        <f t="shared" si="1"/>
        <v>58.657534246575345</v>
      </c>
      <c r="AW10" s="28">
        <v>0.94844404032296725</v>
      </c>
      <c r="AX10" s="28">
        <v>0.55859922422422426</v>
      </c>
      <c r="AY10" s="28">
        <v>1.2333111981760629</v>
      </c>
      <c r="AZ10" s="28">
        <v>0.51382863824299285</v>
      </c>
      <c r="BA10" s="28">
        <v>1.0795440515880581</v>
      </c>
      <c r="BB10" s="28">
        <v>1.4565301312527938</v>
      </c>
      <c r="BC10" s="28">
        <v>0.82688290794066333</v>
      </c>
      <c r="BD10" s="28">
        <v>1.4802793704001793</v>
      </c>
      <c r="BE10" s="28">
        <v>1.2550044549169985</v>
      </c>
      <c r="BF10" s="28">
        <v>1.3523985210710787</v>
      </c>
      <c r="BG10" s="28">
        <v>2.2671909172638771</v>
      </c>
      <c r="BH10" s="28">
        <v>1.6203682913736728</v>
      </c>
      <c r="BI10" s="28"/>
    </row>
    <row r="11" spans="1:65" x14ac:dyDescent="0.15">
      <c r="A11" s="2"/>
      <c r="B11" s="33" t="s">
        <v>291</v>
      </c>
      <c r="C11" s="11" t="s">
        <v>438</v>
      </c>
      <c r="E11" s="29">
        <v>385938.53</v>
      </c>
      <c r="F11" s="28">
        <v>1.65</v>
      </c>
      <c r="G11" s="28">
        <v>266.27</v>
      </c>
      <c r="H11" s="28">
        <v>37</v>
      </c>
      <c r="I11" s="28">
        <v>122.11</v>
      </c>
      <c r="J11" s="28">
        <v>14.16</v>
      </c>
      <c r="K11" s="28">
        <v>1.22</v>
      </c>
      <c r="L11" s="28">
        <v>16.13</v>
      </c>
      <c r="M11" s="28">
        <v>9.8800000000000008</v>
      </c>
      <c r="N11" s="28">
        <v>105.25</v>
      </c>
      <c r="O11" s="28">
        <v>3.51</v>
      </c>
      <c r="P11" s="28">
        <v>3.49</v>
      </c>
      <c r="Q11" s="28">
        <v>3.5</v>
      </c>
      <c r="R11" s="28">
        <v>6.18</v>
      </c>
      <c r="S11" s="29">
        <v>1834.79</v>
      </c>
      <c r="T11" s="28">
        <v>49.4</v>
      </c>
      <c r="U11" s="28">
        <v>11.14</v>
      </c>
      <c r="V11" s="28">
        <v>0.69199999999999995</v>
      </c>
      <c r="W11" s="28">
        <v>2.2200000000000002</v>
      </c>
      <c r="X11" s="28">
        <v>0.46700000000000003</v>
      </c>
      <c r="Y11" s="28">
        <v>0.45700000000000002</v>
      </c>
      <c r="Z11" s="28">
        <v>24.02</v>
      </c>
      <c r="AA11" s="28">
        <v>27.62</v>
      </c>
      <c r="AB11" s="28">
        <v>25.95</v>
      </c>
      <c r="AC11" s="28">
        <v>4.17</v>
      </c>
      <c r="AD11" s="28">
        <v>17.600000000000001</v>
      </c>
      <c r="AE11" s="28">
        <v>3.43</v>
      </c>
      <c r="AF11" s="28">
        <v>0.96399999999999997</v>
      </c>
      <c r="AG11" s="28">
        <v>4.49</v>
      </c>
      <c r="AH11" s="28">
        <v>0.61299999999999999</v>
      </c>
      <c r="AI11" s="28">
        <v>4.09</v>
      </c>
      <c r="AJ11" s="28">
        <v>0.91300000000000003</v>
      </c>
      <c r="AK11" s="28">
        <v>2.83</v>
      </c>
      <c r="AL11" s="28">
        <v>0.38400000000000001</v>
      </c>
      <c r="AM11" s="28">
        <v>2.72</v>
      </c>
      <c r="AN11" s="28">
        <v>0.437</v>
      </c>
      <c r="AO11" s="28">
        <v>0.125</v>
      </c>
      <c r="AP11" s="28">
        <v>3.8300000000000001E-2</v>
      </c>
      <c r="AQ11" s="32">
        <v>3.58</v>
      </c>
      <c r="AR11" s="32">
        <v>0.01</v>
      </c>
      <c r="AS11" s="32">
        <v>30.12</v>
      </c>
      <c r="AT11" s="28">
        <f t="shared" si="0"/>
        <v>96.210999999999999</v>
      </c>
      <c r="AU11" s="28">
        <f t="shared" si="1"/>
        <v>54.107338444687841</v>
      </c>
      <c r="AW11" s="28">
        <v>1.064323818463828</v>
      </c>
      <c r="AX11" s="28">
        <v>0.64301139374668781</v>
      </c>
      <c r="AY11" s="28">
        <v>1.3086568582971461</v>
      </c>
      <c r="AZ11" s="28">
        <v>0.54548257772126363</v>
      </c>
      <c r="BA11" s="28">
        <v>1.1175233732008467</v>
      </c>
      <c r="BB11" s="28">
        <v>1.4140876130672049</v>
      </c>
      <c r="BC11" s="28">
        <v>0.75227710194025255</v>
      </c>
      <c r="BD11" s="28">
        <v>1.1699281058721169</v>
      </c>
      <c r="BE11" s="28">
        <v>1.3215201602211921</v>
      </c>
      <c r="BF11" s="28">
        <v>1.3116618987412578</v>
      </c>
      <c r="BG11" s="28">
        <v>2.0383310333175992</v>
      </c>
      <c r="BH11" s="28">
        <v>1.3926671822941454</v>
      </c>
      <c r="BI11" s="28"/>
    </row>
    <row r="12" spans="1:65" x14ac:dyDescent="0.15">
      <c r="A12" s="2"/>
      <c r="B12" s="33" t="s">
        <v>292</v>
      </c>
      <c r="C12" s="11" t="s">
        <v>438</v>
      </c>
      <c r="E12" s="29">
        <v>385938.56</v>
      </c>
      <c r="F12" s="28">
        <v>1.1819999999999999</v>
      </c>
      <c r="G12" s="28">
        <v>132.63999999999999</v>
      </c>
      <c r="H12" s="28">
        <v>43.81</v>
      </c>
      <c r="I12" s="28">
        <v>123.62</v>
      </c>
      <c r="J12" s="28">
        <v>8</v>
      </c>
      <c r="K12" s="28">
        <v>1.282</v>
      </c>
      <c r="L12" s="28">
        <v>14.72</v>
      </c>
      <c r="M12" s="28">
        <v>9.56</v>
      </c>
      <c r="N12" s="28">
        <v>111.19</v>
      </c>
      <c r="O12" s="28">
        <v>2.84</v>
      </c>
      <c r="P12" s="28">
        <v>3.51</v>
      </c>
      <c r="Q12" s="28">
        <v>3.26</v>
      </c>
      <c r="R12" s="28">
        <v>4.28</v>
      </c>
      <c r="S12" s="29">
        <v>1828.71</v>
      </c>
      <c r="T12" s="28">
        <v>32.6</v>
      </c>
      <c r="U12" s="28">
        <v>5.88</v>
      </c>
      <c r="V12" s="28">
        <v>0.27800000000000002</v>
      </c>
      <c r="W12" s="28">
        <v>1.68</v>
      </c>
      <c r="X12" s="28">
        <v>0.379</v>
      </c>
      <c r="Y12" s="28">
        <v>0.28999999999999998</v>
      </c>
      <c r="Z12" s="28">
        <v>20.32</v>
      </c>
      <c r="AA12" s="28">
        <v>20.02</v>
      </c>
      <c r="AB12" s="28">
        <v>17.21</v>
      </c>
      <c r="AC12" s="28">
        <v>2.76</v>
      </c>
      <c r="AD12" s="28">
        <v>11.51</v>
      </c>
      <c r="AE12" s="28">
        <v>2.31</v>
      </c>
      <c r="AF12" s="28">
        <v>0.64</v>
      </c>
      <c r="AG12" s="28">
        <v>2.77</v>
      </c>
      <c r="AH12" s="28">
        <v>0.38100000000000001</v>
      </c>
      <c r="AI12" s="28">
        <v>2.69</v>
      </c>
      <c r="AJ12" s="28">
        <v>0.60599999999999998</v>
      </c>
      <c r="AK12" s="28">
        <v>1.9079999999999999</v>
      </c>
      <c r="AL12" s="28">
        <v>0.26600000000000001</v>
      </c>
      <c r="AM12" s="28">
        <v>1.67</v>
      </c>
      <c r="AN12" s="28">
        <v>0.30199999999999999</v>
      </c>
      <c r="AO12" s="28">
        <v>8.6999999999999994E-2</v>
      </c>
      <c r="AP12" s="28">
        <v>2.3900000000000001E-2</v>
      </c>
      <c r="AQ12" s="32">
        <v>3.92</v>
      </c>
      <c r="AR12" s="32">
        <v>0.39900000000000002</v>
      </c>
      <c r="AS12" s="32">
        <v>46.43</v>
      </c>
      <c r="AT12" s="28">
        <f t="shared" si="0"/>
        <v>65.043000000000006</v>
      </c>
      <c r="AU12" s="28">
        <f t="shared" si="1"/>
        <v>53.795379537953799</v>
      </c>
      <c r="AW12" s="28">
        <v>1.0191117465505026</v>
      </c>
      <c r="AX12" s="28">
        <v>0.70532448616280963</v>
      </c>
      <c r="AY12" s="28">
        <v>1.3315902859381121</v>
      </c>
      <c r="AZ12" s="28">
        <v>0.51683464788833633</v>
      </c>
      <c r="BA12" s="28">
        <v>1.1248933885480588</v>
      </c>
      <c r="BB12" s="28">
        <v>1.3809801309801311</v>
      </c>
      <c r="BC12" s="28">
        <v>0.88811800482804015</v>
      </c>
      <c r="BD12" s="28">
        <v>1.2591623036649213</v>
      </c>
      <c r="BE12" s="28">
        <v>1.3428134188290228</v>
      </c>
      <c r="BF12" s="28">
        <v>1.2724199730179646</v>
      </c>
      <c r="BG12" s="28">
        <v>2.0356026829665792</v>
      </c>
      <c r="BH12" s="28">
        <v>1.5435655769396972</v>
      </c>
      <c r="BI12" s="28"/>
    </row>
    <row r="13" spans="1:65" x14ac:dyDescent="0.15">
      <c r="A13" s="2"/>
      <c r="B13" s="33" t="s">
        <v>293</v>
      </c>
      <c r="C13" s="11" t="s">
        <v>439</v>
      </c>
      <c r="E13" s="29">
        <v>385938.56</v>
      </c>
      <c r="F13" s="28">
        <v>1.4450000000000001</v>
      </c>
      <c r="G13" s="28">
        <v>229.68</v>
      </c>
      <c r="H13" s="28">
        <v>39.86</v>
      </c>
      <c r="I13" s="28">
        <v>162.38</v>
      </c>
      <c r="J13" s="28">
        <v>7.44</v>
      </c>
      <c r="K13" s="28">
        <v>1.1180000000000001</v>
      </c>
      <c r="L13" s="28">
        <v>16.29</v>
      </c>
      <c r="M13" s="28">
        <v>8.51</v>
      </c>
      <c r="N13" s="28">
        <v>89.27</v>
      </c>
      <c r="O13" s="28">
        <v>3.19</v>
      </c>
      <c r="P13" s="28">
        <v>3.53</v>
      </c>
      <c r="Q13" s="28">
        <v>4.43</v>
      </c>
      <c r="R13" s="28">
        <v>3.88</v>
      </c>
      <c r="S13" s="29">
        <v>1894.14</v>
      </c>
      <c r="T13" s="28">
        <v>71.97</v>
      </c>
      <c r="U13" s="28">
        <v>9.6199999999999992</v>
      </c>
      <c r="V13" s="28">
        <v>0.46800000000000003</v>
      </c>
      <c r="W13" s="28">
        <v>1.06</v>
      </c>
      <c r="X13" s="28">
        <v>0.58299999999999996</v>
      </c>
      <c r="Y13" s="28">
        <v>0.23699999999999999</v>
      </c>
      <c r="Z13" s="28">
        <v>21.17</v>
      </c>
      <c r="AA13" s="28">
        <v>40.78</v>
      </c>
      <c r="AB13" s="28">
        <v>35.590000000000003</v>
      </c>
      <c r="AC13" s="28">
        <v>5.72</v>
      </c>
      <c r="AD13" s="28">
        <v>24.28</v>
      </c>
      <c r="AE13" s="28">
        <v>4.6100000000000003</v>
      </c>
      <c r="AF13" s="28">
        <v>1.181</v>
      </c>
      <c r="AG13" s="28">
        <v>5.76</v>
      </c>
      <c r="AH13" s="28">
        <v>0.79300000000000004</v>
      </c>
      <c r="AI13" s="28">
        <v>5.46</v>
      </c>
      <c r="AJ13" s="28">
        <v>1.294</v>
      </c>
      <c r="AK13" s="28">
        <v>3.99</v>
      </c>
      <c r="AL13" s="28">
        <v>0.55900000000000005</v>
      </c>
      <c r="AM13" s="28">
        <v>4.0599999999999996</v>
      </c>
      <c r="AN13" s="28">
        <v>0.67400000000000004</v>
      </c>
      <c r="AO13" s="28">
        <v>0.10299999999999999</v>
      </c>
      <c r="AP13" s="28">
        <v>2.29E-2</v>
      </c>
      <c r="AQ13" s="32">
        <v>3.75</v>
      </c>
      <c r="AR13" s="32">
        <v>0.53200000000000003</v>
      </c>
      <c r="AS13" s="32">
        <v>55.08</v>
      </c>
      <c r="AT13" s="28">
        <f t="shared" si="0"/>
        <v>134.751</v>
      </c>
      <c r="AU13" s="28">
        <f t="shared" si="1"/>
        <v>55.618238021638327</v>
      </c>
      <c r="AW13" s="28">
        <v>0.96837570700031284</v>
      </c>
      <c r="AX13" s="28">
        <v>0.57898637553809984</v>
      </c>
      <c r="AY13" s="28">
        <v>1.2822497322497326</v>
      </c>
      <c r="AZ13" s="28">
        <v>0.52131114327158279</v>
      </c>
      <c r="BA13" s="28">
        <v>1.1136805191831674</v>
      </c>
      <c r="BB13" s="28">
        <v>1.4045553145336225</v>
      </c>
      <c r="BC13" s="28">
        <v>0.74412219843705674</v>
      </c>
      <c r="BD13" s="28">
        <v>1.2852153865373475</v>
      </c>
      <c r="BE13" s="28">
        <v>1.2223228718835197</v>
      </c>
      <c r="BF13" s="28">
        <v>1.2868095282991578</v>
      </c>
      <c r="BG13" s="28">
        <v>2.1562333628097865</v>
      </c>
      <c r="BH13" s="28">
        <v>1.4905099321183055</v>
      </c>
      <c r="BI13" s="28"/>
    </row>
    <row r="14" spans="1:65" x14ac:dyDescent="0.15">
      <c r="A14" s="2"/>
      <c r="B14" s="33" t="s">
        <v>294</v>
      </c>
      <c r="C14" s="11" t="s">
        <v>438</v>
      </c>
      <c r="E14" s="29">
        <v>385938.53</v>
      </c>
      <c r="F14" s="28">
        <v>1.444</v>
      </c>
      <c r="G14" s="28">
        <v>164.8</v>
      </c>
      <c r="H14" s="28">
        <v>33.53</v>
      </c>
      <c r="I14" s="28">
        <v>94.48</v>
      </c>
      <c r="J14" s="28">
        <v>16.46</v>
      </c>
      <c r="K14" s="28">
        <v>1.3</v>
      </c>
      <c r="L14" s="28">
        <v>12.9</v>
      </c>
      <c r="M14" s="28">
        <v>11.17</v>
      </c>
      <c r="N14" s="28">
        <v>90.29</v>
      </c>
      <c r="O14" s="28">
        <v>3.41</v>
      </c>
      <c r="P14" s="28">
        <v>5.08</v>
      </c>
      <c r="Q14" s="28">
        <v>4.38</v>
      </c>
      <c r="R14" s="28">
        <v>5.78</v>
      </c>
      <c r="S14" s="29">
        <v>1797.11</v>
      </c>
      <c r="T14" s="28">
        <v>47.59</v>
      </c>
      <c r="U14" s="28">
        <v>6.31</v>
      </c>
      <c r="V14" s="28">
        <v>0.37</v>
      </c>
      <c r="W14" s="28">
        <v>2.44</v>
      </c>
      <c r="X14" s="28">
        <v>1.075</v>
      </c>
      <c r="Y14" s="28">
        <v>0.35399999999999998</v>
      </c>
      <c r="Z14" s="28">
        <v>28.13</v>
      </c>
      <c r="AA14" s="28">
        <v>28.34</v>
      </c>
      <c r="AB14" s="28">
        <v>27.16</v>
      </c>
      <c r="AC14" s="28">
        <v>4.3600000000000003</v>
      </c>
      <c r="AD14" s="28">
        <v>18.64</v>
      </c>
      <c r="AE14" s="28">
        <v>3.72</v>
      </c>
      <c r="AF14" s="28">
        <v>0.94699999999999995</v>
      </c>
      <c r="AG14" s="28">
        <v>4.43</v>
      </c>
      <c r="AH14" s="28">
        <v>0.59899999999999998</v>
      </c>
      <c r="AI14" s="28">
        <v>4.21</v>
      </c>
      <c r="AJ14" s="28">
        <v>0.97399999999999998</v>
      </c>
      <c r="AK14" s="28">
        <v>2.98</v>
      </c>
      <c r="AL14" s="28">
        <v>0.42199999999999999</v>
      </c>
      <c r="AM14" s="28">
        <v>2.61</v>
      </c>
      <c r="AN14" s="28">
        <v>0.46300000000000002</v>
      </c>
      <c r="AO14" s="28">
        <v>0.1</v>
      </c>
      <c r="AP14" s="28">
        <v>1.8100000000000002E-2</v>
      </c>
      <c r="AQ14" s="32">
        <v>5.27</v>
      </c>
      <c r="AR14" s="32">
        <v>0.72299999999999998</v>
      </c>
      <c r="AS14" s="32">
        <v>36.26</v>
      </c>
      <c r="AT14" s="28">
        <f t="shared" si="0"/>
        <v>99.855000000000004</v>
      </c>
      <c r="AU14" s="28">
        <f t="shared" si="1"/>
        <v>48.860369609856271</v>
      </c>
      <c r="AW14" s="28">
        <v>1.0452602639778017</v>
      </c>
      <c r="AX14" s="28">
        <v>0.72676814745780272</v>
      </c>
      <c r="AY14" s="28">
        <v>1.3574510290106621</v>
      </c>
      <c r="AZ14" s="28">
        <v>0.55226699990561368</v>
      </c>
      <c r="BA14" s="28">
        <v>1.1082801266892508</v>
      </c>
      <c r="BB14" s="28">
        <v>1.3421043562172594</v>
      </c>
      <c r="BC14" s="28">
        <v>0.80441916912398947</v>
      </c>
      <c r="BD14" s="28">
        <v>1.1068442830602936</v>
      </c>
      <c r="BE14" s="28">
        <v>1.2446995576379123</v>
      </c>
      <c r="BF14" s="28">
        <v>1.2851688601699585</v>
      </c>
      <c r="BG14" s="28">
        <v>1.8726896460617251</v>
      </c>
      <c r="BH14" s="28">
        <v>1.3492433094398126</v>
      </c>
      <c r="BI14" s="28"/>
    </row>
    <row r="15" spans="1:65" x14ac:dyDescent="0.15">
      <c r="A15" s="2"/>
      <c r="B15" s="33" t="s">
        <v>295</v>
      </c>
      <c r="C15" s="11" t="s">
        <v>439</v>
      </c>
      <c r="E15" s="29">
        <v>385938.56</v>
      </c>
      <c r="F15" s="28">
        <v>1.1910000000000001</v>
      </c>
      <c r="G15" s="28">
        <v>103.41</v>
      </c>
      <c r="H15" s="28">
        <v>30.43</v>
      </c>
      <c r="I15" s="28">
        <v>120.03</v>
      </c>
      <c r="J15" s="28">
        <v>6.89</v>
      </c>
      <c r="K15" s="28">
        <v>0.66700000000000004</v>
      </c>
      <c r="L15" s="28">
        <v>12.89</v>
      </c>
      <c r="M15" s="28">
        <v>8.98</v>
      </c>
      <c r="N15" s="28">
        <v>84.7</v>
      </c>
      <c r="O15" s="28">
        <v>2.95</v>
      </c>
      <c r="P15" s="28">
        <v>4.03</v>
      </c>
      <c r="Q15" s="28">
        <v>3.47</v>
      </c>
      <c r="R15" s="28">
        <v>3.67</v>
      </c>
      <c r="S15" s="29">
        <v>1838.44</v>
      </c>
      <c r="T15" s="28">
        <v>39.89</v>
      </c>
      <c r="U15" s="28">
        <v>7</v>
      </c>
      <c r="V15" s="28">
        <v>0.216</v>
      </c>
      <c r="W15" s="28">
        <v>1.22</v>
      </c>
      <c r="X15" s="28">
        <v>0.39500000000000002</v>
      </c>
      <c r="Y15" s="28">
        <v>0.23899999999999999</v>
      </c>
      <c r="Z15" s="28">
        <v>22.26</v>
      </c>
      <c r="AA15" s="28">
        <v>25.39</v>
      </c>
      <c r="AB15" s="28">
        <v>21.65</v>
      </c>
      <c r="AC15" s="28">
        <v>3.46</v>
      </c>
      <c r="AD15" s="28">
        <v>14.33</v>
      </c>
      <c r="AE15" s="28">
        <v>2.78</v>
      </c>
      <c r="AF15" s="28">
        <v>0.72699999999999998</v>
      </c>
      <c r="AG15" s="28">
        <v>3.53</v>
      </c>
      <c r="AH15" s="28">
        <v>0.47199999999999998</v>
      </c>
      <c r="AI15" s="28">
        <v>3.13</v>
      </c>
      <c r="AJ15" s="28">
        <v>0.73</v>
      </c>
      <c r="AK15" s="28">
        <v>2.3199999999999998</v>
      </c>
      <c r="AL15" s="28">
        <v>0.32700000000000001</v>
      </c>
      <c r="AM15" s="28">
        <v>2.23</v>
      </c>
      <c r="AN15" s="28">
        <v>0.36299999999999999</v>
      </c>
      <c r="AO15" s="28">
        <v>6.3100000000000003E-2</v>
      </c>
      <c r="AP15" s="28">
        <v>1.2999999999999999E-2</v>
      </c>
      <c r="AQ15" s="32">
        <v>4.5</v>
      </c>
      <c r="AR15" s="32">
        <v>0.63300000000000001</v>
      </c>
      <c r="AS15" s="32">
        <v>36.72</v>
      </c>
      <c r="AT15" s="28">
        <f t="shared" si="0"/>
        <v>81.438999999999993</v>
      </c>
      <c r="AU15" s="28">
        <f t="shared" si="1"/>
        <v>54.643835616438359</v>
      </c>
      <c r="AW15" s="28">
        <v>0.99601366182207152</v>
      </c>
      <c r="AX15" s="28">
        <v>0.63567244374419263</v>
      </c>
      <c r="AY15" s="28">
        <v>1.2783106806228193</v>
      </c>
      <c r="AZ15" s="28">
        <v>0.51487641478921575</v>
      </c>
      <c r="BA15" s="28">
        <v>1.1281032466417293</v>
      </c>
      <c r="BB15" s="28">
        <v>1.3352010699133003</v>
      </c>
      <c r="BC15" s="28">
        <v>0.84349188833845945</v>
      </c>
      <c r="BD15" s="28">
        <v>1.3269285095483823</v>
      </c>
      <c r="BE15" s="28">
        <v>1.2538991893051203</v>
      </c>
      <c r="BF15" s="28">
        <v>1.3199900085987832</v>
      </c>
      <c r="BG15" s="28">
        <v>2.1024229788352566</v>
      </c>
      <c r="BH15" s="28">
        <v>1.57236310891733</v>
      </c>
      <c r="BI15" s="28"/>
    </row>
    <row r="16" spans="1:65" x14ac:dyDescent="0.15">
      <c r="A16" s="2"/>
      <c r="B16" s="33" t="s">
        <v>296</v>
      </c>
      <c r="C16" s="11" t="s">
        <v>438</v>
      </c>
      <c r="E16" s="29">
        <v>385938.56</v>
      </c>
      <c r="F16" s="28">
        <v>1.252</v>
      </c>
      <c r="G16" s="28">
        <v>133</v>
      </c>
      <c r="H16" s="28">
        <v>36.39</v>
      </c>
      <c r="I16" s="28">
        <v>136.27000000000001</v>
      </c>
      <c r="J16" s="28">
        <v>8.5399999999999991</v>
      </c>
      <c r="K16" s="28">
        <v>1.02</v>
      </c>
      <c r="L16" s="28">
        <v>14.43</v>
      </c>
      <c r="M16" s="28">
        <v>8.9600000000000009</v>
      </c>
      <c r="N16" s="28">
        <v>99.2</v>
      </c>
      <c r="O16" s="28">
        <v>3.39</v>
      </c>
      <c r="P16" s="28">
        <v>3.44</v>
      </c>
      <c r="Q16" s="28">
        <v>4.34</v>
      </c>
      <c r="R16" s="28">
        <v>3.91</v>
      </c>
      <c r="S16" s="29">
        <v>1870.87</v>
      </c>
      <c r="T16" s="28">
        <v>54.18</v>
      </c>
      <c r="U16" s="28">
        <v>7.61</v>
      </c>
      <c r="V16" s="28">
        <v>0.32900000000000001</v>
      </c>
      <c r="W16" s="28">
        <v>1.07</v>
      </c>
      <c r="X16" s="28">
        <v>0.40699999999999997</v>
      </c>
      <c r="Y16" s="28">
        <v>0.23799999999999999</v>
      </c>
      <c r="Z16" s="28">
        <v>21.8</v>
      </c>
      <c r="AA16" s="28">
        <v>33.47</v>
      </c>
      <c r="AB16" s="28">
        <v>28.21</v>
      </c>
      <c r="AC16" s="28">
        <v>4.3899999999999997</v>
      </c>
      <c r="AD16" s="28">
        <v>19.25</v>
      </c>
      <c r="AE16" s="28">
        <v>3.67</v>
      </c>
      <c r="AF16" s="28">
        <v>0.91</v>
      </c>
      <c r="AG16" s="28">
        <v>4.72</v>
      </c>
      <c r="AH16" s="28">
        <v>0.61</v>
      </c>
      <c r="AI16" s="28">
        <v>4.2300000000000004</v>
      </c>
      <c r="AJ16" s="28">
        <v>1.0229999999999999</v>
      </c>
      <c r="AK16" s="28">
        <v>3.09</v>
      </c>
      <c r="AL16" s="28">
        <v>0.43099999999999999</v>
      </c>
      <c r="AM16" s="28">
        <v>3.1</v>
      </c>
      <c r="AN16" s="28">
        <v>0.502</v>
      </c>
      <c r="AO16" s="28">
        <v>6.4000000000000001E-2</v>
      </c>
      <c r="AP16" s="28">
        <v>1.1900000000000001E-2</v>
      </c>
      <c r="AQ16" s="32">
        <v>4.4000000000000004</v>
      </c>
      <c r="AR16" s="32">
        <v>0.44600000000000001</v>
      </c>
      <c r="AS16" s="32">
        <v>45.55</v>
      </c>
      <c r="AT16" s="28">
        <f t="shared" si="0"/>
        <v>107.60599999999998</v>
      </c>
      <c r="AU16" s="28">
        <f t="shared" si="1"/>
        <v>52.961876832844581</v>
      </c>
      <c r="AW16" s="28">
        <v>0.99106145707710813</v>
      </c>
      <c r="AX16" s="28">
        <v>0.60366753850624821</v>
      </c>
      <c r="AY16" s="28">
        <v>1.3300539719674118</v>
      </c>
      <c r="AZ16" s="28">
        <v>0.51610707062732941</v>
      </c>
      <c r="BA16" s="28">
        <v>1.0781722896514543</v>
      </c>
      <c r="BB16" s="28">
        <v>1.3668518130370992</v>
      </c>
      <c r="BC16" s="28">
        <v>0.79986573213984113</v>
      </c>
      <c r="BD16" s="28">
        <v>1.3250103428106765</v>
      </c>
      <c r="BE16" s="28">
        <v>1.1983580604923127</v>
      </c>
      <c r="BF16" s="28">
        <v>1.3572828006158342</v>
      </c>
      <c r="BG16" s="28">
        <v>2.0728563171733168</v>
      </c>
      <c r="BH16" s="28">
        <v>1.5429836132453931</v>
      </c>
      <c r="BI16" s="28"/>
    </row>
    <row r="17" spans="1:65" x14ac:dyDescent="0.15">
      <c r="A17" s="2"/>
      <c r="B17" s="33" t="s">
        <v>297</v>
      </c>
      <c r="C17" s="11" t="s">
        <v>438</v>
      </c>
      <c r="E17" s="29">
        <v>385938.53</v>
      </c>
      <c r="F17" s="28">
        <v>1.177</v>
      </c>
      <c r="G17" s="28">
        <v>126.7</v>
      </c>
      <c r="H17" s="28">
        <v>40.11</v>
      </c>
      <c r="I17" s="28">
        <v>111.19</v>
      </c>
      <c r="J17" s="28">
        <v>8.33</v>
      </c>
      <c r="K17" s="28">
        <v>0.89</v>
      </c>
      <c r="L17" s="28">
        <v>14.44</v>
      </c>
      <c r="M17" s="28">
        <v>10.08</v>
      </c>
      <c r="N17" s="28">
        <v>113.11</v>
      </c>
      <c r="O17" s="28">
        <v>3.07</v>
      </c>
      <c r="P17" s="28">
        <v>4.42</v>
      </c>
      <c r="Q17" s="28">
        <v>3.79</v>
      </c>
      <c r="R17" s="28">
        <v>4.1500000000000004</v>
      </c>
      <c r="S17" s="29">
        <v>1804.97</v>
      </c>
      <c r="T17" s="28">
        <v>47.73</v>
      </c>
      <c r="U17" s="28">
        <v>7.39</v>
      </c>
      <c r="V17" s="28">
        <v>0.34</v>
      </c>
      <c r="W17" s="28">
        <v>1.54</v>
      </c>
      <c r="X17" s="28">
        <v>0.376</v>
      </c>
      <c r="Y17" s="28">
        <v>0.26300000000000001</v>
      </c>
      <c r="Z17" s="28">
        <v>24.09</v>
      </c>
      <c r="AA17" s="28">
        <v>29.06</v>
      </c>
      <c r="AB17" s="28">
        <v>22.51</v>
      </c>
      <c r="AC17" s="28">
        <v>3.78</v>
      </c>
      <c r="AD17" s="28">
        <v>16.18</v>
      </c>
      <c r="AE17" s="28">
        <v>3.07</v>
      </c>
      <c r="AF17" s="28">
        <v>0.76800000000000002</v>
      </c>
      <c r="AG17" s="28">
        <v>3.82</v>
      </c>
      <c r="AH17" s="28">
        <v>0.49399999999999999</v>
      </c>
      <c r="AI17" s="28">
        <v>3.59</v>
      </c>
      <c r="AJ17" s="28">
        <v>0.84899999999999998</v>
      </c>
      <c r="AK17" s="28">
        <v>2.75</v>
      </c>
      <c r="AL17" s="28">
        <v>0.378</v>
      </c>
      <c r="AM17" s="28">
        <v>2.4900000000000002</v>
      </c>
      <c r="AN17" s="28">
        <v>0.44</v>
      </c>
      <c r="AO17" s="28">
        <v>7.0000000000000007E-2</v>
      </c>
      <c r="AP17" s="28">
        <v>1.7299999999999999E-2</v>
      </c>
      <c r="AQ17" s="32">
        <v>5.16</v>
      </c>
      <c r="AR17" s="32">
        <v>0.44400000000000001</v>
      </c>
      <c r="AS17" s="32">
        <v>49.36</v>
      </c>
      <c r="AT17" s="28">
        <f t="shared" si="0"/>
        <v>90.178999999999988</v>
      </c>
      <c r="AU17" s="28">
        <f t="shared" si="1"/>
        <v>56.2190812720848</v>
      </c>
      <c r="AW17" s="28">
        <v>0.96034853442891144</v>
      </c>
      <c r="AX17" s="28">
        <v>0.62868410579253953</v>
      </c>
      <c r="AY17" s="28">
        <v>1.2921540588207256</v>
      </c>
      <c r="AZ17" s="28">
        <v>0.47574766513237676</v>
      </c>
      <c r="BA17" s="28">
        <v>1.1264310098955184</v>
      </c>
      <c r="BB17" s="28">
        <v>1.3867660569614968</v>
      </c>
      <c r="BC17" s="28">
        <v>0.86460817090350917</v>
      </c>
      <c r="BD17" s="28">
        <v>1.3752664699762946</v>
      </c>
      <c r="BE17" s="28">
        <v>1.2234532371334588</v>
      </c>
      <c r="BF17" s="28">
        <v>1.3434805350190202</v>
      </c>
      <c r="BG17" s="28">
        <v>2.1773284592637641</v>
      </c>
      <c r="BH17" s="28">
        <v>1.5938719510222039</v>
      </c>
      <c r="BI17" s="28"/>
    </row>
    <row r="18" spans="1:65" x14ac:dyDescent="0.15">
      <c r="A18" s="2"/>
      <c r="B18" s="33" t="s">
        <v>298</v>
      </c>
      <c r="C18" s="11" t="s">
        <v>438</v>
      </c>
      <c r="E18" s="29">
        <v>385938.53</v>
      </c>
      <c r="F18" s="28">
        <v>1.1299999999999999</v>
      </c>
      <c r="G18" s="28">
        <v>54.91</v>
      </c>
      <c r="H18" s="28">
        <v>20.66</v>
      </c>
      <c r="I18" s="28">
        <v>73.569999999999993</v>
      </c>
      <c r="J18" s="28">
        <v>37.25</v>
      </c>
      <c r="K18" s="28">
        <v>0.89</v>
      </c>
      <c r="L18" s="28">
        <v>7.16</v>
      </c>
      <c r="M18" s="28">
        <v>4.91</v>
      </c>
      <c r="N18" s="28">
        <v>42.02</v>
      </c>
      <c r="O18" s="28">
        <v>1.7589999999999999</v>
      </c>
      <c r="P18" s="28">
        <v>2.34</v>
      </c>
      <c r="Q18" s="28">
        <v>2.86</v>
      </c>
      <c r="R18" s="28">
        <v>1.9450000000000001</v>
      </c>
      <c r="S18" s="29">
        <v>1167.5899999999999</v>
      </c>
      <c r="T18" s="28">
        <v>36.81</v>
      </c>
      <c r="U18" s="28">
        <v>4.3600000000000003</v>
      </c>
      <c r="V18" s="28">
        <v>0.1173</v>
      </c>
      <c r="W18" s="28">
        <v>4.49</v>
      </c>
      <c r="X18" s="28">
        <v>0.23200000000000001</v>
      </c>
      <c r="Y18" s="28">
        <v>0.1174</v>
      </c>
      <c r="Z18" s="28">
        <v>12.93</v>
      </c>
      <c r="AA18" s="28">
        <v>22.22</v>
      </c>
      <c r="AB18" s="28">
        <v>18.149999999999999</v>
      </c>
      <c r="AC18" s="28">
        <v>3.11</v>
      </c>
      <c r="AD18" s="28">
        <v>12.61</v>
      </c>
      <c r="AE18" s="28">
        <v>2.5099999999999998</v>
      </c>
      <c r="AF18" s="28">
        <v>0.60899999999999999</v>
      </c>
      <c r="AG18" s="28">
        <v>3.07</v>
      </c>
      <c r="AH18" s="28">
        <v>0.40100000000000002</v>
      </c>
      <c r="AI18" s="28">
        <v>2.9</v>
      </c>
      <c r="AJ18" s="28">
        <v>0.60599999999999998</v>
      </c>
      <c r="AK18" s="28">
        <v>2</v>
      </c>
      <c r="AL18" s="28">
        <v>0.307</v>
      </c>
      <c r="AM18" s="28">
        <v>2.0699999999999998</v>
      </c>
      <c r="AN18" s="28">
        <v>0.35599999999999998</v>
      </c>
      <c r="AO18" s="28">
        <v>4.2799999999999998E-2</v>
      </c>
      <c r="AP18" s="28">
        <v>8.8000000000000005E-3</v>
      </c>
      <c r="AQ18" s="32">
        <v>2.41</v>
      </c>
      <c r="AR18" s="32">
        <v>0.47899999999999998</v>
      </c>
      <c r="AS18" s="32">
        <v>29.08</v>
      </c>
      <c r="AT18" s="28">
        <f t="shared" si="0"/>
        <v>70.918999999999983</v>
      </c>
      <c r="AU18" s="28">
        <f t="shared" si="1"/>
        <v>60.742574257425751</v>
      </c>
      <c r="AW18" s="28">
        <v>0.99443110224883713</v>
      </c>
      <c r="AX18" s="28">
        <v>0.61829655742699219</v>
      </c>
      <c r="AY18" s="28">
        <v>1.2840473914428898</v>
      </c>
      <c r="AZ18" s="28">
        <v>0.48831574532610245</v>
      </c>
      <c r="BA18" s="28">
        <v>1.1740446132407463</v>
      </c>
      <c r="BB18" s="28">
        <v>1.3701603841046073</v>
      </c>
      <c r="BC18" s="28">
        <v>0.79523737258770255</v>
      </c>
      <c r="BD18" s="28">
        <v>1.2861746730356061</v>
      </c>
      <c r="BE18" s="28">
        <v>1.1896942208148031</v>
      </c>
      <c r="BF18" s="28">
        <v>1.3272533799624799</v>
      </c>
      <c r="BG18" s="28">
        <v>2.2147105243801208</v>
      </c>
      <c r="BH18" s="28">
        <v>1.5637427289070833</v>
      </c>
      <c r="BI18" s="28"/>
    </row>
    <row r="19" spans="1:65" x14ac:dyDescent="0.15">
      <c r="A19" s="2"/>
      <c r="E19" s="29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32"/>
      <c r="AR19" s="32"/>
      <c r="AS19" s="32"/>
      <c r="AT19" s="28"/>
      <c r="AU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</row>
    <row r="20" spans="1:65" x14ac:dyDescent="0.15">
      <c r="A20" s="2" t="s">
        <v>37</v>
      </c>
      <c r="B20" s="33" t="s">
        <v>274</v>
      </c>
      <c r="C20" s="11" t="s">
        <v>438</v>
      </c>
      <c r="E20" s="29">
        <v>385938.53</v>
      </c>
      <c r="F20" s="28">
        <v>2.77</v>
      </c>
      <c r="G20" s="28">
        <v>756.43</v>
      </c>
      <c r="H20" s="28">
        <v>44.16</v>
      </c>
      <c r="I20" s="28">
        <v>198.13</v>
      </c>
      <c r="J20" s="28">
        <v>31.77</v>
      </c>
      <c r="K20" s="28">
        <v>1.81</v>
      </c>
      <c r="L20" s="28">
        <v>17.850000000000001</v>
      </c>
      <c r="M20" s="28">
        <v>15.56</v>
      </c>
      <c r="N20" s="28">
        <v>218.54</v>
      </c>
      <c r="O20" s="28">
        <v>6.43</v>
      </c>
      <c r="P20" s="28">
        <v>6.85</v>
      </c>
      <c r="Q20" s="28">
        <v>16.829999999999998</v>
      </c>
      <c r="R20" s="28">
        <v>17.72</v>
      </c>
      <c r="S20" s="29">
        <v>1939.01</v>
      </c>
      <c r="T20" s="28">
        <v>104.56</v>
      </c>
      <c r="U20" s="28">
        <v>13.85</v>
      </c>
      <c r="V20" s="28">
        <v>2.2759999999999998</v>
      </c>
      <c r="W20" s="28">
        <v>7.9</v>
      </c>
      <c r="X20" s="28">
        <v>0.64</v>
      </c>
      <c r="Y20" s="28">
        <v>1.0880000000000001</v>
      </c>
      <c r="Z20" s="28">
        <v>36.18</v>
      </c>
      <c r="AA20" s="28">
        <v>59.65</v>
      </c>
      <c r="AB20" s="28">
        <v>75.41</v>
      </c>
      <c r="AC20" s="28">
        <v>11.02</v>
      </c>
      <c r="AD20" s="28">
        <v>48.05</v>
      </c>
      <c r="AE20" s="28">
        <v>9.01</v>
      </c>
      <c r="AF20" s="28">
        <v>2.1709999999999998</v>
      </c>
      <c r="AG20" s="28">
        <v>10.199999999999999</v>
      </c>
      <c r="AH20" s="28">
        <v>1.379</v>
      </c>
      <c r="AI20" s="28">
        <v>9.2799999999999994</v>
      </c>
      <c r="AJ20" s="28">
        <v>2.117</v>
      </c>
      <c r="AK20" s="28">
        <v>6.23</v>
      </c>
      <c r="AL20" s="28">
        <v>0.88300000000000001</v>
      </c>
      <c r="AM20" s="28">
        <v>6.15</v>
      </c>
      <c r="AN20" s="28">
        <v>1.0209999999999999</v>
      </c>
      <c r="AO20" s="28">
        <v>0.253</v>
      </c>
      <c r="AP20" s="28">
        <v>0.254</v>
      </c>
      <c r="AQ20" s="32">
        <v>11.49</v>
      </c>
      <c r="AR20" s="32">
        <v>2.3050000000000002</v>
      </c>
      <c r="AS20" s="32">
        <v>43.32</v>
      </c>
      <c r="AT20" s="28">
        <f t="shared" ref="AT20:AT31" si="2">SUM(AA20:AN20)</f>
        <v>242.57099999999994</v>
      </c>
      <c r="AU20" s="28">
        <f t="shared" si="1"/>
        <v>49.390647142182331</v>
      </c>
      <c r="AW20" s="28">
        <v>1.0685226833898649</v>
      </c>
      <c r="AX20" s="28">
        <v>0.74703874606313636</v>
      </c>
      <c r="AY20" s="28">
        <v>1.3008011641405473</v>
      </c>
      <c r="AZ20" s="28">
        <v>0.67439011930123416</v>
      </c>
      <c r="BA20" s="28">
        <v>1.0555109066381116</v>
      </c>
      <c r="BB20" s="28">
        <v>1.2214348729332081</v>
      </c>
      <c r="BC20" s="28">
        <v>0.71855233473800706</v>
      </c>
      <c r="BD20" s="28">
        <v>0.96186755844291671</v>
      </c>
      <c r="BE20" s="28">
        <v>1.1996525917463439</v>
      </c>
      <c r="BF20" s="28">
        <v>1.2656374676047331</v>
      </c>
      <c r="BG20" s="28">
        <v>1.8802954488509589</v>
      </c>
      <c r="BH20" s="28">
        <v>1.1016747389009047</v>
      </c>
      <c r="BI20" s="28"/>
      <c r="BJ20" s="2" t="s">
        <v>37</v>
      </c>
      <c r="BK20" s="11" t="s">
        <v>439</v>
      </c>
      <c r="BL20" s="28">
        <f>AVERAGE($AT$24,$AT$29)</f>
        <v>162.20299999999997</v>
      </c>
      <c r="BM20" s="28">
        <f>STDEV($AT$24,$AT$29)</f>
        <v>14.499931655011324</v>
      </c>
    </row>
    <row r="21" spans="1:65" x14ac:dyDescent="0.15">
      <c r="A21" s="2"/>
      <c r="B21" s="33" t="s">
        <v>275</v>
      </c>
      <c r="C21" s="11" t="s">
        <v>438</v>
      </c>
      <c r="E21" s="29">
        <v>385938.53</v>
      </c>
      <c r="F21" s="28">
        <v>2.44</v>
      </c>
      <c r="G21" s="28">
        <v>294.49</v>
      </c>
      <c r="H21" s="28">
        <v>40.130000000000003</v>
      </c>
      <c r="I21" s="28">
        <v>174.71</v>
      </c>
      <c r="J21" s="28">
        <v>37.659999999999997</v>
      </c>
      <c r="K21" s="28">
        <v>1.45</v>
      </c>
      <c r="L21" s="28">
        <v>17.55</v>
      </c>
      <c r="M21" s="28">
        <v>12.24</v>
      </c>
      <c r="N21" s="28">
        <v>147.86000000000001</v>
      </c>
      <c r="O21" s="28">
        <v>5.87</v>
      </c>
      <c r="P21" s="28">
        <v>5.43</v>
      </c>
      <c r="Q21" s="28">
        <v>14.87</v>
      </c>
      <c r="R21" s="28">
        <v>12.37</v>
      </c>
      <c r="S21" s="29">
        <v>1960.41</v>
      </c>
      <c r="T21" s="28">
        <v>130.63999999999999</v>
      </c>
      <c r="U21" s="28">
        <v>12.37</v>
      </c>
      <c r="V21" s="28">
        <v>0.81100000000000005</v>
      </c>
      <c r="W21" s="28">
        <v>6.07</v>
      </c>
      <c r="X21" s="28">
        <v>0.39</v>
      </c>
      <c r="Y21" s="28">
        <v>0.76</v>
      </c>
      <c r="Z21" s="28">
        <v>26.11</v>
      </c>
      <c r="AA21" s="28">
        <v>70.77</v>
      </c>
      <c r="AB21" s="28">
        <v>90.42</v>
      </c>
      <c r="AC21" s="28">
        <v>14.43</v>
      </c>
      <c r="AD21" s="28">
        <v>62.22</v>
      </c>
      <c r="AE21" s="28">
        <v>12.2</v>
      </c>
      <c r="AF21" s="28">
        <v>2.6520000000000001</v>
      </c>
      <c r="AG21" s="28">
        <v>13.58</v>
      </c>
      <c r="AH21" s="28">
        <v>1.823</v>
      </c>
      <c r="AI21" s="28">
        <v>11.94</v>
      </c>
      <c r="AJ21" s="28">
        <v>2.6539999999999999</v>
      </c>
      <c r="AK21" s="28">
        <v>8.16</v>
      </c>
      <c r="AL21" s="28">
        <v>1.161</v>
      </c>
      <c r="AM21" s="28">
        <v>7.93</v>
      </c>
      <c r="AN21" s="28">
        <v>1.2370000000000001</v>
      </c>
      <c r="AO21" s="28">
        <v>0.20300000000000001</v>
      </c>
      <c r="AP21" s="28">
        <v>6.8199999999999997E-2</v>
      </c>
      <c r="AQ21" s="32">
        <v>8.5299999999999994</v>
      </c>
      <c r="AR21" s="32">
        <v>2.0110000000000001</v>
      </c>
      <c r="AS21" s="32">
        <v>46.75</v>
      </c>
      <c r="AT21" s="28">
        <f t="shared" si="2"/>
        <v>301.17700000000002</v>
      </c>
      <c r="AU21" s="28">
        <f t="shared" si="1"/>
        <v>49.223813112283345</v>
      </c>
      <c r="AW21" s="28">
        <v>1.1137127416435917</v>
      </c>
      <c r="AX21" s="28">
        <v>0.78447678447678437</v>
      </c>
      <c r="AY21" s="28">
        <v>1.3451205883638315</v>
      </c>
      <c r="AZ21" s="28">
        <v>0.65155634537456653</v>
      </c>
      <c r="BA21" s="28">
        <v>1.0999806500133613</v>
      </c>
      <c r="BB21" s="28">
        <v>1.1606242118537202</v>
      </c>
      <c r="BC21" s="28">
        <v>0.66114859734720688</v>
      </c>
      <c r="BD21" s="28">
        <v>0.84278924555832113</v>
      </c>
      <c r="BE21" s="28">
        <v>1.0913382085076713</v>
      </c>
      <c r="BF21" s="28">
        <v>1.2651272637890769</v>
      </c>
      <c r="BG21" s="28">
        <v>1.8505114996224561</v>
      </c>
      <c r="BH21" s="28">
        <v>1.0093819263178618</v>
      </c>
      <c r="BI21" s="28"/>
      <c r="BK21" s="11" t="s">
        <v>438</v>
      </c>
      <c r="BL21" s="28">
        <f>AVERAGE($AT$20:$AT$23,$AT$25:$AT$28,$AT$30:$AT$31)</f>
        <v>191.16809999999998</v>
      </c>
      <c r="BM21" s="28">
        <f>STDEV($AT$20:$AT$23,$AT$25:$AT$28,$AT$30:$AT$31)</f>
        <v>82.720255254885032</v>
      </c>
    </row>
    <row r="22" spans="1:65" x14ac:dyDescent="0.15">
      <c r="A22" s="2"/>
      <c r="B22" s="33" t="s">
        <v>276</v>
      </c>
      <c r="C22" s="11" t="s">
        <v>438</v>
      </c>
      <c r="E22" s="29">
        <v>385938.56</v>
      </c>
      <c r="F22" s="28">
        <v>1.6850000000000001</v>
      </c>
      <c r="G22" s="28">
        <v>404.43</v>
      </c>
      <c r="H22" s="28">
        <v>36.729999999999997</v>
      </c>
      <c r="I22" s="28">
        <v>119.23</v>
      </c>
      <c r="J22" s="28">
        <v>25.65</v>
      </c>
      <c r="K22" s="28">
        <v>1.43</v>
      </c>
      <c r="L22" s="28">
        <v>15.3</v>
      </c>
      <c r="M22" s="28">
        <v>11.78</v>
      </c>
      <c r="N22" s="28">
        <v>148.58000000000001</v>
      </c>
      <c r="O22" s="28">
        <v>4.1399999999999997</v>
      </c>
      <c r="P22" s="28">
        <v>5.05</v>
      </c>
      <c r="Q22" s="28">
        <v>12.21</v>
      </c>
      <c r="R22" s="28">
        <v>8.58</v>
      </c>
      <c r="S22" s="29">
        <v>1911.28</v>
      </c>
      <c r="T22" s="28">
        <v>58.77</v>
      </c>
      <c r="U22" s="28">
        <v>8.56</v>
      </c>
      <c r="V22" s="28">
        <v>0.86499999999999999</v>
      </c>
      <c r="W22" s="28">
        <v>6.25</v>
      </c>
      <c r="X22" s="28">
        <v>0.48299999999999998</v>
      </c>
      <c r="Y22" s="28">
        <v>0.55800000000000005</v>
      </c>
      <c r="Z22" s="28">
        <v>28.48</v>
      </c>
      <c r="AA22" s="28">
        <v>37.46</v>
      </c>
      <c r="AB22" s="28">
        <v>39.11</v>
      </c>
      <c r="AC22" s="28">
        <v>5.72</v>
      </c>
      <c r="AD22" s="28">
        <v>23.95</v>
      </c>
      <c r="AE22" s="28">
        <v>4.4400000000000004</v>
      </c>
      <c r="AF22" s="28">
        <v>1.028</v>
      </c>
      <c r="AG22" s="28">
        <v>5.19</v>
      </c>
      <c r="AH22" s="28">
        <v>0.65100000000000002</v>
      </c>
      <c r="AI22" s="28">
        <v>4.71</v>
      </c>
      <c r="AJ22" s="28">
        <v>1.075</v>
      </c>
      <c r="AK22" s="28">
        <v>3.3</v>
      </c>
      <c r="AL22" s="28">
        <v>0.48099999999999998</v>
      </c>
      <c r="AM22" s="28">
        <v>3.13</v>
      </c>
      <c r="AN22" s="28">
        <v>0.51100000000000001</v>
      </c>
      <c r="AO22" s="28">
        <v>0.14799999999999999</v>
      </c>
      <c r="AP22" s="28">
        <v>6.6199999999999995E-2</v>
      </c>
      <c r="AQ22" s="32">
        <v>8.86</v>
      </c>
      <c r="AR22" s="32">
        <v>0.85199999999999998</v>
      </c>
      <c r="AS22" s="32">
        <v>42.43</v>
      </c>
      <c r="AT22" s="28">
        <f t="shared" si="2"/>
        <v>130.75599999999997</v>
      </c>
      <c r="AU22" s="28">
        <f t="shared" si="1"/>
        <v>54.669767441860472</v>
      </c>
      <c r="AW22" s="28">
        <v>1.0130974933416017</v>
      </c>
      <c r="AX22" s="28">
        <v>0.72332268370607045</v>
      </c>
      <c r="AY22" s="28">
        <v>1.2349650349650352</v>
      </c>
      <c r="AZ22" s="28">
        <v>0.6034459057968995</v>
      </c>
      <c r="BA22" s="28">
        <v>1.0816164334288874</v>
      </c>
      <c r="BB22" s="28">
        <v>1.2580128205128205</v>
      </c>
      <c r="BC22" s="28">
        <v>0.88663834200357972</v>
      </c>
      <c r="BD22" s="28">
        <v>1.2257853403141361</v>
      </c>
      <c r="BE22" s="28">
        <v>1.1699862684626712</v>
      </c>
      <c r="BF22" s="28">
        <v>1.3458578731791035</v>
      </c>
      <c r="BG22" s="28">
        <v>2.0817661087516668</v>
      </c>
      <c r="BH22" s="28">
        <v>1.3880291619757565</v>
      </c>
      <c r="BI22" s="28"/>
    </row>
    <row r="23" spans="1:65" x14ac:dyDescent="0.15">
      <c r="A23" s="2"/>
      <c r="B23" s="33" t="s">
        <v>277</v>
      </c>
      <c r="C23" s="11" t="s">
        <v>438</v>
      </c>
      <c r="E23" s="29">
        <v>385938.53</v>
      </c>
      <c r="F23" s="28">
        <v>2.61</v>
      </c>
      <c r="G23" s="28">
        <v>558.88</v>
      </c>
      <c r="H23" s="28">
        <v>47.23</v>
      </c>
      <c r="I23" s="28">
        <v>151.47999999999999</v>
      </c>
      <c r="J23" s="28">
        <v>58.02</v>
      </c>
      <c r="K23" s="28">
        <v>1.94</v>
      </c>
      <c r="L23" s="28">
        <v>19.739999999999998</v>
      </c>
      <c r="M23" s="28">
        <v>18.100000000000001</v>
      </c>
      <c r="N23" s="28">
        <v>367.4</v>
      </c>
      <c r="O23" s="28">
        <v>5.2</v>
      </c>
      <c r="P23" s="28">
        <v>6.61</v>
      </c>
      <c r="Q23" s="28">
        <v>13.47</v>
      </c>
      <c r="R23" s="28">
        <v>18.809999999999999</v>
      </c>
      <c r="S23" s="29">
        <v>1908.9</v>
      </c>
      <c r="T23" s="28">
        <v>34.15</v>
      </c>
      <c r="U23" s="28">
        <v>12.55</v>
      </c>
      <c r="V23" s="28">
        <v>1.6</v>
      </c>
      <c r="W23" s="28">
        <v>7.49</v>
      </c>
      <c r="X23" s="28">
        <v>0.67600000000000005</v>
      </c>
      <c r="Y23" s="28">
        <v>1.127</v>
      </c>
      <c r="Z23" s="28">
        <v>34.08</v>
      </c>
      <c r="AA23" s="28">
        <v>24.37</v>
      </c>
      <c r="AB23" s="28">
        <v>30.82</v>
      </c>
      <c r="AC23" s="28">
        <v>4.38</v>
      </c>
      <c r="AD23" s="28">
        <v>18.71</v>
      </c>
      <c r="AE23" s="28">
        <v>3.49</v>
      </c>
      <c r="AF23" s="28">
        <v>0.83399999999999996</v>
      </c>
      <c r="AG23" s="28">
        <v>3.75</v>
      </c>
      <c r="AH23" s="28">
        <v>0.51700000000000002</v>
      </c>
      <c r="AI23" s="28">
        <v>3.21</v>
      </c>
      <c r="AJ23" s="28">
        <v>0.72899999999999998</v>
      </c>
      <c r="AK23" s="28">
        <v>2.101</v>
      </c>
      <c r="AL23" s="28">
        <v>0.32500000000000001</v>
      </c>
      <c r="AM23" s="28">
        <v>2.33</v>
      </c>
      <c r="AN23" s="28">
        <v>0.34399999999999997</v>
      </c>
      <c r="AO23" s="28">
        <v>0.246</v>
      </c>
      <c r="AP23" s="28">
        <v>9.5100000000000004E-2</v>
      </c>
      <c r="AQ23" s="32">
        <v>10.8</v>
      </c>
      <c r="AR23" s="32">
        <v>1.349</v>
      </c>
      <c r="AS23" s="32">
        <v>42.33</v>
      </c>
      <c r="AT23" s="28">
        <f t="shared" si="2"/>
        <v>95.909999999999982</v>
      </c>
      <c r="AU23" s="28">
        <f t="shared" si="1"/>
        <v>46.844993141289436</v>
      </c>
      <c r="AW23" s="28">
        <v>1.0539929089502085</v>
      </c>
      <c r="AX23" s="28">
        <v>0.76377063759038011</v>
      </c>
      <c r="AY23" s="28">
        <v>1.2677074334608582</v>
      </c>
      <c r="AZ23" s="28">
        <v>0.68287099992616873</v>
      </c>
      <c r="BA23" s="28">
        <v>1.0564039594983328</v>
      </c>
      <c r="BB23" s="28">
        <v>1.0907538020718537</v>
      </c>
      <c r="BC23" s="28">
        <v>0.77485899826977955</v>
      </c>
      <c r="BD23" s="28">
        <v>1.0145179195607494</v>
      </c>
      <c r="BE23" s="28">
        <v>1.2033225455509837</v>
      </c>
      <c r="BF23" s="28">
        <v>1.2284957994678609</v>
      </c>
      <c r="BG23" s="28">
        <v>1.7795269507429536</v>
      </c>
      <c r="BH23" s="28">
        <v>1.1558941798349569</v>
      </c>
      <c r="BI23" s="28"/>
    </row>
    <row r="24" spans="1:65" x14ac:dyDescent="0.15">
      <c r="A24" s="2"/>
      <c r="B24" s="33" t="s">
        <v>278</v>
      </c>
      <c r="C24" s="11" t="s">
        <v>439</v>
      </c>
      <c r="E24" s="29">
        <v>385938.53</v>
      </c>
      <c r="F24" s="28">
        <v>2.548</v>
      </c>
      <c r="G24" s="28">
        <v>420.52</v>
      </c>
      <c r="H24" s="28">
        <v>42.58</v>
      </c>
      <c r="I24" s="28">
        <v>155.32</v>
      </c>
      <c r="J24" s="28">
        <v>50.54</v>
      </c>
      <c r="K24" s="28">
        <v>1.59</v>
      </c>
      <c r="L24" s="28">
        <v>16.989999999999998</v>
      </c>
      <c r="M24" s="28">
        <v>14.17</v>
      </c>
      <c r="N24" s="28">
        <v>240.89</v>
      </c>
      <c r="O24" s="28">
        <v>5.26</v>
      </c>
      <c r="P24" s="28">
        <v>6.05</v>
      </c>
      <c r="Q24" s="28">
        <v>14.84</v>
      </c>
      <c r="R24" s="28">
        <v>15.52</v>
      </c>
      <c r="S24" s="29">
        <v>1913.21</v>
      </c>
      <c r="T24" s="28">
        <v>61.97</v>
      </c>
      <c r="U24" s="28">
        <v>13.51</v>
      </c>
      <c r="V24" s="28">
        <v>1.2190000000000001</v>
      </c>
      <c r="W24" s="28">
        <v>8.8800000000000008</v>
      </c>
      <c r="X24" s="28">
        <v>0.58499999999999996</v>
      </c>
      <c r="Y24" s="28">
        <v>0.90900000000000003</v>
      </c>
      <c r="Z24" s="28">
        <v>31.4</v>
      </c>
      <c r="AA24" s="28">
        <v>39.79</v>
      </c>
      <c r="AB24" s="28">
        <v>56.28</v>
      </c>
      <c r="AC24" s="28">
        <v>8.09</v>
      </c>
      <c r="AD24" s="28">
        <v>35.01</v>
      </c>
      <c r="AE24" s="28">
        <v>6.85</v>
      </c>
      <c r="AF24" s="28">
        <v>1.5329999999999999</v>
      </c>
      <c r="AG24" s="28">
        <v>6.89</v>
      </c>
      <c r="AH24" s="28">
        <v>0.94</v>
      </c>
      <c r="AI24" s="28">
        <v>6.43</v>
      </c>
      <c r="AJ24" s="28">
        <v>1.3819999999999999</v>
      </c>
      <c r="AK24" s="28">
        <v>4.17</v>
      </c>
      <c r="AL24" s="28">
        <v>0.59199999999999997</v>
      </c>
      <c r="AM24" s="28">
        <v>3.87</v>
      </c>
      <c r="AN24" s="28">
        <v>0.629</v>
      </c>
      <c r="AO24" s="28">
        <v>0.21099999999999999</v>
      </c>
      <c r="AP24" s="28">
        <v>8.5800000000000001E-2</v>
      </c>
      <c r="AQ24" s="32">
        <v>10.54</v>
      </c>
      <c r="AR24" s="32">
        <v>1.915</v>
      </c>
      <c r="AS24" s="32">
        <v>43.95</v>
      </c>
      <c r="AT24" s="28">
        <f t="shared" si="2"/>
        <v>172.45599999999996</v>
      </c>
      <c r="AU24" s="28">
        <f t="shared" si="1"/>
        <v>44.840810419681624</v>
      </c>
      <c r="AW24" s="28">
        <v>1.1235995263056588</v>
      </c>
      <c r="AX24" s="28">
        <v>0.90255371650720495</v>
      </c>
      <c r="AY24" s="28">
        <v>1.347130814374325</v>
      </c>
      <c r="AZ24" s="28">
        <v>0.72226860546429572</v>
      </c>
      <c r="BA24" s="28">
        <v>1.0532315120585973</v>
      </c>
      <c r="BB24" s="28">
        <v>1.1131854763241624</v>
      </c>
      <c r="BC24" s="28">
        <v>0.76170366762720343</v>
      </c>
      <c r="BD24" s="28">
        <v>0.8439427523216263</v>
      </c>
      <c r="BE24" s="28">
        <v>1.1561704156121777</v>
      </c>
      <c r="BF24" s="28">
        <v>1.2109336531352564</v>
      </c>
      <c r="BG24" s="28">
        <v>1.6580817229223408</v>
      </c>
      <c r="BH24" s="28">
        <v>1.0085981417425987</v>
      </c>
      <c r="BI24" s="28"/>
    </row>
    <row r="25" spans="1:65" x14ac:dyDescent="0.15">
      <c r="A25" s="2"/>
      <c r="B25" s="33" t="s">
        <v>279</v>
      </c>
      <c r="C25" s="11" t="s">
        <v>438</v>
      </c>
      <c r="E25" s="29">
        <v>385938.53</v>
      </c>
      <c r="F25" s="28">
        <v>2.2400000000000002</v>
      </c>
      <c r="G25" s="28">
        <v>378.71</v>
      </c>
      <c r="H25" s="28">
        <v>44.3</v>
      </c>
      <c r="I25" s="28">
        <v>144.74</v>
      </c>
      <c r="J25" s="28">
        <v>62.22</v>
      </c>
      <c r="K25" s="28">
        <v>2.2000000000000002</v>
      </c>
      <c r="L25" s="28">
        <v>18.510000000000002</v>
      </c>
      <c r="M25" s="28">
        <v>15.23</v>
      </c>
      <c r="N25" s="28">
        <v>193.49</v>
      </c>
      <c r="O25" s="28">
        <v>5.12</v>
      </c>
      <c r="P25" s="28">
        <v>6.42</v>
      </c>
      <c r="Q25" s="28">
        <v>16.190000000000001</v>
      </c>
      <c r="R25" s="28">
        <v>13.58</v>
      </c>
      <c r="S25" s="29">
        <v>1945.06</v>
      </c>
      <c r="T25" s="28">
        <v>69.900000000000006</v>
      </c>
      <c r="U25" s="28">
        <v>11.93</v>
      </c>
      <c r="V25" s="28">
        <v>0.97499999999999998</v>
      </c>
      <c r="W25" s="28">
        <v>14.53</v>
      </c>
      <c r="X25" s="28">
        <v>0.54700000000000004</v>
      </c>
      <c r="Y25" s="28">
        <v>0.87</v>
      </c>
      <c r="Z25" s="28">
        <v>32.54</v>
      </c>
      <c r="AA25" s="28">
        <v>48.27</v>
      </c>
      <c r="AB25" s="28">
        <v>61.72</v>
      </c>
      <c r="AC25" s="28">
        <v>8.5399999999999991</v>
      </c>
      <c r="AD25" s="28">
        <v>35.86</v>
      </c>
      <c r="AE25" s="28">
        <v>6.95</v>
      </c>
      <c r="AF25" s="28">
        <v>1.5940000000000001</v>
      </c>
      <c r="AG25" s="28">
        <v>7.56</v>
      </c>
      <c r="AH25" s="28">
        <v>1.008</v>
      </c>
      <c r="AI25" s="28">
        <v>6.63</v>
      </c>
      <c r="AJ25" s="28">
        <v>1.3879999999999999</v>
      </c>
      <c r="AK25" s="28">
        <v>4.1399999999999997</v>
      </c>
      <c r="AL25" s="28">
        <v>0.60699999999999998</v>
      </c>
      <c r="AM25" s="28">
        <v>4.3099999999999996</v>
      </c>
      <c r="AN25" s="28">
        <v>0.70499999999999996</v>
      </c>
      <c r="AO25" s="28">
        <v>0.22600000000000001</v>
      </c>
      <c r="AP25" s="28">
        <v>6.7500000000000004E-2</v>
      </c>
      <c r="AQ25" s="32">
        <v>10.53</v>
      </c>
      <c r="AR25" s="32">
        <v>1.4259999999999999</v>
      </c>
      <c r="AS25" s="32">
        <v>57.18</v>
      </c>
      <c r="AT25" s="28">
        <f t="shared" si="2"/>
        <v>189.28199999999998</v>
      </c>
      <c r="AU25" s="28">
        <f t="shared" si="1"/>
        <v>50.360230547550437</v>
      </c>
      <c r="AW25" s="28">
        <v>1.1016623828917942</v>
      </c>
      <c r="AX25" s="28">
        <v>0.82224451830020295</v>
      </c>
      <c r="AY25" s="28">
        <v>1.2947760406776803</v>
      </c>
      <c r="AZ25" s="28">
        <v>0.69516524806531732</v>
      </c>
      <c r="BA25" s="28">
        <v>1.055161015460069</v>
      </c>
      <c r="BB25" s="28">
        <v>1.1312949640287771</v>
      </c>
      <c r="BC25" s="28">
        <v>0.82970384227596861</v>
      </c>
      <c r="BD25" s="28">
        <v>1.0090719047798409</v>
      </c>
      <c r="BE25" s="28">
        <v>1.163267118423025</v>
      </c>
      <c r="BF25" s="28">
        <v>1.2617171036644192</v>
      </c>
      <c r="BG25" s="28">
        <v>1.8378692455402006</v>
      </c>
      <c r="BH25" s="28">
        <v>1.1945472941602451</v>
      </c>
      <c r="BI25" s="28"/>
    </row>
    <row r="26" spans="1:65" x14ac:dyDescent="0.15">
      <c r="A26" s="2"/>
      <c r="B26" s="33" t="s">
        <v>280</v>
      </c>
      <c r="C26" s="11" t="s">
        <v>438</v>
      </c>
      <c r="E26" s="29">
        <v>385938.53</v>
      </c>
      <c r="F26" s="28">
        <v>3.41</v>
      </c>
      <c r="G26" s="28">
        <v>817.86</v>
      </c>
      <c r="H26" s="28">
        <v>59.43</v>
      </c>
      <c r="I26" s="28">
        <v>189.93</v>
      </c>
      <c r="J26" s="28">
        <v>40.25</v>
      </c>
      <c r="K26" s="28">
        <v>2.69</v>
      </c>
      <c r="L26" s="28">
        <v>22.55</v>
      </c>
      <c r="M26" s="28">
        <v>17.97</v>
      </c>
      <c r="N26" s="28">
        <v>382.32</v>
      </c>
      <c r="O26" s="28">
        <v>7.02</v>
      </c>
      <c r="P26" s="28">
        <v>7.02</v>
      </c>
      <c r="Q26" s="28">
        <v>15</v>
      </c>
      <c r="R26" s="28">
        <v>23.61</v>
      </c>
      <c r="S26" s="29">
        <v>1898.58</v>
      </c>
      <c r="T26" s="28">
        <v>89.29</v>
      </c>
      <c r="U26" s="28">
        <v>17.16</v>
      </c>
      <c r="V26" s="28">
        <v>1.9730000000000001</v>
      </c>
      <c r="W26" s="28">
        <v>10.08</v>
      </c>
      <c r="X26" s="28">
        <v>0.68</v>
      </c>
      <c r="Y26" s="28">
        <v>1.43</v>
      </c>
      <c r="Z26" s="28">
        <v>41.65</v>
      </c>
      <c r="AA26" s="28">
        <v>56.49</v>
      </c>
      <c r="AB26" s="28">
        <v>71.2</v>
      </c>
      <c r="AC26" s="28">
        <v>9.6</v>
      </c>
      <c r="AD26" s="28">
        <v>41.26</v>
      </c>
      <c r="AE26" s="28">
        <v>7.44</v>
      </c>
      <c r="AF26" s="28">
        <v>1.784</v>
      </c>
      <c r="AG26" s="28">
        <v>8.69</v>
      </c>
      <c r="AH26" s="28">
        <v>1.1879999999999999</v>
      </c>
      <c r="AI26" s="28">
        <v>7.65</v>
      </c>
      <c r="AJ26" s="28">
        <v>1.7170000000000001</v>
      </c>
      <c r="AK26" s="28">
        <v>5.31</v>
      </c>
      <c r="AL26" s="28">
        <v>0.72199999999999998</v>
      </c>
      <c r="AM26" s="28">
        <v>5.21</v>
      </c>
      <c r="AN26" s="28">
        <v>0.86399999999999999</v>
      </c>
      <c r="AO26" s="28">
        <v>0.26900000000000002</v>
      </c>
      <c r="AP26" s="28">
        <v>0.1381</v>
      </c>
      <c r="AQ26" s="32">
        <v>11.92</v>
      </c>
      <c r="AR26" s="32">
        <v>2.2410000000000001</v>
      </c>
      <c r="AS26" s="32">
        <v>41.77</v>
      </c>
      <c r="AT26" s="28">
        <f t="shared" si="2"/>
        <v>219.125</v>
      </c>
      <c r="AU26" s="28">
        <f t="shared" si="1"/>
        <v>52.003494467093766</v>
      </c>
      <c r="AW26" s="28">
        <v>1.0395097567493101</v>
      </c>
      <c r="AX26" s="28">
        <v>0.72816309591741457</v>
      </c>
      <c r="AY26" s="28">
        <v>1.2330180180180181</v>
      </c>
      <c r="AZ26" s="28">
        <v>0.69717293405821423</v>
      </c>
      <c r="BA26" s="28">
        <v>1.0297520742025783</v>
      </c>
      <c r="BB26" s="28">
        <v>1.219370347394541</v>
      </c>
      <c r="BC26" s="28">
        <v>0.80326144848308234</v>
      </c>
      <c r="BD26" s="28">
        <v>1.103133972301976</v>
      </c>
      <c r="BE26" s="28">
        <v>1.1759683020571963</v>
      </c>
      <c r="BF26" s="28">
        <v>1.2679287909223766</v>
      </c>
      <c r="BG26" s="28">
        <v>1.9642601973569764</v>
      </c>
      <c r="BH26" s="28">
        <v>1.2150067380143288</v>
      </c>
      <c r="BI26" s="28"/>
    </row>
    <row r="27" spans="1:65" x14ac:dyDescent="0.15">
      <c r="A27" s="2"/>
      <c r="B27" s="33" t="s">
        <v>281</v>
      </c>
      <c r="C27" s="11" t="s">
        <v>438</v>
      </c>
      <c r="E27" s="29">
        <v>385938.56</v>
      </c>
      <c r="F27" s="28">
        <v>1.9890000000000001</v>
      </c>
      <c r="G27" s="28">
        <v>388.66</v>
      </c>
      <c r="H27" s="28">
        <v>40.46</v>
      </c>
      <c r="I27" s="28">
        <v>136.06</v>
      </c>
      <c r="J27" s="28">
        <v>23.64</v>
      </c>
      <c r="K27" s="28">
        <v>1.65</v>
      </c>
      <c r="L27" s="28">
        <v>16.7</v>
      </c>
      <c r="M27" s="28">
        <v>14.12</v>
      </c>
      <c r="N27" s="28">
        <v>214.67</v>
      </c>
      <c r="O27" s="28">
        <v>4.38</v>
      </c>
      <c r="P27" s="28">
        <v>5.34</v>
      </c>
      <c r="Q27" s="28">
        <v>11.98</v>
      </c>
      <c r="R27" s="28">
        <v>11.37</v>
      </c>
      <c r="S27" s="29">
        <v>1942.28</v>
      </c>
      <c r="T27" s="28">
        <v>50.63</v>
      </c>
      <c r="U27" s="28">
        <v>9.1199999999999992</v>
      </c>
      <c r="V27" s="28">
        <v>0.95899999999999996</v>
      </c>
      <c r="W27" s="28">
        <v>6.47</v>
      </c>
      <c r="X27" s="28">
        <v>0.56000000000000005</v>
      </c>
      <c r="Y27" s="28">
        <v>0.68700000000000006</v>
      </c>
      <c r="Z27" s="28">
        <v>27.27</v>
      </c>
      <c r="AA27" s="28">
        <v>33.119999999999997</v>
      </c>
      <c r="AB27" s="28">
        <v>35.35</v>
      </c>
      <c r="AC27" s="28">
        <v>5.0599999999999996</v>
      </c>
      <c r="AD27" s="28">
        <v>20.91</v>
      </c>
      <c r="AE27" s="28">
        <v>3.67</v>
      </c>
      <c r="AF27" s="28">
        <v>0.88400000000000001</v>
      </c>
      <c r="AG27" s="28">
        <v>4.3</v>
      </c>
      <c r="AH27" s="28">
        <v>0.58899999999999997</v>
      </c>
      <c r="AI27" s="28">
        <v>3.98</v>
      </c>
      <c r="AJ27" s="28">
        <v>0.92300000000000004</v>
      </c>
      <c r="AK27" s="28">
        <v>2.76</v>
      </c>
      <c r="AL27" s="28">
        <v>0.39900000000000002</v>
      </c>
      <c r="AM27" s="28">
        <v>3.08</v>
      </c>
      <c r="AN27" s="28">
        <v>0.495</v>
      </c>
      <c r="AO27" s="28">
        <v>0.12</v>
      </c>
      <c r="AP27" s="28">
        <v>7.4700000000000003E-2</v>
      </c>
      <c r="AQ27" s="32">
        <v>8.9600000000000009</v>
      </c>
      <c r="AR27" s="32">
        <v>1.0049999999999999</v>
      </c>
      <c r="AS27" s="32">
        <v>48.49</v>
      </c>
      <c r="AT27" s="28">
        <f t="shared" si="2"/>
        <v>115.52000000000001</v>
      </c>
      <c r="AU27" s="28">
        <f t="shared" si="1"/>
        <v>54.853737811484294</v>
      </c>
      <c r="AW27" s="28">
        <v>0.94969274494006695</v>
      </c>
      <c r="AX27" s="28">
        <v>0.60758745758745758</v>
      </c>
      <c r="AY27" s="28">
        <v>1.1539401061140193</v>
      </c>
      <c r="AZ27" s="28">
        <v>0.61677265894243949</v>
      </c>
      <c r="BA27" s="28">
        <v>1.0802926334233771</v>
      </c>
      <c r="BB27" s="28">
        <v>1.2860686089568925</v>
      </c>
      <c r="BC27" s="28">
        <v>0.79664105527979867</v>
      </c>
      <c r="BD27" s="28">
        <v>1.3111545429904272</v>
      </c>
      <c r="BE27" s="28">
        <v>1.1791342293332925</v>
      </c>
      <c r="BF27" s="28">
        <v>1.2673803181165539</v>
      </c>
      <c r="BG27" s="28">
        <v>2.1048096078246297</v>
      </c>
      <c r="BH27" s="28">
        <v>1.4056352205037292</v>
      </c>
      <c r="BI27" s="28"/>
    </row>
    <row r="28" spans="1:65" x14ac:dyDescent="0.15">
      <c r="A28" s="2"/>
      <c r="B28" s="33" t="s">
        <v>282</v>
      </c>
      <c r="C28" s="11" t="s">
        <v>438</v>
      </c>
      <c r="E28" s="29">
        <v>385938.53</v>
      </c>
      <c r="F28" s="28">
        <v>2.0680000000000001</v>
      </c>
      <c r="G28" s="28">
        <v>492.5</v>
      </c>
      <c r="H28" s="28">
        <v>48.77</v>
      </c>
      <c r="I28" s="28">
        <v>160.01</v>
      </c>
      <c r="J28" s="28">
        <v>82.87</v>
      </c>
      <c r="K28" s="28">
        <v>1.64</v>
      </c>
      <c r="L28" s="28">
        <v>13.82</v>
      </c>
      <c r="M28" s="28">
        <v>20.37</v>
      </c>
      <c r="N28" s="28">
        <v>138.85</v>
      </c>
      <c r="O28" s="28">
        <v>4.46</v>
      </c>
      <c r="P28" s="28">
        <v>7.64</v>
      </c>
      <c r="Q28" s="28">
        <v>17.18</v>
      </c>
      <c r="R28" s="28">
        <v>15.12</v>
      </c>
      <c r="S28" s="29">
        <v>2118.62</v>
      </c>
      <c r="T28" s="28">
        <v>30.84</v>
      </c>
      <c r="U28" s="28">
        <v>10.76</v>
      </c>
      <c r="V28" s="28">
        <v>1.2849999999999999</v>
      </c>
      <c r="W28" s="28">
        <v>8.6999999999999993</v>
      </c>
      <c r="X28" s="28">
        <v>0.498</v>
      </c>
      <c r="Y28" s="28">
        <v>0.92700000000000005</v>
      </c>
      <c r="Z28" s="28">
        <v>37.81</v>
      </c>
      <c r="AA28" s="28">
        <v>21.63</v>
      </c>
      <c r="AB28" s="28">
        <v>27.88</v>
      </c>
      <c r="AC28" s="28">
        <v>3.97</v>
      </c>
      <c r="AD28" s="28">
        <v>16.7</v>
      </c>
      <c r="AE28" s="28">
        <v>3.27</v>
      </c>
      <c r="AF28" s="28">
        <v>0.83399999999999996</v>
      </c>
      <c r="AG28" s="28">
        <v>3.37</v>
      </c>
      <c r="AH28" s="28">
        <v>0.47499999999999998</v>
      </c>
      <c r="AI28" s="28">
        <v>3.11</v>
      </c>
      <c r="AJ28" s="28">
        <v>0.65800000000000003</v>
      </c>
      <c r="AK28" s="28">
        <v>1.9379999999999999</v>
      </c>
      <c r="AL28" s="28">
        <v>0.27700000000000002</v>
      </c>
      <c r="AM28" s="28">
        <v>2.0499999999999998</v>
      </c>
      <c r="AN28" s="28">
        <v>0.309</v>
      </c>
      <c r="AO28" s="28">
        <v>0.17</v>
      </c>
      <c r="AP28" s="28">
        <v>7.9399999999999998E-2</v>
      </c>
      <c r="AQ28" s="32">
        <v>11.88</v>
      </c>
      <c r="AR28" s="32">
        <v>2.3719999999999999</v>
      </c>
      <c r="AS28" s="32">
        <v>30.98</v>
      </c>
      <c r="AT28" s="28">
        <f t="shared" si="2"/>
        <v>86.470999999999989</v>
      </c>
      <c r="AU28" s="28">
        <f t="shared" si="1"/>
        <v>46.869300911854104</v>
      </c>
      <c r="AW28" s="28">
        <v>1.1019421508992988</v>
      </c>
      <c r="AX28" s="28">
        <v>0.81336849044166126</v>
      </c>
      <c r="AY28" s="28">
        <v>1.3104636122268363</v>
      </c>
      <c r="AZ28" s="28">
        <v>0.68958365157400403</v>
      </c>
      <c r="BA28" s="28">
        <v>1.0668313977793402</v>
      </c>
      <c r="BB28" s="28">
        <v>1.1278718732847173</v>
      </c>
      <c r="BC28" s="28">
        <v>0.78167411569403655</v>
      </c>
      <c r="BD28" s="28">
        <v>0.96103319083529459</v>
      </c>
      <c r="BE28" s="28">
        <v>1.2929065383657938</v>
      </c>
      <c r="BF28" s="28">
        <v>1.194131839197043</v>
      </c>
      <c r="BG28" s="28">
        <v>1.7195593894294361</v>
      </c>
      <c r="BH28" s="28">
        <v>1.1494137379690879</v>
      </c>
      <c r="BI28" s="28"/>
    </row>
    <row r="29" spans="1:65" x14ac:dyDescent="0.15">
      <c r="A29" s="2"/>
      <c r="B29" s="33" t="s">
        <v>283</v>
      </c>
      <c r="C29" s="11" t="s">
        <v>439</v>
      </c>
      <c r="E29" s="29">
        <v>385938.53</v>
      </c>
      <c r="F29" s="28">
        <v>2.6</v>
      </c>
      <c r="G29" s="28">
        <v>509.94</v>
      </c>
      <c r="H29" s="28">
        <v>52.42</v>
      </c>
      <c r="I29" s="28">
        <v>149.13</v>
      </c>
      <c r="J29" s="28">
        <v>48.53</v>
      </c>
      <c r="K29" s="28">
        <v>2.2000000000000002</v>
      </c>
      <c r="L29" s="28">
        <v>18.55</v>
      </c>
      <c r="M29" s="28">
        <v>19.16</v>
      </c>
      <c r="N29" s="28">
        <v>361.28</v>
      </c>
      <c r="O29" s="28">
        <v>5.67</v>
      </c>
      <c r="P29" s="28">
        <v>6.38</v>
      </c>
      <c r="Q29" s="28">
        <v>14.73</v>
      </c>
      <c r="R29" s="28">
        <v>17.11</v>
      </c>
      <c r="S29" s="29">
        <v>1949.11</v>
      </c>
      <c r="T29" s="28">
        <v>53.52</v>
      </c>
      <c r="U29" s="28">
        <v>11.13</v>
      </c>
      <c r="V29" s="28">
        <v>1.268</v>
      </c>
      <c r="W29" s="28">
        <v>9.24</v>
      </c>
      <c r="X29" s="28">
        <v>0.753</v>
      </c>
      <c r="Y29" s="28">
        <v>1.0569999999999999</v>
      </c>
      <c r="Z29" s="28">
        <v>33.69</v>
      </c>
      <c r="AA29" s="28">
        <v>36.299999999999997</v>
      </c>
      <c r="AB29" s="28">
        <v>50.45</v>
      </c>
      <c r="AC29" s="28">
        <v>6.89</v>
      </c>
      <c r="AD29" s="28">
        <v>29.6</v>
      </c>
      <c r="AE29" s="28">
        <v>5.51</v>
      </c>
      <c r="AF29" s="28">
        <v>1.264</v>
      </c>
      <c r="AG29" s="28">
        <v>6.24</v>
      </c>
      <c r="AH29" s="28">
        <v>0.81399999999999995</v>
      </c>
      <c r="AI29" s="28">
        <v>5.48</v>
      </c>
      <c r="AJ29" s="28">
        <v>1.153</v>
      </c>
      <c r="AK29" s="28">
        <v>3.59</v>
      </c>
      <c r="AL29" s="28">
        <v>0.51100000000000001</v>
      </c>
      <c r="AM29" s="28">
        <v>3.53</v>
      </c>
      <c r="AN29" s="28">
        <v>0.61799999999999999</v>
      </c>
      <c r="AO29" s="28">
        <v>0.22600000000000001</v>
      </c>
      <c r="AP29" s="28">
        <v>9.7799999999999998E-2</v>
      </c>
      <c r="AQ29" s="32">
        <v>12.01</v>
      </c>
      <c r="AR29" s="32">
        <v>1.39</v>
      </c>
      <c r="AS29" s="32">
        <v>44.85</v>
      </c>
      <c r="AT29" s="28">
        <f t="shared" si="2"/>
        <v>151.94999999999999</v>
      </c>
      <c r="AU29" s="28">
        <f t="shared" si="1"/>
        <v>46.418039895923677</v>
      </c>
      <c r="AW29" s="28">
        <v>1.0913163734751676</v>
      </c>
      <c r="AX29" s="28">
        <v>0.79592170073756474</v>
      </c>
      <c r="AY29" s="28">
        <v>1.2723309666705893</v>
      </c>
      <c r="AZ29" s="28">
        <v>0.73247428607540821</v>
      </c>
      <c r="BA29" s="28">
        <v>1.0355941327407034</v>
      </c>
      <c r="BB29" s="28">
        <v>1.1794406440504446</v>
      </c>
      <c r="BC29" s="28">
        <v>0.76182459991397578</v>
      </c>
      <c r="BD29" s="28">
        <v>0.95716023222888402</v>
      </c>
      <c r="BE29" s="28">
        <v>1.1562348961072961</v>
      </c>
      <c r="BF29" s="28">
        <v>1.2972242746483595</v>
      </c>
      <c r="BG29" s="28">
        <v>1.6982629642218512</v>
      </c>
      <c r="BH29" s="28">
        <v>1.0883065657280313</v>
      </c>
      <c r="BI29" s="28"/>
    </row>
    <row r="30" spans="1:65" x14ac:dyDescent="0.15">
      <c r="A30" s="2"/>
      <c r="B30" s="33" t="s">
        <v>284</v>
      </c>
      <c r="C30" s="11" t="s">
        <v>438</v>
      </c>
      <c r="E30" s="29">
        <v>385938.53</v>
      </c>
      <c r="F30" s="28">
        <v>3.47</v>
      </c>
      <c r="G30" s="28">
        <v>573.65</v>
      </c>
      <c r="H30" s="28">
        <v>53.2</v>
      </c>
      <c r="I30" s="28">
        <v>199.5</v>
      </c>
      <c r="J30" s="28">
        <v>39.4</v>
      </c>
      <c r="K30" s="28">
        <v>1.99</v>
      </c>
      <c r="L30" s="28">
        <v>20.260000000000002</v>
      </c>
      <c r="M30" s="28">
        <v>15.96</v>
      </c>
      <c r="N30" s="28">
        <v>271.13</v>
      </c>
      <c r="O30" s="28">
        <v>7.38</v>
      </c>
      <c r="P30" s="28">
        <v>6.56</v>
      </c>
      <c r="Q30" s="28">
        <v>17.350000000000001</v>
      </c>
      <c r="R30" s="28">
        <v>22.4</v>
      </c>
      <c r="S30" s="29">
        <v>1899.87</v>
      </c>
      <c r="T30" s="28">
        <v>129.74</v>
      </c>
      <c r="U30" s="28">
        <v>21.95</v>
      </c>
      <c r="V30" s="28">
        <v>1.4770000000000001</v>
      </c>
      <c r="W30" s="28">
        <v>8.64</v>
      </c>
      <c r="X30" s="28">
        <v>0.59899999999999998</v>
      </c>
      <c r="Y30" s="28">
        <v>1.373</v>
      </c>
      <c r="Z30" s="28">
        <v>41.28</v>
      </c>
      <c r="AA30" s="28">
        <v>70.930000000000007</v>
      </c>
      <c r="AB30" s="28">
        <v>97.77</v>
      </c>
      <c r="AC30" s="28">
        <v>15.4</v>
      </c>
      <c r="AD30" s="28">
        <v>66.64</v>
      </c>
      <c r="AE30" s="28">
        <v>13.08</v>
      </c>
      <c r="AF30" s="28">
        <v>3.02</v>
      </c>
      <c r="AG30" s="28">
        <v>14.31</v>
      </c>
      <c r="AH30" s="28">
        <v>1.956</v>
      </c>
      <c r="AI30" s="28">
        <v>13.28</v>
      </c>
      <c r="AJ30" s="28">
        <v>2.87</v>
      </c>
      <c r="AK30" s="28">
        <v>8.3800000000000008</v>
      </c>
      <c r="AL30" s="28">
        <v>1.2310000000000001</v>
      </c>
      <c r="AM30" s="28">
        <v>8.18</v>
      </c>
      <c r="AN30" s="28">
        <v>1.3759999999999999</v>
      </c>
      <c r="AO30" s="28">
        <v>0.35199999999999998</v>
      </c>
      <c r="AP30" s="28">
        <v>0.1108</v>
      </c>
      <c r="AQ30" s="32">
        <v>11.43</v>
      </c>
      <c r="AR30" s="32">
        <v>2.3069999999999999</v>
      </c>
      <c r="AS30" s="32">
        <v>55.71</v>
      </c>
      <c r="AT30" s="28">
        <f t="shared" si="2"/>
        <v>318.42299999999994</v>
      </c>
      <c r="AU30" s="28">
        <f t="shared" si="1"/>
        <v>45.20557491289199</v>
      </c>
      <c r="AW30" s="28">
        <v>1.1374228676854343</v>
      </c>
      <c r="AX30" s="28">
        <v>0.81535716645741096</v>
      </c>
      <c r="AY30" s="28">
        <v>1.3513092313092312</v>
      </c>
      <c r="AZ30" s="28">
        <v>0.68220709073777241</v>
      </c>
      <c r="BA30" s="28">
        <v>1.0920652018315276</v>
      </c>
      <c r="BB30" s="28">
        <v>1.2040304242139106</v>
      </c>
      <c r="BC30" s="28">
        <v>0.64239141566072289</v>
      </c>
      <c r="BD30" s="28">
        <v>0.78786505115519478</v>
      </c>
      <c r="BE30" s="28">
        <v>1.1588557298539868</v>
      </c>
      <c r="BF30" s="28">
        <v>1.24278824644213</v>
      </c>
      <c r="BG30" s="28">
        <v>1.6761285515587097</v>
      </c>
      <c r="BH30" s="28">
        <v>0.94456382029251484</v>
      </c>
      <c r="BI30" s="28"/>
    </row>
    <row r="31" spans="1:65" x14ac:dyDescent="0.15">
      <c r="A31" s="2"/>
      <c r="B31" s="33" t="s">
        <v>285</v>
      </c>
      <c r="C31" s="11" t="s">
        <v>438</v>
      </c>
      <c r="E31" s="29">
        <v>385938.53</v>
      </c>
      <c r="F31" s="28">
        <v>2.1739999999999999</v>
      </c>
      <c r="G31" s="28">
        <v>329.74</v>
      </c>
      <c r="H31" s="28">
        <v>33.270000000000003</v>
      </c>
      <c r="I31" s="28">
        <v>164.75</v>
      </c>
      <c r="J31" s="28">
        <v>84.87</v>
      </c>
      <c r="K31" s="28">
        <v>1.02</v>
      </c>
      <c r="L31" s="28">
        <v>12.49</v>
      </c>
      <c r="M31" s="28">
        <v>18.28</v>
      </c>
      <c r="N31" s="28">
        <v>146.76</v>
      </c>
      <c r="O31" s="28">
        <v>4.71</v>
      </c>
      <c r="P31" s="28">
        <v>7.34</v>
      </c>
      <c r="Q31" s="28">
        <v>16.940000000000001</v>
      </c>
      <c r="R31" s="28">
        <v>9.42</v>
      </c>
      <c r="S31" s="29">
        <v>1976.9</v>
      </c>
      <c r="T31" s="28">
        <v>93.78</v>
      </c>
      <c r="U31" s="28">
        <v>11.12</v>
      </c>
      <c r="V31" s="28">
        <v>0.91900000000000004</v>
      </c>
      <c r="W31" s="28">
        <v>7.38</v>
      </c>
      <c r="X31" s="28">
        <v>0.42799999999999999</v>
      </c>
      <c r="Y31" s="28">
        <v>0.627</v>
      </c>
      <c r="Z31" s="28">
        <v>31.77</v>
      </c>
      <c r="AA31" s="28">
        <v>49.66</v>
      </c>
      <c r="AB31" s="28">
        <v>63.33</v>
      </c>
      <c r="AC31" s="28">
        <v>9.98</v>
      </c>
      <c r="AD31" s="28">
        <v>43.51</v>
      </c>
      <c r="AE31" s="28">
        <v>8.6</v>
      </c>
      <c r="AF31" s="28">
        <v>2.1440000000000001</v>
      </c>
      <c r="AG31" s="28">
        <v>9.92</v>
      </c>
      <c r="AH31" s="28">
        <v>1.345</v>
      </c>
      <c r="AI31" s="28">
        <v>8.61</v>
      </c>
      <c r="AJ31" s="28">
        <v>1.8959999999999999</v>
      </c>
      <c r="AK31" s="28">
        <v>5.9</v>
      </c>
      <c r="AL31" s="28">
        <v>0.81599999999999995</v>
      </c>
      <c r="AM31" s="28">
        <v>5.82</v>
      </c>
      <c r="AN31" s="28">
        <v>0.91500000000000004</v>
      </c>
      <c r="AO31" s="28">
        <v>0.14199999999999999</v>
      </c>
      <c r="AP31" s="28">
        <v>4.4600000000000001E-2</v>
      </c>
      <c r="AQ31" s="32">
        <v>11.03</v>
      </c>
      <c r="AR31" s="32">
        <v>3.98</v>
      </c>
      <c r="AS31" s="32">
        <v>42.85</v>
      </c>
      <c r="AT31" s="28">
        <f t="shared" si="2"/>
        <v>212.44599999999997</v>
      </c>
      <c r="AU31" s="28">
        <f t="shared" si="1"/>
        <v>49.462025316455701</v>
      </c>
      <c r="AW31" s="28">
        <v>1.1244726226392001</v>
      </c>
      <c r="AX31" s="28">
        <v>0.75347512460914523</v>
      </c>
      <c r="AY31" s="28">
        <v>1.3709942407337197</v>
      </c>
      <c r="AZ31" s="28">
        <v>0.65475321525845365</v>
      </c>
      <c r="BA31" s="28">
        <v>1.0872460295130906</v>
      </c>
      <c r="BB31" s="28">
        <v>1.1872763864042934</v>
      </c>
      <c r="BC31" s="28">
        <v>0.63213058419243984</v>
      </c>
      <c r="BD31" s="28">
        <v>0.83895348837209294</v>
      </c>
      <c r="BE31" s="28">
        <v>1.2317735749254801</v>
      </c>
      <c r="BF31" s="28">
        <v>1.2704225351382055</v>
      </c>
      <c r="BG31" s="28">
        <v>1.8509821387021215</v>
      </c>
      <c r="BH31" s="28">
        <v>1.012870604458745</v>
      </c>
      <c r="BI31" s="28"/>
    </row>
    <row r="32" spans="1:65" x14ac:dyDescent="0.15">
      <c r="A32" s="2"/>
      <c r="E32" s="29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9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32"/>
      <c r="AR32" s="32"/>
      <c r="AS32" s="32"/>
      <c r="AT32" s="28"/>
      <c r="AU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</row>
    <row r="33" spans="1:65" x14ac:dyDescent="0.15">
      <c r="A33" s="2" t="s">
        <v>113</v>
      </c>
      <c r="B33" s="33" t="s">
        <v>214</v>
      </c>
      <c r="C33" s="11" t="s">
        <v>438</v>
      </c>
      <c r="E33" s="29">
        <v>385938.56</v>
      </c>
      <c r="F33" s="28">
        <v>1.706</v>
      </c>
      <c r="G33" s="28">
        <v>407.56</v>
      </c>
      <c r="H33" s="28">
        <v>72.41</v>
      </c>
      <c r="I33" s="28">
        <v>132.56</v>
      </c>
      <c r="J33" s="28">
        <v>15.98</v>
      </c>
      <c r="K33" s="28">
        <v>1.37</v>
      </c>
      <c r="L33" s="28">
        <v>15.32</v>
      </c>
      <c r="M33" s="28">
        <v>12.76</v>
      </c>
      <c r="N33" s="28">
        <v>51.43</v>
      </c>
      <c r="O33" s="28">
        <v>3.16</v>
      </c>
      <c r="P33" s="28">
        <v>8.07</v>
      </c>
      <c r="Q33" s="28">
        <v>3.12</v>
      </c>
      <c r="R33" s="28">
        <v>8.16</v>
      </c>
      <c r="S33" s="29">
        <v>1901.78</v>
      </c>
      <c r="T33" s="28">
        <v>29.6</v>
      </c>
      <c r="U33" s="28">
        <v>8.75</v>
      </c>
      <c r="V33" s="28">
        <v>1.23</v>
      </c>
      <c r="W33" s="28">
        <v>1.74</v>
      </c>
      <c r="X33" s="28">
        <v>0.36399999999999999</v>
      </c>
      <c r="Y33" s="28">
        <v>0.52100000000000002</v>
      </c>
      <c r="Z33" s="28">
        <v>23.63</v>
      </c>
      <c r="AA33" s="28">
        <v>21.21</v>
      </c>
      <c r="AB33" s="28">
        <v>20.55</v>
      </c>
      <c r="AC33" s="28">
        <v>2.68</v>
      </c>
      <c r="AD33" s="28">
        <v>11.03</v>
      </c>
      <c r="AE33" s="28">
        <v>2.077</v>
      </c>
      <c r="AF33" s="28">
        <v>0.52400000000000002</v>
      </c>
      <c r="AG33" s="28">
        <v>2.6</v>
      </c>
      <c r="AH33" s="28">
        <v>0.372</v>
      </c>
      <c r="AI33" s="28">
        <v>2.4319999999999999</v>
      </c>
      <c r="AJ33" s="28">
        <v>0.52500000000000002</v>
      </c>
      <c r="AK33" s="28">
        <v>1.5029999999999999</v>
      </c>
      <c r="AL33" s="28">
        <v>0.23100000000000001</v>
      </c>
      <c r="AM33" s="28">
        <v>1.66</v>
      </c>
      <c r="AN33" s="28">
        <v>0.26</v>
      </c>
      <c r="AO33" s="28">
        <v>0.14399999999999999</v>
      </c>
      <c r="AP33" s="28">
        <v>9.01E-2</v>
      </c>
      <c r="AQ33" s="32">
        <v>2.85</v>
      </c>
      <c r="AR33" s="32">
        <v>0.57599999999999996</v>
      </c>
      <c r="AS33" s="32">
        <v>59.76</v>
      </c>
      <c r="AT33" s="28">
        <f t="shared" ref="AT33:AT47" si="3">SUM(AA33:AN33)</f>
        <v>67.654000000000011</v>
      </c>
      <c r="AU33" s="28">
        <f t="shared" si="1"/>
        <v>56.38095238095238</v>
      </c>
      <c r="AW33" s="28">
        <v>1.0107297399171276</v>
      </c>
      <c r="AX33" s="28">
        <v>0.63800173667643556</v>
      </c>
      <c r="AY33" s="28">
        <v>1.2330180180180179</v>
      </c>
      <c r="AZ33" s="28">
        <v>0.60126212094532216</v>
      </c>
      <c r="BA33" s="28">
        <v>1.0402494700846863</v>
      </c>
      <c r="BB33" s="28">
        <v>1.3885905460291594</v>
      </c>
      <c r="BC33" s="28">
        <v>0.94657635778716964</v>
      </c>
      <c r="BD33" s="28">
        <v>1.4836579641901957</v>
      </c>
      <c r="BE33" s="28">
        <v>1.1852819241688675</v>
      </c>
      <c r="BF33" s="28">
        <v>1.2523543940684643</v>
      </c>
      <c r="BG33" s="28">
        <v>2.0893255247328053</v>
      </c>
      <c r="BH33" s="28">
        <v>1.7064811342696975</v>
      </c>
      <c r="BI33" s="28"/>
      <c r="BJ33" s="2" t="s">
        <v>113</v>
      </c>
      <c r="BK33" s="11" t="s">
        <v>439</v>
      </c>
      <c r="BL33" s="28">
        <f>AVERAGE($AT$39,$AT$42,$AT$46,$AT$40)</f>
        <v>247.65200000000002</v>
      </c>
      <c r="BM33" s="28">
        <f>STDEV($AT$39,$AT$42,$AT$46,$AT$40)</f>
        <v>38.728412679409779</v>
      </c>
    </row>
    <row r="34" spans="1:65" x14ac:dyDescent="0.15">
      <c r="A34" s="2"/>
      <c r="B34" s="33" t="s">
        <v>215</v>
      </c>
      <c r="C34" s="11" t="s">
        <v>438</v>
      </c>
      <c r="E34" s="29">
        <v>385938.56</v>
      </c>
      <c r="F34" s="28">
        <v>2.024</v>
      </c>
      <c r="G34" s="28">
        <v>245.26</v>
      </c>
      <c r="H34" s="28">
        <v>77.58</v>
      </c>
      <c r="I34" s="28">
        <v>131.84</v>
      </c>
      <c r="J34" s="28">
        <v>22.62</v>
      </c>
      <c r="K34" s="28">
        <v>1.38</v>
      </c>
      <c r="L34" s="28">
        <v>18.12</v>
      </c>
      <c r="M34" s="28">
        <v>11.07</v>
      </c>
      <c r="N34" s="28">
        <v>70.11</v>
      </c>
      <c r="O34" s="28">
        <v>4.4400000000000004</v>
      </c>
      <c r="P34" s="28">
        <v>10.44</v>
      </c>
      <c r="Q34" s="28" t="s">
        <v>303</v>
      </c>
      <c r="R34" s="28">
        <v>8.3699999999999992</v>
      </c>
      <c r="S34" s="29">
        <v>1787.1</v>
      </c>
      <c r="T34" s="28">
        <v>67.84</v>
      </c>
      <c r="U34" s="28">
        <v>8.4600000000000009</v>
      </c>
      <c r="V34" s="28">
        <v>0.57099999999999995</v>
      </c>
      <c r="W34" s="28">
        <v>3.58</v>
      </c>
      <c r="X34" s="28">
        <v>1.109</v>
      </c>
      <c r="Y34" s="28">
        <v>0.52200000000000002</v>
      </c>
      <c r="Z34" s="28">
        <v>24.53</v>
      </c>
      <c r="AA34" s="28">
        <v>45.72</v>
      </c>
      <c r="AB34" s="28">
        <v>57.58</v>
      </c>
      <c r="AC34" s="28">
        <v>7.11</v>
      </c>
      <c r="AD34" s="28">
        <v>30.44</v>
      </c>
      <c r="AE34" s="28">
        <v>5.89</v>
      </c>
      <c r="AF34" s="28">
        <v>1.5760000000000001</v>
      </c>
      <c r="AG34" s="28">
        <v>7.47</v>
      </c>
      <c r="AH34" s="28">
        <v>0.96599999999999997</v>
      </c>
      <c r="AI34" s="28">
        <v>6.13</v>
      </c>
      <c r="AJ34" s="28">
        <v>1.345</v>
      </c>
      <c r="AK34" s="28">
        <v>3.99</v>
      </c>
      <c r="AL34" s="28">
        <v>0.55200000000000005</v>
      </c>
      <c r="AM34" s="28">
        <v>3.61</v>
      </c>
      <c r="AN34" s="28">
        <v>0.58499999999999996</v>
      </c>
      <c r="AO34" s="28">
        <v>0.14799999999999999</v>
      </c>
      <c r="AP34" s="28">
        <v>4.4299999999999999E-2</v>
      </c>
      <c r="AQ34" s="32">
        <v>3.42</v>
      </c>
      <c r="AR34" s="32">
        <v>0.69399999999999995</v>
      </c>
      <c r="AS34" s="32">
        <v>60.12</v>
      </c>
      <c r="AT34" s="28">
        <f t="shared" si="3"/>
        <v>172.964</v>
      </c>
      <c r="AU34" s="28">
        <f t="shared" si="1"/>
        <v>50.438661710037181</v>
      </c>
      <c r="AW34" s="28">
        <v>1.1439363268585514</v>
      </c>
      <c r="AX34" s="28">
        <v>0.83195827406353728</v>
      </c>
      <c r="AY34" s="28">
        <v>1.3179939433103989</v>
      </c>
      <c r="AZ34" s="28">
        <v>0.72261959067910231</v>
      </c>
      <c r="BA34" s="28">
        <v>0.99328754803964903</v>
      </c>
      <c r="BB34" s="28">
        <v>1.2342192329458883</v>
      </c>
      <c r="BC34" s="28">
        <v>0.93825760322547891</v>
      </c>
      <c r="BD34" s="28">
        <v>1.1277700246224409</v>
      </c>
      <c r="BE34" s="28">
        <v>1.2995387822521347</v>
      </c>
      <c r="BF34" s="28">
        <v>1.3511297090856811</v>
      </c>
      <c r="BG34" s="28">
        <v>1.8841778373511691</v>
      </c>
      <c r="BH34" s="28">
        <v>1.3329010464324289</v>
      </c>
      <c r="BI34" s="28"/>
      <c r="BJ34" s="33"/>
      <c r="BK34" s="11" t="s">
        <v>438</v>
      </c>
      <c r="BL34" s="28">
        <f>AVERAGE($AT$33:$AT$38,$AT$41,$AT$43:$AT$45,$AT$47)</f>
        <v>126.14008181818181</v>
      </c>
      <c r="BM34" s="28">
        <f>STDEV($AT$33:$AT$38,$AT$41,$AT$43:$AT$45,$AT$47)</f>
        <v>45.242401558865502</v>
      </c>
    </row>
    <row r="35" spans="1:65" x14ac:dyDescent="0.15">
      <c r="A35" s="2"/>
      <c r="B35" s="33" t="s">
        <v>216</v>
      </c>
      <c r="C35" s="11" t="s">
        <v>438</v>
      </c>
      <c r="E35" s="29">
        <v>385938.53</v>
      </c>
      <c r="F35" s="28">
        <v>1.7849999999999999</v>
      </c>
      <c r="G35" s="28">
        <v>223.04</v>
      </c>
      <c r="H35" s="28">
        <v>77.42</v>
      </c>
      <c r="I35" s="28">
        <v>113.98</v>
      </c>
      <c r="J35" s="28">
        <v>22.26</v>
      </c>
      <c r="K35" s="28">
        <v>1.2290000000000001</v>
      </c>
      <c r="L35" s="28">
        <v>12.75</v>
      </c>
      <c r="M35" s="28">
        <v>13.1</v>
      </c>
      <c r="N35" s="28">
        <v>74.72</v>
      </c>
      <c r="O35" s="28">
        <v>3.25</v>
      </c>
      <c r="P35" s="28">
        <v>10.17</v>
      </c>
      <c r="Q35" s="28">
        <v>1.1000000000000001</v>
      </c>
      <c r="R35" s="28">
        <v>7.89</v>
      </c>
      <c r="S35" s="29">
        <v>1856.52</v>
      </c>
      <c r="T35" s="28">
        <v>23.12</v>
      </c>
      <c r="U35" s="28">
        <v>6.18</v>
      </c>
      <c r="V35" s="28">
        <v>0.52300000000000002</v>
      </c>
      <c r="W35" s="28">
        <v>2.33</v>
      </c>
      <c r="X35" s="28">
        <v>0.46200000000000002</v>
      </c>
      <c r="Y35" s="28">
        <v>0.47399999999999998</v>
      </c>
      <c r="Z35" s="28">
        <v>21.63</v>
      </c>
      <c r="AA35" s="28">
        <v>16.920000000000002</v>
      </c>
      <c r="AB35" s="28">
        <v>18.48</v>
      </c>
      <c r="AC35" s="28">
        <v>2.5350000000000001</v>
      </c>
      <c r="AD35" s="28">
        <v>10.82</v>
      </c>
      <c r="AE35" s="28">
        <v>1.9690000000000001</v>
      </c>
      <c r="AF35" s="28">
        <v>0.51100000000000001</v>
      </c>
      <c r="AG35" s="28">
        <v>2.41</v>
      </c>
      <c r="AH35" s="28">
        <v>0.33300000000000002</v>
      </c>
      <c r="AI35" s="28">
        <v>2.1059999999999999</v>
      </c>
      <c r="AJ35" s="28">
        <v>0.46899999999999997</v>
      </c>
      <c r="AK35" s="28">
        <v>1.351</v>
      </c>
      <c r="AL35" s="28">
        <v>0.1762</v>
      </c>
      <c r="AM35" s="28">
        <v>1.3939999999999999</v>
      </c>
      <c r="AN35" s="28">
        <v>0.19969999999999999</v>
      </c>
      <c r="AO35" s="28">
        <v>0.11899999999999999</v>
      </c>
      <c r="AP35" s="28">
        <v>3.1300000000000001E-2</v>
      </c>
      <c r="AQ35" s="32">
        <v>3.16</v>
      </c>
      <c r="AR35" s="32">
        <v>0.57099999999999995</v>
      </c>
      <c r="AS35" s="32">
        <v>56.53</v>
      </c>
      <c r="AT35" s="28">
        <f t="shared" si="3"/>
        <v>59.67390000000001</v>
      </c>
      <c r="AU35" s="28">
        <f t="shared" si="1"/>
        <v>49.296375266524528</v>
      </c>
      <c r="AW35" s="28">
        <v>1.0787501326150757</v>
      </c>
      <c r="AX35" s="28">
        <v>0.72023860302196041</v>
      </c>
      <c r="AY35" s="28">
        <v>1.2357638111484266</v>
      </c>
      <c r="AZ35" s="28">
        <v>0.63603834754142108</v>
      </c>
      <c r="BA35" s="28">
        <v>1.0414341489990995</v>
      </c>
      <c r="BB35" s="28">
        <v>1.2684103605891315</v>
      </c>
      <c r="BC35" s="28">
        <v>0.89920902596768515</v>
      </c>
      <c r="BD35" s="28">
        <v>1.2484876847683597</v>
      </c>
      <c r="BE35" s="28">
        <v>1.2461897603340608</v>
      </c>
      <c r="BF35" s="28">
        <v>1.275912173632014</v>
      </c>
      <c r="BG35" s="28">
        <v>1.8549420834573032</v>
      </c>
      <c r="BH35" s="28">
        <v>1.3877442393860506</v>
      </c>
      <c r="BI35" s="28"/>
    </row>
    <row r="36" spans="1:65" x14ac:dyDescent="0.15">
      <c r="B36" s="33" t="s">
        <v>217</v>
      </c>
      <c r="C36" s="11" t="s">
        <v>438</v>
      </c>
      <c r="E36" s="29">
        <v>385938.56</v>
      </c>
      <c r="F36" s="28">
        <v>1.8680000000000001</v>
      </c>
      <c r="G36" s="28">
        <v>242.05</v>
      </c>
      <c r="H36" s="28">
        <v>96.6</v>
      </c>
      <c r="I36" s="28">
        <v>142.77000000000001</v>
      </c>
      <c r="J36" s="28">
        <v>18.12</v>
      </c>
      <c r="K36" s="28">
        <v>1.55</v>
      </c>
      <c r="L36" s="28">
        <v>17.239999999999998</v>
      </c>
      <c r="M36" s="28">
        <v>12.47</v>
      </c>
      <c r="N36" s="28">
        <v>85.46</v>
      </c>
      <c r="O36" s="28">
        <v>3.79</v>
      </c>
      <c r="P36" s="28">
        <v>11.28</v>
      </c>
      <c r="Q36" s="28">
        <v>1.63</v>
      </c>
      <c r="R36" s="28">
        <v>8.0500000000000007</v>
      </c>
      <c r="S36" s="29">
        <v>1802.56</v>
      </c>
      <c r="T36" s="28">
        <v>48.36</v>
      </c>
      <c r="U36" s="28">
        <v>9.5399999999999991</v>
      </c>
      <c r="V36" s="28">
        <v>0.59499999999999997</v>
      </c>
      <c r="W36" s="28">
        <v>3.85</v>
      </c>
      <c r="X36" s="28">
        <v>0.495</v>
      </c>
      <c r="Y36" s="28">
        <v>0.498</v>
      </c>
      <c r="Z36" s="28">
        <v>23.04</v>
      </c>
      <c r="AA36" s="28">
        <v>31.46</v>
      </c>
      <c r="AB36" s="28">
        <v>35.130000000000003</v>
      </c>
      <c r="AC36" s="28">
        <v>5.01</v>
      </c>
      <c r="AD36" s="28">
        <v>21.12</v>
      </c>
      <c r="AE36" s="28">
        <v>4.17</v>
      </c>
      <c r="AF36" s="28">
        <v>1.0620000000000001</v>
      </c>
      <c r="AG36" s="28">
        <v>5.13</v>
      </c>
      <c r="AH36" s="28">
        <v>0.68700000000000006</v>
      </c>
      <c r="AI36" s="28">
        <v>4.3899999999999997</v>
      </c>
      <c r="AJ36" s="28">
        <v>0.96399999999999997</v>
      </c>
      <c r="AK36" s="28">
        <v>2.8</v>
      </c>
      <c r="AL36" s="28">
        <v>0.41399999999999998</v>
      </c>
      <c r="AM36" s="28">
        <v>2.81</v>
      </c>
      <c r="AN36" s="28">
        <v>0.46</v>
      </c>
      <c r="AO36" s="28">
        <v>0.161</v>
      </c>
      <c r="AP36" s="28">
        <v>4.0800000000000003E-2</v>
      </c>
      <c r="AQ36" s="32">
        <v>3.49</v>
      </c>
      <c r="AR36" s="32">
        <v>1.018</v>
      </c>
      <c r="AS36" s="32">
        <v>56.38</v>
      </c>
      <c r="AT36" s="28">
        <f t="shared" si="3"/>
        <v>115.607</v>
      </c>
      <c r="AU36" s="28">
        <f t="shared" si="1"/>
        <v>50.165975103734439</v>
      </c>
      <c r="AW36" s="28">
        <v>1.1086505397350179</v>
      </c>
      <c r="AX36" s="28">
        <v>0.75669904780225072</v>
      </c>
      <c r="AY36" s="28">
        <v>1.3242380104655556</v>
      </c>
      <c r="AZ36" s="28">
        <v>0.63457855631179039</v>
      </c>
      <c r="BA36" s="28">
        <v>1.066169922643408</v>
      </c>
      <c r="BB36" s="28">
        <v>1.2484627682469409</v>
      </c>
      <c r="BC36" s="28">
        <v>0.82942184792532281</v>
      </c>
      <c r="BD36" s="28">
        <v>1.0961053147011186</v>
      </c>
      <c r="BE36" s="28">
        <v>1.2348587757468887</v>
      </c>
      <c r="BF36" s="28">
        <v>1.3064461297550967</v>
      </c>
      <c r="BG36" s="28">
        <v>1.8747346030979426</v>
      </c>
      <c r="BH36" s="28">
        <v>1.3219077225130886</v>
      </c>
      <c r="BI36" s="28"/>
    </row>
    <row r="37" spans="1:65" x14ac:dyDescent="0.15">
      <c r="B37" s="33" t="s">
        <v>218</v>
      </c>
      <c r="C37" s="11" t="s">
        <v>438</v>
      </c>
      <c r="E37" s="29">
        <v>385938.56</v>
      </c>
      <c r="F37" s="28">
        <v>1.56</v>
      </c>
      <c r="G37" s="28">
        <v>352.7</v>
      </c>
      <c r="H37" s="28">
        <v>70.66</v>
      </c>
      <c r="I37" s="28">
        <v>125.42</v>
      </c>
      <c r="J37" s="28">
        <v>16</v>
      </c>
      <c r="K37" s="28">
        <v>1.2589999999999999</v>
      </c>
      <c r="L37" s="28">
        <v>13.83</v>
      </c>
      <c r="M37" s="28">
        <v>8.11</v>
      </c>
      <c r="N37" s="28">
        <v>55.47</v>
      </c>
      <c r="O37" s="28">
        <v>3.28</v>
      </c>
      <c r="P37" s="28">
        <v>10.31</v>
      </c>
      <c r="Q37" s="28">
        <v>2.2000000000000002</v>
      </c>
      <c r="R37" s="28">
        <v>5.77</v>
      </c>
      <c r="S37" s="29">
        <v>1925.35</v>
      </c>
      <c r="T37" s="28">
        <v>55.19</v>
      </c>
      <c r="U37" s="28">
        <v>8.94</v>
      </c>
      <c r="V37" s="28">
        <v>0.72299999999999998</v>
      </c>
      <c r="W37" s="28">
        <v>3.3</v>
      </c>
      <c r="X37" s="28">
        <v>0.36099999999999999</v>
      </c>
      <c r="Y37" s="28">
        <v>0.374</v>
      </c>
      <c r="Z37" s="28">
        <v>21.95</v>
      </c>
      <c r="AA37" s="28">
        <v>34.57</v>
      </c>
      <c r="AB37" s="28">
        <v>33.770000000000003</v>
      </c>
      <c r="AC37" s="28">
        <v>4.99</v>
      </c>
      <c r="AD37" s="28">
        <v>21.35</v>
      </c>
      <c r="AE37" s="28">
        <v>3.88</v>
      </c>
      <c r="AF37" s="28">
        <v>0.95</v>
      </c>
      <c r="AG37" s="28">
        <v>4.96</v>
      </c>
      <c r="AH37" s="28">
        <v>0.65300000000000002</v>
      </c>
      <c r="AI37" s="28">
        <v>4.38</v>
      </c>
      <c r="AJ37" s="28">
        <v>1.0289999999999999</v>
      </c>
      <c r="AK37" s="28">
        <v>2.97</v>
      </c>
      <c r="AL37" s="28">
        <v>0.438</v>
      </c>
      <c r="AM37" s="28">
        <v>3.22</v>
      </c>
      <c r="AN37" s="28">
        <v>0.48799999999999999</v>
      </c>
      <c r="AO37" s="28">
        <v>6.6600000000000006E-2</v>
      </c>
      <c r="AP37" s="28">
        <v>6.5600000000000006E-2</v>
      </c>
      <c r="AQ37" s="32">
        <v>3.13</v>
      </c>
      <c r="AR37" s="32">
        <v>0.81899999999999995</v>
      </c>
      <c r="AS37" s="32">
        <v>47.76</v>
      </c>
      <c r="AT37" s="28">
        <f t="shared" si="3"/>
        <v>117.648</v>
      </c>
      <c r="AU37" s="28">
        <f t="shared" si="1"/>
        <v>53.634596695821187</v>
      </c>
      <c r="AW37" s="28">
        <v>1.0079920740614106</v>
      </c>
      <c r="AX37" s="28">
        <v>0.61442560572995353</v>
      </c>
      <c r="AY37" s="28">
        <v>1.2370831753597284</v>
      </c>
      <c r="AZ37" s="28">
        <v>0.57716934601040948</v>
      </c>
      <c r="BA37" s="28">
        <v>1.0722914716738201</v>
      </c>
      <c r="BB37" s="28">
        <v>1.3387192704203015</v>
      </c>
      <c r="BC37" s="28">
        <v>0.79536519137589001</v>
      </c>
      <c r="BD37" s="28">
        <v>1.2944857505262588</v>
      </c>
      <c r="BE37" s="28">
        <v>1.177853630476164</v>
      </c>
      <c r="BF37" s="28">
        <v>1.337223240625204</v>
      </c>
      <c r="BG37" s="28">
        <v>2.0707426070938406</v>
      </c>
      <c r="BH37" s="28">
        <v>1.4369373566953172</v>
      </c>
      <c r="BI37" s="28"/>
    </row>
    <row r="38" spans="1:65" x14ac:dyDescent="0.15">
      <c r="B38" s="33" t="s">
        <v>219</v>
      </c>
      <c r="C38" s="11" t="s">
        <v>438</v>
      </c>
      <c r="E38" s="29">
        <v>385938.56</v>
      </c>
      <c r="F38" s="28">
        <v>1.6060000000000001</v>
      </c>
      <c r="G38" s="28">
        <v>309.79000000000002</v>
      </c>
      <c r="H38" s="28">
        <v>74.8</v>
      </c>
      <c r="I38" s="28">
        <v>143.44999999999999</v>
      </c>
      <c r="J38" s="28">
        <v>13.38</v>
      </c>
      <c r="K38" s="28">
        <v>1.23</v>
      </c>
      <c r="L38" s="28">
        <v>16.91</v>
      </c>
      <c r="M38" s="28">
        <v>9.7899999999999991</v>
      </c>
      <c r="N38" s="28">
        <v>58.17</v>
      </c>
      <c r="O38" s="28">
        <v>3.66</v>
      </c>
      <c r="P38" s="28">
        <v>11.08</v>
      </c>
      <c r="Q38" s="28">
        <v>2.58</v>
      </c>
      <c r="R38" s="28">
        <v>6.57</v>
      </c>
      <c r="S38" s="29">
        <v>1860.45</v>
      </c>
      <c r="T38" s="28">
        <v>64.83</v>
      </c>
      <c r="U38" s="28">
        <v>7.62</v>
      </c>
      <c r="V38" s="28">
        <v>0.70599999999999996</v>
      </c>
      <c r="W38" s="28">
        <v>3.8</v>
      </c>
      <c r="X38" s="28">
        <v>0.40400000000000003</v>
      </c>
      <c r="Y38" s="28">
        <v>0.42499999999999999</v>
      </c>
      <c r="Z38" s="28">
        <v>21.33</v>
      </c>
      <c r="AA38" s="28">
        <v>38.94</v>
      </c>
      <c r="AB38" s="28">
        <v>39.32</v>
      </c>
      <c r="AC38" s="28">
        <v>5.75</v>
      </c>
      <c r="AD38" s="28">
        <v>25.04</v>
      </c>
      <c r="AE38" s="28">
        <v>4.74</v>
      </c>
      <c r="AF38" s="28">
        <v>1.1830000000000001</v>
      </c>
      <c r="AG38" s="28">
        <v>5.87</v>
      </c>
      <c r="AH38" s="28">
        <v>0.78300000000000003</v>
      </c>
      <c r="AI38" s="28">
        <v>5.5</v>
      </c>
      <c r="AJ38" s="28">
        <v>1.2490000000000001</v>
      </c>
      <c r="AK38" s="28">
        <v>3.99</v>
      </c>
      <c r="AL38" s="28">
        <v>0.502</v>
      </c>
      <c r="AM38" s="28">
        <v>3.62</v>
      </c>
      <c r="AN38" s="28">
        <v>0.56399999999999995</v>
      </c>
      <c r="AO38" s="28">
        <v>0.13200000000000001</v>
      </c>
      <c r="AP38" s="28">
        <v>4.4900000000000002E-2</v>
      </c>
      <c r="AQ38" s="32">
        <v>3.31</v>
      </c>
      <c r="AR38" s="32">
        <v>0.81299999999999994</v>
      </c>
      <c r="AS38" s="32">
        <v>53.74</v>
      </c>
      <c r="AT38" s="28">
        <f t="shared" si="3"/>
        <v>137.05100000000002</v>
      </c>
      <c r="AU38" s="28">
        <f t="shared" si="1"/>
        <v>51.905524419535624</v>
      </c>
      <c r="AW38" s="28">
        <v>1.0444131697610184</v>
      </c>
      <c r="AX38" s="28">
        <v>0.66767209198148425</v>
      </c>
      <c r="AY38" s="28">
        <v>1.3115299647473562</v>
      </c>
      <c r="AZ38" s="28">
        <v>0.59138204699868535</v>
      </c>
      <c r="BA38" s="28">
        <v>1.056599551964249</v>
      </c>
      <c r="BB38" s="28">
        <v>1.376041328572974</v>
      </c>
      <c r="BC38" s="28">
        <v>0.79691215180353459</v>
      </c>
      <c r="BD38" s="28">
        <v>1.1935681622373913</v>
      </c>
      <c r="BE38" s="28">
        <v>1.2089467789865489</v>
      </c>
      <c r="BF38" s="28">
        <v>1.3126502659574428</v>
      </c>
      <c r="BG38" s="28">
        <v>1.9717143509723065</v>
      </c>
      <c r="BH38" s="28">
        <v>1.3800599668802165</v>
      </c>
      <c r="BI38" s="28"/>
    </row>
    <row r="39" spans="1:65" x14ac:dyDescent="0.15">
      <c r="B39" s="33" t="s">
        <v>220</v>
      </c>
      <c r="C39" s="11" t="s">
        <v>439</v>
      </c>
      <c r="E39" s="29">
        <v>385938.53</v>
      </c>
      <c r="F39" s="28">
        <v>2.0960000000000001</v>
      </c>
      <c r="G39" s="28">
        <v>183.8</v>
      </c>
      <c r="H39" s="28">
        <v>79.36</v>
      </c>
      <c r="I39" s="28">
        <v>203.84</v>
      </c>
      <c r="J39" s="28">
        <v>10.210000000000001</v>
      </c>
      <c r="K39" s="28">
        <v>0.65200000000000002</v>
      </c>
      <c r="L39" s="28">
        <v>20.64</v>
      </c>
      <c r="M39" s="28">
        <v>10.82</v>
      </c>
      <c r="N39" s="28">
        <v>61.33</v>
      </c>
      <c r="O39" s="28">
        <v>4.99</v>
      </c>
      <c r="P39" s="28">
        <v>7.73</v>
      </c>
      <c r="Q39" s="28">
        <v>5.56</v>
      </c>
      <c r="R39" s="28">
        <v>6.24</v>
      </c>
      <c r="S39" s="29">
        <v>1664.38</v>
      </c>
      <c r="T39" s="28">
        <v>121.6</v>
      </c>
      <c r="U39" s="28">
        <v>9.4499999999999993</v>
      </c>
      <c r="V39" s="28">
        <v>0.39800000000000002</v>
      </c>
      <c r="W39" s="28">
        <v>3.19</v>
      </c>
      <c r="X39" s="28">
        <v>0.443</v>
      </c>
      <c r="Y39" s="28">
        <v>0.38200000000000001</v>
      </c>
      <c r="Z39" s="28">
        <v>17.78</v>
      </c>
      <c r="AA39" s="28">
        <v>68.31</v>
      </c>
      <c r="AB39" s="28">
        <v>87</v>
      </c>
      <c r="AC39" s="28">
        <v>13.99</v>
      </c>
      <c r="AD39" s="28">
        <v>60.08</v>
      </c>
      <c r="AE39" s="28">
        <v>12.86</v>
      </c>
      <c r="AF39" s="28">
        <v>3.3</v>
      </c>
      <c r="AG39" s="28">
        <v>14.54</v>
      </c>
      <c r="AH39" s="28">
        <v>1.9510000000000001</v>
      </c>
      <c r="AI39" s="28">
        <v>12.65</v>
      </c>
      <c r="AJ39" s="28">
        <v>2.6749999999999998</v>
      </c>
      <c r="AK39" s="28">
        <v>7.85</v>
      </c>
      <c r="AL39" s="28">
        <v>1.095</v>
      </c>
      <c r="AM39" s="28">
        <v>7.26</v>
      </c>
      <c r="AN39" s="28">
        <v>1.0920000000000001</v>
      </c>
      <c r="AO39" s="28">
        <v>0.13300000000000001</v>
      </c>
      <c r="AP39" s="28">
        <v>3.6600000000000001E-2</v>
      </c>
      <c r="AQ39" s="32">
        <v>2.69</v>
      </c>
      <c r="AR39" s="32">
        <v>2.5529999999999999</v>
      </c>
      <c r="AS39" s="32">
        <v>64.05</v>
      </c>
      <c r="AT39" s="28">
        <f t="shared" si="3"/>
        <v>294.65300000000008</v>
      </c>
      <c r="AU39" s="28">
        <f t="shared" si="1"/>
        <v>45.457943925233643</v>
      </c>
      <c r="AW39" s="28">
        <v>1.2435807579852787</v>
      </c>
      <c r="AX39" s="28">
        <v>0.90322884868339404</v>
      </c>
      <c r="AY39" s="28">
        <v>1.462483498509231</v>
      </c>
      <c r="AZ39" s="28">
        <v>0.64814542212828086</v>
      </c>
      <c r="BA39" s="28">
        <v>1.1059272915050964</v>
      </c>
      <c r="BB39" s="28">
        <v>1.1665320811899351</v>
      </c>
      <c r="BC39" s="28">
        <v>0.69706092336982384</v>
      </c>
      <c r="BD39" s="28">
        <v>0.77174342292754028</v>
      </c>
      <c r="BE39" s="28">
        <v>1.2815367814749634</v>
      </c>
      <c r="BF39" s="28">
        <v>1.2717233454491386</v>
      </c>
      <c r="BG39" s="28">
        <v>1.6673328503986871</v>
      </c>
      <c r="BH39" s="28">
        <v>1.0089989089590841</v>
      </c>
      <c r="BI39" s="28"/>
    </row>
    <row r="40" spans="1:65" x14ac:dyDescent="0.15">
      <c r="B40" s="33" t="s">
        <v>221</v>
      </c>
      <c r="C40" s="11" t="s">
        <v>439</v>
      </c>
      <c r="E40" s="29">
        <v>385938.56</v>
      </c>
      <c r="F40" s="28">
        <v>2.0720000000000001</v>
      </c>
      <c r="G40" s="28">
        <v>297.72000000000003</v>
      </c>
      <c r="H40" s="28">
        <v>75.05</v>
      </c>
      <c r="I40" s="28">
        <v>184.36</v>
      </c>
      <c r="J40" s="28">
        <v>18.850000000000001</v>
      </c>
      <c r="K40" s="28">
        <v>1.5780000000000001</v>
      </c>
      <c r="L40" s="28">
        <v>17.09</v>
      </c>
      <c r="M40" s="28">
        <v>9.41</v>
      </c>
      <c r="N40" s="28">
        <v>61.98</v>
      </c>
      <c r="O40" s="28">
        <v>4.83</v>
      </c>
      <c r="P40" s="28">
        <v>10.96</v>
      </c>
      <c r="Q40" s="28">
        <v>3.77</v>
      </c>
      <c r="R40" s="28">
        <v>8.73</v>
      </c>
      <c r="S40" s="29">
        <v>1924.27</v>
      </c>
      <c r="T40" s="28">
        <v>86.07</v>
      </c>
      <c r="U40" s="28">
        <v>18.23</v>
      </c>
      <c r="V40" s="28">
        <v>0.66200000000000003</v>
      </c>
      <c r="W40" s="28">
        <v>2.41</v>
      </c>
      <c r="X40" s="28">
        <v>0.41799999999999998</v>
      </c>
      <c r="Y40" s="28">
        <v>0.52</v>
      </c>
      <c r="Z40" s="28">
        <v>22.9</v>
      </c>
      <c r="AA40" s="28">
        <v>55</v>
      </c>
      <c r="AB40" s="28">
        <v>69.42</v>
      </c>
      <c r="AC40" s="28">
        <v>9.6199999999999992</v>
      </c>
      <c r="AD40" s="28">
        <v>41.61</v>
      </c>
      <c r="AE40" s="28">
        <v>8.34</v>
      </c>
      <c r="AF40" s="28">
        <v>2.0710000000000002</v>
      </c>
      <c r="AG40" s="28">
        <v>10.15</v>
      </c>
      <c r="AH40" s="28">
        <v>1.345</v>
      </c>
      <c r="AI40" s="28">
        <v>8.65</v>
      </c>
      <c r="AJ40" s="28">
        <v>1.7709999999999999</v>
      </c>
      <c r="AK40" s="28">
        <v>5.32</v>
      </c>
      <c r="AL40" s="28">
        <v>0.73899999999999999</v>
      </c>
      <c r="AM40" s="28">
        <v>5</v>
      </c>
      <c r="AN40" s="28">
        <v>0.78200000000000003</v>
      </c>
      <c r="AO40" s="28">
        <v>0.376</v>
      </c>
      <c r="AP40" s="28">
        <v>4.8000000000000001E-2</v>
      </c>
      <c r="AQ40" s="32">
        <v>3.27</v>
      </c>
      <c r="AR40" s="32">
        <v>1.075</v>
      </c>
      <c r="AS40" s="32">
        <v>54.62</v>
      </c>
      <c r="AT40" s="28">
        <f t="shared" si="3"/>
        <v>219.81799999999998</v>
      </c>
      <c r="AU40" s="28">
        <f t="shared" si="1"/>
        <v>48.599661208356856</v>
      </c>
      <c r="AW40" s="28">
        <v>1.2036237828304508</v>
      </c>
      <c r="AX40" s="28">
        <v>0.85052972972972973</v>
      </c>
      <c r="AY40" s="28">
        <v>1.3792998820025848</v>
      </c>
      <c r="AZ40" s="28">
        <v>0.68961762656406345</v>
      </c>
      <c r="BA40" s="28">
        <v>1.0378135725704452</v>
      </c>
      <c r="BB40" s="28">
        <v>1.2299775564164055</v>
      </c>
      <c r="BC40" s="28">
        <v>0.81492146596858628</v>
      </c>
      <c r="BD40" s="28">
        <v>0.95813401634713158</v>
      </c>
      <c r="BE40" s="28">
        <v>1.2134661884986144</v>
      </c>
      <c r="BF40" s="28">
        <v>1.3119823370124808</v>
      </c>
      <c r="BG40" s="28">
        <v>1.7537548923722583</v>
      </c>
      <c r="BH40" s="28">
        <v>1.1730089046758039</v>
      </c>
      <c r="BI40" s="28"/>
    </row>
    <row r="41" spans="1:65" x14ac:dyDescent="0.15">
      <c r="B41" s="33" t="s">
        <v>222</v>
      </c>
      <c r="C41" s="11" t="s">
        <v>438</v>
      </c>
      <c r="E41" s="29">
        <v>385938.53</v>
      </c>
      <c r="F41" s="28">
        <v>1.9810000000000001</v>
      </c>
      <c r="G41" s="28">
        <v>216.73</v>
      </c>
      <c r="H41" s="28">
        <v>97.52</v>
      </c>
      <c r="I41" s="28">
        <v>116.77</v>
      </c>
      <c r="J41" s="28">
        <v>26.47</v>
      </c>
      <c r="K41" s="28">
        <v>1.5</v>
      </c>
      <c r="L41" s="28">
        <v>14.97</v>
      </c>
      <c r="M41" s="28">
        <v>12.93</v>
      </c>
      <c r="N41" s="28">
        <v>92.99</v>
      </c>
      <c r="O41" s="28">
        <v>3.66</v>
      </c>
      <c r="P41" s="28">
        <v>10.72</v>
      </c>
      <c r="Q41" s="28">
        <v>1.92</v>
      </c>
      <c r="R41" s="28">
        <v>8.6999999999999993</v>
      </c>
      <c r="S41" s="29">
        <v>1830.81</v>
      </c>
      <c r="T41" s="28">
        <v>33.33</v>
      </c>
      <c r="U41" s="28">
        <v>6.3</v>
      </c>
      <c r="V41" s="28">
        <v>0.53400000000000003</v>
      </c>
      <c r="W41" s="28">
        <v>2.34</v>
      </c>
      <c r="X41" s="28">
        <v>0.39600000000000002</v>
      </c>
      <c r="Y41" s="28">
        <v>0.51700000000000002</v>
      </c>
      <c r="Z41" s="28">
        <v>23.61</v>
      </c>
      <c r="AA41" s="28">
        <v>24.12</v>
      </c>
      <c r="AB41" s="28">
        <v>28.89</v>
      </c>
      <c r="AC41" s="28">
        <v>3.8</v>
      </c>
      <c r="AD41" s="28">
        <v>15.47</v>
      </c>
      <c r="AE41" s="28">
        <v>3.16</v>
      </c>
      <c r="AF41" s="28">
        <v>0.78400000000000003</v>
      </c>
      <c r="AG41" s="28">
        <v>3.65</v>
      </c>
      <c r="AH41" s="28">
        <v>0.501</v>
      </c>
      <c r="AI41" s="28">
        <v>3.07</v>
      </c>
      <c r="AJ41" s="28">
        <v>0.71899999999999997</v>
      </c>
      <c r="AK41" s="28">
        <v>2.0009999999999999</v>
      </c>
      <c r="AL41" s="28">
        <v>0.28000000000000003</v>
      </c>
      <c r="AM41" s="28">
        <v>1.9890000000000001</v>
      </c>
      <c r="AN41" s="28">
        <v>0.28100000000000003</v>
      </c>
      <c r="AO41" s="28">
        <v>0.11</v>
      </c>
      <c r="AP41" s="28">
        <v>4.0500000000000001E-2</v>
      </c>
      <c r="AQ41" s="32">
        <v>2.92</v>
      </c>
      <c r="AR41" s="32">
        <v>0.71199999999999997</v>
      </c>
      <c r="AS41" s="32">
        <v>53.17</v>
      </c>
      <c r="AT41" s="28">
        <f t="shared" si="3"/>
        <v>88.715000000000018</v>
      </c>
      <c r="AU41" s="28">
        <f t="shared" si="1"/>
        <v>46.356050069541027</v>
      </c>
      <c r="AW41" s="28">
        <v>1.1157184239564755</v>
      </c>
      <c r="AX41" s="28">
        <v>0.81011328070151611</v>
      </c>
      <c r="AY41" s="28">
        <v>1.3230346135609297</v>
      </c>
      <c r="AZ41" s="28">
        <v>0.6836537369210135</v>
      </c>
      <c r="BA41" s="28">
        <v>1.0505568001847245</v>
      </c>
      <c r="BB41" s="28">
        <v>1.1521218760142808</v>
      </c>
      <c r="BC41" s="28">
        <v>0.89839141456018567</v>
      </c>
      <c r="BD41" s="28">
        <v>1.1089701106766519</v>
      </c>
      <c r="BE41" s="28">
        <v>1.2198751919917825</v>
      </c>
      <c r="BF41" s="28">
        <v>1.2601262663813464</v>
      </c>
      <c r="BG41" s="28">
        <v>1.7870910166388598</v>
      </c>
      <c r="BH41" s="28">
        <v>1.383640689461447</v>
      </c>
      <c r="BI41" s="28"/>
    </row>
    <row r="42" spans="1:65" x14ac:dyDescent="0.15">
      <c r="B42" s="33" t="s">
        <v>223</v>
      </c>
      <c r="C42" s="11" t="s">
        <v>439</v>
      </c>
      <c r="E42" s="29">
        <v>385938.56</v>
      </c>
      <c r="F42" s="28">
        <v>1.8380000000000001</v>
      </c>
      <c r="G42" s="28">
        <v>263.99</v>
      </c>
      <c r="H42" s="28">
        <v>88.87</v>
      </c>
      <c r="I42" s="28">
        <v>140.43</v>
      </c>
      <c r="J42" s="28">
        <v>22.8</v>
      </c>
      <c r="K42" s="28">
        <v>1.5</v>
      </c>
      <c r="L42" s="28">
        <v>16.239999999999998</v>
      </c>
      <c r="M42" s="28">
        <v>10.64</v>
      </c>
      <c r="N42" s="28">
        <v>78.58</v>
      </c>
      <c r="O42" s="28">
        <v>4.83</v>
      </c>
      <c r="P42" s="28">
        <v>11.51</v>
      </c>
      <c r="Q42" s="28">
        <v>3.86</v>
      </c>
      <c r="R42" s="28">
        <v>7.44</v>
      </c>
      <c r="S42" s="29">
        <v>1804.83</v>
      </c>
      <c r="T42" s="28">
        <v>78.66</v>
      </c>
      <c r="U42" s="28">
        <v>7.91</v>
      </c>
      <c r="V42" s="28">
        <v>0.63100000000000001</v>
      </c>
      <c r="W42" s="28">
        <v>5.24</v>
      </c>
      <c r="X42" s="28">
        <v>0.34599999999999997</v>
      </c>
      <c r="Y42" s="28">
        <v>0.442</v>
      </c>
      <c r="Z42" s="28">
        <v>21.71</v>
      </c>
      <c r="AA42" s="28">
        <v>50.94</v>
      </c>
      <c r="AB42" s="28">
        <v>68.38</v>
      </c>
      <c r="AC42" s="28">
        <v>9.4700000000000006</v>
      </c>
      <c r="AD42" s="28">
        <v>40.31</v>
      </c>
      <c r="AE42" s="28">
        <v>8.69</v>
      </c>
      <c r="AF42" s="28">
        <v>2.173</v>
      </c>
      <c r="AG42" s="28">
        <v>10.039999999999999</v>
      </c>
      <c r="AH42" s="28">
        <v>1.325</v>
      </c>
      <c r="AI42" s="28">
        <v>8.33</v>
      </c>
      <c r="AJ42" s="28">
        <v>1.804</v>
      </c>
      <c r="AK42" s="28">
        <v>5.05</v>
      </c>
      <c r="AL42" s="28">
        <v>0.69099999999999995</v>
      </c>
      <c r="AM42" s="28">
        <v>4.34</v>
      </c>
      <c r="AN42" s="28">
        <v>0.71699999999999997</v>
      </c>
      <c r="AO42" s="28">
        <v>0.14399999999999999</v>
      </c>
      <c r="AP42" s="28">
        <v>4.5699999999999998E-2</v>
      </c>
      <c r="AQ42" s="32">
        <v>3.4</v>
      </c>
      <c r="AR42" s="32">
        <v>1.5369999999999999</v>
      </c>
      <c r="AS42" s="32">
        <v>66.540000000000006</v>
      </c>
      <c r="AT42" s="28">
        <f t="shared" si="3"/>
        <v>212.26000000000002</v>
      </c>
      <c r="AU42" s="28">
        <f t="shared" si="1"/>
        <v>43.603104212860309</v>
      </c>
      <c r="AW42" s="28">
        <v>1.2661804736609532</v>
      </c>
      <c r="AX42" s="28">
        <v>1.0209947274463402</v>
      </c>
      <c r="AY42" s="28">
        <v>1.4599484384067278</v>
      </c>
      <c r="AZ42" s="28">
        <v>0.71408935853015387</v>
      </c>
      <c r="BA42" s="28">
        <v>1.0472770547067738</v>
      </c>
      <c r="BB42" s="28">
        <v>1.1367693487946653</v>
      </c>
      <c r="BC42" s="28">
        <v>0.86954544357854602</v>
      </c>
      <c r="BD42" s="28">
        <v>0.85166496966483707</v>
      </c>
      <c r="BE42" s="28">
        <v>1.2466264303987753</v>
      </c>
      <c r="BF42" s="28">
        <v>1.2950350342526664</v>
      </c>
      <c r="BG42" s="28">
        <v>1.6183845607941187</v>
      </c>
      <c r="BH42" s="28">
        <v>1.1214566169775857</v>
      </c>
      <c r="BI42" s="28"/>
    </row>
    <row r="43" spans="1:65" x14ac:dyDescent="0.15">
      <c r="B43" s="33" t="s">
        <v>224</v>
      </c>
      <c r="C43" s="11" t="s">
        <v>438</v>
      </c>
      <c r="E43" s="29">
        <v>385938.53</v>
      </c>
      <c r="F43" s="28">
        <v>1.73</v>
      </c>
      <c r="G43" s="28">
        <v>480.55</v>
      </c>
      <c r="H43" s="28">
        <v>71.739999999999995</v>
      </c>
      <c r="I43" s="28">
        <v>143.75</v>
      </c>
      <c r="J43" s="28">
        <v>14.19</v>
      </c>
      <c r="K43" s="28">
        <v>1.0389999999999999</v>
      </c>
      <c r="L43" s="28">
        <v>15.01</v>
      </c>
      <c r="M43" s="28">
        <v>9.41</v>
      </c>
      <c r="N43" s="28">
        <v>55.66</v>
      </c>
      <c r="O43" s="28">
        <v>4.26</v>
      </c>
      <c r="P43" s="28">
        <v>12.45</v>
      </c>
      <c r="Q43" s="28">
        <v>2.2999999999999998</v>
      </c>
      <c r="R43" s="28">
        <v>7.16</v>
      </c>
      <c r="S43" s="29">
        <v>1824.99</v>
      </c>
      <c r="T43" s="28">
        <v>93.74</v>
      </c>
      <c r="U43" s="28">
        <v>10.09</v>
      </c>
      <c r="V43" s="28">
        <v>1.0269999999999999</v>
      </c>
      <c r="W43" s="28">
        <v>4.25</v>
      </c>
      <c r="X43" s="28">
        <v>0.52900000000000003</v>
      </c>
      <c r="Y43" s="28">
        <v>0.438</v>
      </c>
      <c r="Z43" s="28">
        <v>23.26</v>
      </c>
      <c r="AA43" s="28">
        <v>58.14</v>
      </c>
      <c r="AB43" s="28">
        <v>57.4</v>
      </c>
      <c r="AC43" s="28">
        <v>8.4600000000000009</v>
      </c>
      <c r="AD43" s="28">
        <v>35.11</v>
      </c>
      <c r="AE43" s="28">
        <v>6.98</v>
      </c>
      <c r="AF43" s="28">
        <v>1.6779999999999999</v>
      </c>
      <c r="AG43" s="28">
        <v>8.59</v>
      </c>
      <c r="AH43" s="28">
        <v>1.1220000000000001</v>
      </c>
      <c r="AI43" s="28">
        <v>7.7</v>
      </c>
      <c r="AJ43" s="28">
        <v>1.738</v>
      </c>
      <c r="AK43" s="28">
        <v>5.12</v>
      </c>
      <c r="AL43" s="28">
        <v>0.71899999999999997</v>
      </c>
      <c r="AM43" s="28">
        <v>5.08</v>
      </c>
      <c r="AN43" s="28">
        <v>0.85</v>
      </c>
      <c r="AO43" s="28">
        <v>0.11899999999999999</v>
      </c>
      <c r="AP43" s="28">
        <v>6.6199999999999995E-2</v>
      </c>
      <c r="AQ43" s="32">
        <v>3.33</v>
      </c>
      <c r="AR43" s="32">
        <v>0.92800000000000005</v>
      </c>
      <c r="AS43" s="32">
        <v>65.89</v>
      </c>
      <c r="AT43" s="28">
        <f t="shared" si="3"/>
        <v>198.68700000000001</v>
      </c>
      <c r="AU43" s="28">
        <f t="shared" si="1"/>
        <v>53.9355581127733</v>
      </c>
      <c r="AW43" s="28">
        <v>1.0587349981550138</v>
      </c>
      <c r="AX43" s="28">
        <v>0.7006242462935377</v>
      </c>
      <c r="AY43" s="28">
        <v>1.3126615977679805</v>
      </c>
      <c r="AZ43" s="28">
        <v>0.58151633368054023</v>
      </c>
      <c r="BA43" s="28">
        <v>1.0907309662798415</v>
      </c>
      <c r="BB43" s="28">
        <v>1.3082249651017561</v>
      </c>
      <c r="BC43" s="28">
        <v>0.8478799934039658</v>
      </c>
      <c r="BD43" s="28">
        <v>1.2101779204608529</v>
      </c>
      <c r="BE43" s="28">
        <v>1.176154807165096</v>
      </c>
      <c r="BF43" s="28">
        <v>1.3297201702343511</v>
      </c>
      <c r="BG43" s="28">
        <v>2.0428166336178113</v>
      </c>
      <c r="BH43" s="28">
        <v>1.4695370272337798</v>
      </c>
      <c r="BI43" s="28"/>
    </row>
    <row r="44" spans="1:65" x14ac:dyDescent="0.15">
      <c r="B44" s="33" t="s">
        <v>225</v>
      </c>
      <c r="C44" s="11" t="s">
        <v>438</v>
      </c>
      <c r="E44" s="29">
        <v>385938.56</v>
      </c>
      <c r="F44" s="28">
        <v>1.5269999999999999</v>
      </c>
      <c r="G44" s="28">
        <v>223.99</v>
      </c>
      <c r="H44" s="28">
        <v>73.12</v>
      </c>
      <c r="I44" s="28">
        <v>110.09</v>
      </c>
      <c r="J44" s="28">
        <v>13.58</v>
      </c>
      <c r="K44" s="28">
        <v>1.1200000000000001</v>
      </c>
      <c r="L44" s="28">
        <v>12.92</v>
      </c>
      <c r="M44" s="28">
        <v>10.5</v>
      </c>
      <c r="N44" s="28">
        <v>57.17</v>
      </c>
      <c r="O44" s="28">
        <v>3.65</v>
      </c>
      <c r="P44" s="28">
        <v>12.65</v>
      </c>
      <c r="Q44" s="28">
        <v>1.99</v>
      </c>
      <c r="R44" s="28">
        <v>7.27</v>
      </c>
      <c r="S44" s="29">
        <v>1787.24</v>
      </c>
      <c r="T44" s="28">
        <v>44.6</v>
      </c>
      <c r="U44" s="28">
        <v>6.58</v>
      </c>
      <c r="V44" s="28">
        <v>0.57099999999999995</v>
      </c>
      <c r="W44" s="28">
        <v>4.0199999999999996</v>
      </c>
      <c r="X44" s="28">
        <v>0.52600000000000002</v>
      </c>
      <c r="Y44" s="28">
        <v>0.443</v>
      </c>
      <c r="Z44" s="28">
        <v>24.07</v>
      </c>
      <c r="AA44" s="28">
        <v>32.64</v>
      </c>
      <c r="AB44" s="28">
        <v>36.51</v>
      </c>
      <c r="AC44" s="28">
        <v>4.68</v>
      </c>
      <c r="AD44" s="28">
        <v>19.920000000000002</v>
      </c>
      <c r="AE44" s="28">
        <v>3.52</v>
      </c>
      <c r="AF44" s="28">
        <v>0.94699999999999995</v>
      </c>
      <c r="AG44" s="28">
        <v>4.72</v>
      </c>
      <c r="AH44" s="28">
        <v>0.623</v>
      </c>
      <c r="AI44" s="28">
        <v>3.88</v>
      </c>
      <c r="AJ44" s="28">
        <v>0.89300000000000002</v>
      </c>
      <c r="AK44" s="28">
        <v>2.68</v>
      </c>
      <c r="AL44" s="28">
        <v>0.36699999999999999</v>
      </c>
      <c r="AM44" s="28">
        <v>2.48</v>
      </c>
      <c r="AN44" s="28">
        <v>0.41299999999999998</v>
      </c>
      <c r="AO44" s="28">
        <v>0.106</v>
      </c>
      <c r="AP44" s="28">
        <v>3.1199999999999999E-2</v>
      </c>
      <c r="AQ44" s="32">
        <v>3.79</v>
      </c>
      <c r="AR44" s="32">
        <v>0.64600000000000002</v>
      </c>
      <c r="AS44" s="32">
        <v>65.63</v>
      </c>
      <c r="AT44" s="28">
        <f t="shared" si="3"/>
        <v>114.27300000000002</v>
      </c>
      <c r="AU44" s="28">
        <f t="shared" si="1"/>
        <v>49.944008958566627</v>
      </c>
      <c r="AW44" s="28">
        <v>1.0495059372344595</v>
      </c>
      <c r="AX44" s="28">
        <v>0.72374309793664637</v>
      </c>
      <c r="AY44" s="28">
        <v>1.196642796642797</v>
      </c>
      <c r="AZ44" s="28">
        <v>0.66259453650267808</v>
      </c>
      <c r="BA44" s="28">
        <v>1.0131357786871555</v>
      </c>
      <c r="BB44" s="28">
        <v>1.3071824009324009</v>
      </c>
      <c r="BC44" s="28">
        <v>0.97503800033778065</v>
      </c>
      <c r="BD44" s="28">
        <v>1.347215611613517</v>
      </c>
      <c r="BE44" s="28">
        <v>1.2697745950927277</v>
      </c>
      <c r="BF44" s="28">
        <v>1.353050398097936</v>
      </c>
      <c r="BG44" s="28">
        <v>1.9094678842983994</v>
      </c>
      <c r="BH44" s="28">
        <v>1.4541096322462623</v>
      </c>
      <c r="BI44" s="28"/>
    </row>
    <row r="45" spans="1:65" x14ac:dyDescent="0.15">
      <c r="B45" s="33" t="s">
        <v>226</v>
      </c>
      <c r="C45" s="11" t="s">
        <v>438</v>
      </c>
      <c r="E45" s="29">
        <v>385938.53</v>
      </c>
      <c r="F45" s="28">
        <v>1.92</v>
      </c>
      <c r="G45" s="28">
        <v>233.82</v>
      </c>
      <c r="H45" s="28">
        <v>88.72</v>
      </c>
      <c r="I45" s="28">
        <v>126.11</v>
      </c>
      <c r="J45" s="28">
        <v>18.14</v>
      </c>
      <c r="K45" s="28">
        <v>1.43</v>
      </c>
      <c r="L45" s="28">
        <v>17.670000000000002</v>
      </c>
      <c r="M45" s="28">
        <v>14.55</v>
      </c>
      <c r="N45" s="28">
        <v>78.14</v>
      </c>
      <c r="O45" s="28">
        <v>4.12</v>
      </c>
      <c r="P45" s="28">
        <v>9.6199999999999992</v>
      </c>
      <c r="Q45" s="28">
        <v>1.92</v>
      </c>
      <c r="R45" s="28">
        <v>9.44</v>
      </c>
      <c r="S45" s="29">
        <v>1795.23</v>
      </c>
      <c r="T45" s="28">
        <v>49.93</v>
      </c>
      <c r="U45" s="28">
        <v>9.3699999999999992</v>
      </c>
      <c r="V45" s="28">
        <v>0.51900000000000002</v>
      </c>
      <c r="W45" s="28">
        <v>2.5</v>
      </c>
      <c r="X45" s="28">
        <v>0.52700000000000002</v>
      </c>
      <c r="Y45" s="28">
        <v>0.59899999999999998</v>
      </c>
      <c r="Z45" s="28">
        <v>25.92</v>
      </c>
      <c r="AA45" s="28">
        <v>35.9</v>
      </c>
      <c r="AB45" s="28">
        <v>43.91</v>
      </c>
      <c r="AC45" s="28">
        <v>5.41</v>
      </c>
      <c r="AD45" s="28">
        <v>22.77</v>
      </c>
      <c r="AE45" s="28">
        <v>4.29</v>
      </c>
      <c r="AF45" s="28">
        <v>1.1379999999999999</v>
      </c>
      <c r="AG45" s="28">
        <v>5.26</v>
      </c>
      <c r="AH45" s="28">
        <v>0.72899999999999998</v>
      </c>
      <c r="AI45" s="28">
        <v>4.7699999999999996</v>
      </c>
      <c r="AJ45" s="28">
        <v>0.99099999999999999</v>
      </c>
      <c r="AK45" s="28">
        <v>2.89</v>
      </c>
      <c r="AL45" s="28">
        <v>0.41499999999999998</v>
      </c>
      <c r="AM45" s="28">
        <v>2.77</v>
      </c>
      <c r="AN45" s="28">
        <v>0.434</v>
      </c>
      <c r="AO45" s="28">
        <v>0.23699999999999999</v>
      </c>
      <c r="AP45" s="28">
        <v>3.2800000000000003E-2</v>
      </c>
      <c r="AQ45" s="32">
        <v>3.04</v>
      </c>
      <c r="AR45" s="32">
        <v>0.71099999999999997</v>
      </c>
      <c r="AS45" s="32">
        <v>57.19</v>
      </c>
      <c r="AT45" s="28">
        <f t="shared" si="3"/>
        <v>131.67699999999999</v>
      </c>
      <c r="AU45" s="28">
        <f t="shared" si="1"/>
        <v>50.383451059535822</v>
      </c>
      <c r="AW45" s="28">
        <v>1.1157094969918684</v>
      </c>
      <c r="AX45" s="28">
        <v>0.78971606986047416</v>
      </c>
      <c r="AY45" s="28">
        <v>1.2616176250187341</v>
      </c>
      <c r="AZ45" s="28">
        <v>0.71065016215959564</v>
      </c>
      <c r="BA45" s="28">
        <v>1.0016786210942221</v>
      </c>
      <c r="BB45" s="28">
        <v>1.3185852608929531</v>
      </c>
      <c r="BC45" s="28">
        <v>0.96014705048481297</v>
      </c>
      <c r="BD45" s="28">
        <v>1.2158129828286894</v>
      </c>
      <c r="BE45" s="28">
        <v>1.2715050938493091</v>
      </c>
      <c r="BF45" s="28">
        <v>1.2738068130303217</v>
      </c>
      <c r="BG45" s="28">
        <v>1.8316472663139329</v>
      </c>
      <c r="BH45" s="28">
        <v>1.3991611999806852</v>
      </c>
      <c r="BI45" s="28"/>
    </row>
    <row r="46" spans="1:65" x14ac:dyDescent="0.15">
      <c r="B46" s="33" t="s">
        <v>227</v>
      </c>
      <c r="C46" s="11" t="s">
        <v>439</v>
      </c>
      <c r="E46" s="29">
        <v>385938.53</v>
      </c>
      <c r="F46" s="28">
        <v>1.77</v>
      </c>
      <c r="G46" s="28">
        <v>341.4</v>
      </c>
      <c r="H46" s="28">
        <v>67.88</v>
      </c>
      <c r="I46" s="28">
        <v>129.63999999999999</v>
      </c>
      <c r="J46" s="28">
        <v>16.12</v>
      </c>
      <c r="K46" s="28">
        <v>1.5</v>
      </c>
      <c r="L46" s="28">
        <v>20.02</v>
      </c>
      <c r="M46" s="28">
        <v>10.46</v>
      </c>
      <c r="N46" s="28">
        <v>51.34</v>
      </c>
      <c r="O46" s="28">
        <v>5.1100000000000003</v>
      </c>
      <c r="P46" s="28">
        <v>10.37</v>
      </c>
      <c r="Q46" s="28">
        <v>4.96</v>
      </c>
      <c r="R46" s="28">
        <v>6.89</v>
      </c>
      <c r="S46" s="29">
        <v>1802.54</v>
      </c>
      <c r="T46" s="28">
        <v>99.28</v>
      </c>
      <c r="U46" s="28">
        <v>8.42</v>
      </c>
      <c r="V46" s="28">
        <v>0.80600000000000005</v>
      </c>
      <c r="W46" s="28">
        <v>2.37</v>
      </c>
      <c r="X46" s="28">
        <v>0.42299999999999999</v>
      </c>
      <c r="Y46" s="28">
        <v>0.42099999999999999</v>
      </c>
      <c r="Z46" s="28">
        <v>21.91</v>
      </c>
      <c r="AA46" s="28">
        <v>63.3</v>
      </c>
      <c r="AB46" s="28">
        <v>83.41</v>
      </c>
      <c r="AC46" s="28">
        <v>12.03</v>
      </c>
      <c r="AD46" s="28">
        <v>51.41</v>
      </c>
      <c r="AE46" s="28">
        <v>10.78</v>
      </c>
      <c r="AF46" s="28">
        <v>2.677</v>
      </c>
      <c r="AG46" s="28">
        <v>12.35</v>
      </c>
      <c r="AH46" s="28">
        <v>1.635</v>
      </c>
      <c r="AI46" s="28">
        <v>10.46</v>
      </c>
      <c r="AJ46" s="28">
        <v>2.1760000000000002</v>
      </c>
      <c r="AK46" s="28">
        <v>6.15</v>
      </c>
      <c r="AL46" s="28">
        <v>0.86899999999999999</v>
      </c>
      <c r="AM46" s="28">
        <v>5.76</v>
      </c>
      <c r="AN46" s="28">
        <v>0.87</v>
      </c>
      <c r="AO46" s="28">
        <v>0.125</v>
      </c>
      <c r="AP46" s="28">
        <v>6.7799999999999999E-2</v>
      </c>
      <c r="AQ46" s="32">
        <v>2.581</v>
      </c>
      <c r="AR46" s="32">
        <v>1.214</v>
      </c>
      <c r="AS46" s="32">
        <v>64.2</v>
      </c>
      <c r="AT46" s="28">
        <f t="shared" si="3"/>
        <v>263.87699999999995</v>
      </c>
      <c r="AU46" s="28">
        <f t="shared" si="1"/>
        <v>45.625</v>
      </c>
      <c r="AW46" s="28">
        <v>1.2571147034865691</v>
      </c>
      <c r="AX46" s="28">
        <v>0.95431056056056063</v>
      </c>
      <c r="AY46" s="28">
        <v>1.425676050114953</v>
      </c>
      <c r="AZ46" s="28">
        <v>0.69407192617332936</v>
      </c>
      <c r="BA46" s="28">
        <v>1.062556289504808</v>
      </c>
      <c r="BB46" s="28">
        <v>1.1506945435516867</v>
      </c>
      <c r="BC46" s="28">
        <v>0.81414976003490402</v>
      </c>
      <c r="BD46" s="28">
        <v>0.85312873364481434</v>
      </c>
      <c r="BE46" s="28">
        <v>1.2403054032193594</v>
      </c>
      <c r="BF46" s="28">
        <v>1.2888374446504895</v>
      </c>
      <c r="BG46" s="28">
        <v>1.6597604163726614</v>
      </c>
      <c r="BH46" s="28">
        <v>1.0926786098004848</v>
      </c>
      <c r="BI46" s="28"/>
    </row>
    <row r="47" spans="1:65" x14ac:dyDescent="0.15">
      <c r="A47" s="16"/>
      <c r="B47" s="35" t="s">
        <v>228</v>
      </c>
      <c r="C47" s="16" t="s">
        <v>438</v>
      </c>
      <c r="D47" s="16"/>
      <c r="E47" s="18">
        <v>385938.53</v>
      </c>
      <c r="F47" s="20">
        <v>1.524</v>
      </c>
      <c r="G47" s="20">
        <v>151.06</v>
      </c>
      <c r="H47" s="20">
        <v>64.22</v>
      </c>
      <c r="I47" s="20">
        <v>139.74</v>
      </c>
      <c r="J47" s="20">
        <v>52.06</v>
      </c>
      <c r="K47" s="20">
        <v>1.25</v>
      </c>
      <c r="L47" s="20">
        <v>17.57</v>
      </c>
      <c r="M47" s="20">
        <v>10.08</v>
      </c>
      <c r="N47" s="20">
        <v>54</v>
      </c>
      <c r="O47" s="20">
        <v>3.82</v>
      </c>
      <c r="P47" s="20">
        <v>9.8800000000000008</v>
      </c>
      <c r="Q47" s="20">
        <v>3.09</v>
      </c>
      <c r="R47" s="20">
        <v>4.45</v>
      </c>
      <c r="S47" s="18">
        <v>1927.97</v>
      </c>
      <c r="T47" s="20">
        <v>77.510000000000005</v>
      </c>
      <c r="U47" s="20">
        <v>7.96</v>
      </c>
      <c r="V47" s="20">
        <v>0.28999999999999998</v>
      </c>
      <c r="W47" s="20">
        <v>5.29</v>
      </c>
      <c r="X47" s="20">
        <v>0.29699999999999999</v>
      </c>
      <c r="Y47" s="20">
        <v>0.249</v>
      </c>
      <c r="Z47" s="20">
        <v>18.77</v>
      </c>
      <c r="AA47" s="20">
        <v>47.13</v>
      </c>
      <c r="AB47" s="20">
        <v>55.04</v>
      </c>
      <c r="AC47" s="20">
        <v>8.17</v>
      </c>
      <c r="AD47" s="20">
        <v>35.04</v>
      </c>
      <c r="AE47" s="20">
        <v>7.33</v>
      </c>
      <c r="AF47" s="20">
        <v>1.7949999999999999</v>
      </c>
      <c r="AG47" s="20">
        <v>8.35</v>
      </c>
      <c r="AH47" s="20">
        <v>1.1180000000000001</v>
      </c>
      <c r="AI47" s="20">
        <v>7.4</v>
      </c>
      <c r="AJ47" s="20">
        <v>1.6240000000000001</v>
      </c>
      <c r="AK47" s="20">
        <v>4.76</v>
      </c>
      <c r="AL47" s="20">
        <v>0.63700000000000001</v>
      </c>
      <c r="AM47" s="20">
        <v>4.4800000000000004</v>
      </c>
      <c r="AN47" s="20">
        <v>0.71699999999999997</v>
      </c>
      <c r="AO47" s="20">
        <v>0.111</v>
      </c>
      <c r="AP47" s="20">
        <v>1.7500000000000002E-2</v>
      </c>
      <c r="AQ47" s="36">
        <v>2.85</v>
      </c>
      <c r="AR47" s="36">
        <v>1.038</v>
      </c>
      <c r="AS47" s="36">
        <v>53.36</v>
      </c>
      <c r="AT47" s="20">
        <f t="shared" si="3"/>
        <v>183.59099999999998</v>
      </c>
      <c r="AU47" s="20">
        <f t="shared" si="1"/>
        <v>47.727832512315274</v>
      </c>
      <c r="AV47" s="16"/>
      <c r="AW47" s="20">
        <v>1.1639735513976788</v>
      </c>
      <c r="AX47" s="20">
        <v>0.83429456241956235</v>
      </c>
      <c r="AY47" s="20">
        <v>1.4274129698854301</v>
      </c>
      <c r="AZ47" s="20">
        <v>0.64052751927536744</v>
      </c>
      <c r="BA47" s="20">
        <v>1.072705969427328</v>
      </c>
      <c r="BB47" s="20">
        <v>1.1972225137300172</v>
      </c>
      <c r="BC47" s="20">
        <v>0.77936787116679129</v>
      </c>
      <c r="BD47" s="20">
        <v>0.93416391077334049</v>
      </c>
      <c r="BE47" s="20">
        <v>1.2206952274244438</v>
      </c>
      <c r="BF47" s="20">
        <v>1.276592732103754</v>
      </c>
      <c r="BG47" s="20">
        <v>1.7830990626135572</v>
      </c>
      <c r="BH47" s="20">
        <v>1.1936298680341388</v>
      </c>
      <c r="BI47" s="5"/>
      <c r="BJ47" s="16"/>
      <c r="BK47" s="16"/>
      <c r="BL47" s="16"/>
      <c r="BM47" s="16"/>
    </row>
    <row r="48" spans="1:65" x14ac:dyDescent="0.15">
      <c r="A48" s="34" t="s">
        <v>304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72390-9A38-F74A-9414-21F94DC872E6}">
  <dimension ref="A1:AV20"/>
  <sheetViews>
    <sheetView workbookViewId="0">
      <selection activeCell="S5" sqref="S5"/>
    </sheetView>
  </sheetViews>
  <sheetFormatPr baseColWidth="10" defaultRowHeight="13" x14ac:dyDescent="0.15"/>
  <cols>
    <col min="4" max="5" width="9.6640625" bestFit="1" customWidth="1"/>
    <col min="6" max="6" width="6" bestFit="1" customWidth="1"/>
    <col min="7" max="9" width="7" bestFit="1" customWidth="1"/>
    <col min="10" max="10" width="6" bestFit="1" customWidth="1"/>
    <col min="11" max="11" width="5.6640625" bestFit="1" customWidth="1"/>
    <col min="12" max="13" width="6" bestFit="1" customWidth="1"/>
    <col min="14" max="14" width="7" bestFit="1" customWidth="1"/>
    <col min="15" max="15" width="6" bestFit="1" customWidth="1"/>
    <col min="16" max="16" width="5.5" bestFit="1" customWidth="1"/>
    <col min="17" max="17" width="5.6640625" bestFit="1" customWidth="1"/>
    <col min="18" max="18" width="6" bestFit="1" customWidth="1"/>
    <col min="19" max="19" width="7" bestFit="1" customWidth="1"/>
    <col min="20" max="20" width="5" bestFit="1" customWidth="1"/>
    <col min="21" max="21" width="6" bestFit="1" customWidth="1"/>
    <col min="22" max="22" width="5.6640625" bestFit="1" customWidth="1"/>
    <col min="23" max="24" width="6.6640625" bestFit="1" customWidth="1"/>
    <col min="25" max="25" width="6.5" bestFit="1" customWidth="1"/>
    <col min="26" max="26" width="6.6640625" bestFit="1" customWidth="1"/>
    <col min="27" max="27" width="6.5" bestFit="1" customWidth="1"/>
    <col min="28" max="28" width="6.6640625" bestFit="1" customWidth="1"/>
    <col min="29" max="29" width="6.1640625" bestFit="1" customWidth="1"/>
    <col min="30" max="30" width="6.6640625" bestFit="1" customWidth="1"/>
    <col min="31" max="31" width="7" bestFit="1" customWidth="1"/>
    <col min="32" max="32" width="6.6640625" bestFit="1" customWidth="1"/>
    <col min="33" max="33" width="6.83203125" bestFit="1" customWidth="1"/>
    <col min="34" max="35" width="6.5" bestFit="1" customWidth="1"/>
    <col min="36" max="36" width="6.6640625" bestFit="1" customWidth="1"/>
    <col min="37" max="37" width="6.1640625" bestFit="1" customWidth="1"/>
    <col min="38" max="38" width="6.83203125" bestFit="1" customWidth="1"/>
    <col min="39" max="39" width="6.6640625" bestFit="1" customWidth="1"/>
    <col min="40" max="40" width="6.5" bestFit="1" customWidth="1"/>
    <col min="41" max="41" width="6.1640625" bestFit="1" customWidth="1"/>
    <col min="42" max="42" width="6.5" bestFit="1" customWidth="1"/>
    <col min="43" max="43" width="6.6640625" bestFit="1" customWidth="1"/>
    <col min="44" max="44" width="6.5" bestFit="1" customWidth="1"/>
    <col min="45" max="45" width="5.6640625" bestFit="1" customWidth="1"/>
    <col min="46" max="46" width="6.1640625" style="11" bestFit="1" customWidth="1"/>
  </cols>
  <sheetData>
    <row r="1" spans="1:48" ht="16" x14ac:dyDescent="0.15">
      <c r="A1" s="25" t="s">
        <v>437</v>
      </c>
    </row>
    <row r="3" spans="1:48" x14ac:dyDescent="0.15">
      <c r="A3" s="11" t="s">
        <v>112</v>
      </c>
      <c r="B3" s="33" t="s">
        <v>0</v>
      </c>
      <c r="C3" s="11"/>
      <c r="D3" s="11" t="s">
        <v>229</v>
      </c>
      <c r="E3" s="11" t="s">
        <v>231</v>
      </c>
      <c r="F3" s="11" t="s">
        <v>232</v>
      </c>
      <c r="G3" s="11" t="s">
        <v>233</v>
      </c>
      <c r="H3" s="11" t="s">
        <v>234</v>
      </c>
      <c r="I3" s="11" t="s">
        <v>235</v>
      </c>
      <c r="J3" s="11" t="s">
        <v>236</v>
      </c>
      <c r="K3" s="11" t="s">
        <v>237</v>
      </c>
      <c r="L3" s="11" t="s">
        <v>238</v>
      </c>
      <c r="M3" s="11" t="s">
        <v>239</v>
      </c>
      <c r="N3" s="11" t="s">
        <v>240</v>
      </c>
      <c r="O3" s="11" t="s">
        <v>241</v>
      </c>
      <c r="P3" s="11" t="s">
        <v>242</v>
      </c>
      <c r="Q3" s="11" t="s">
        <v>243</v>
      </c>
      <c r="R3" s="11" t="s">
        <v>244</v>
      </c>
      <c r="S3" s="11" t="s">
        <v>245</v>
      </c>
      <c r="T3" s="11" t="s">
        <v>246</v>
      </c>
      <c r="U3" s="11" t="s">
        <v>247</v>
      </c>
      <c r="V3" s="11" t="s">
        <v>248</v>
      </c>
      <c r="W3" s="11" t="s">
        <v>249</v>
      </c>
      <c r="X3" s="11" t="s">
        <v>250</v>
      </c>
      <c r="Y3" s="11" t="s">
        <v>251</v>
      </c>
      <c r="Z3" s="11" t="s">
        <v>252</v>
      </c>
      <c r="AA3" s="11" t="s">
        <v>253</v>
      </c>
      <c r="AB3" s="11" t="s">
        <v>254</v>
      </c>
      <c r="AC3" s="11" t="s">
        <v>255</v>
      </c>
      <c r="AD3" s="11" t="s">
        <v>256</v>
      </c>
      <c r="AE3" s="11" t="s">
        <v>257</v>
      </c>
      <c r="AF3" s="11" t="s">
        <v>258</v>
      </c>
      <c r="AG3" s="11" t="s">
        <v>259</v>
      </c>
      <c r="AH3" s="11" t="s">
        <v>260</v>
      </c>
      <c r="AI3" s="11" t="s">
        <v>261</v>
      </c>
      <c r="AJ3" s="11" t="s">
        <v>262</v>
      </c>
      <c r="AK3" s="11" t="s">
        <v>263</v>
      </c>
      <c r="AL3" s="11" t="s">
        <v>264</v>
      </c>
      <c r="AM3" s="11" t="s">
        <v>265</v>
      </c>
      <c r="AN3" s="11" t="s">
        <v>266</v>
      </c>
      <c r="AO3" s="11" t="s">
        <v>267</v>
      </c>
      <c r="AP3" s="11" t="s">
        <v>268</v>
      </c>
      <c r="AQ3" s="13" t="s">
        <v>270</v>
      </c>
      <c r="AR3" s="13" t="s">
        <v>271</v>
      </c>
      <c r="AS3" s="13" t="s">
        <v>272</v>
      </c>
      <c r="AT3" s="11" t="s">
        <v>273</v>
      </c>
    </row>
    <row r="4" spans="1:48" x14ac:dyDescent="0.15">
      <c r="A4" s="16"/>
      <c r="B4" s="35"/>
      <c r="C4" s="16"/>
      <c r="D4" s="16" t="s">
        <v>302</v>
      </c>
      <c r="E4" s="16" t="s">
        <v>302</v>
      </c>
      <c r="F4" s="16" t="s">
        <v>301</v>
      </c>
      <c r="G4" s="16" t="s">
        <v>301</v>
      </c>
      <c r="H4" s="16" t="s">
        <v>301</v>
      </c>
      <c r="I4" s="16" t="s">
        <v>301</v>
      </c>
      <c r="J4" s="16" t="s">
        <v>301</v>
      </c>
      <c r="K4" s="16" t="s">
        <v>301</v>
      </c>
      <c r="L4" s="16" t="s">
        <v>301</v>
      </c>
      <c r="M4" s="16" t="s">
        <v>301</v>
      </c>
      <c r="N4" s="16" t="s">
        <v>301</v>
      </c>
      <c r="O4" s="16" t="s">
        <v>301</v>
      </c>
      <c r="P4" s="16" t="s">
        <v>301</v>
      </c>
      <c r="Q4" s="16" t="s">
        <v>301</v>
      </c>
      <c r="R4" s="16" t="s">
        <v>301</v>
      </c>
      <c r="S4" s="16" t="s">
        <v>301</v>
      </c>
      <c r="T4" s="16" t="s">
        <v>301</v>
      </c>
      <c r="U4" s="16" t="s">
        <v>301</v>
      </c>
      <c r="V4" s="16" t="s">
        <v>301</v>
      </c>
      <c r="W4" s="16" t="s">
        <v>301</v>
      </c>
      <c r="X4" s="16" t="s">
        <v>301</v>
      </c>
      <c r="Y4" s="16" t="s">
        <v>301</v>
      </c>
      <c r="Z4" s="16" t="s">
        <v>301</v>
      </c>
      <c r="AA4" s="16" t="s">
        <v>301</v>
      </c>
      <c r="AB4" s="16" t="s">
        <v>301</v>
      </c>
      <c r="AC4" s="16" t="s">
        <v>301</v>
      </c>
      <c r="AD4" s="16" t="s">
        <v>301</v>
      </c>
      <c r="AE4" s="16" t="s">
        <v>301</v>
      </c>
      <c r="AF4" s="16" t="s">
        <v>301</v>
      </c>
      <c r="AG4" s="16" t="s">
        <v>301</v>
      </c>
      <c r="AH4" s="16" t="s">
        <v>301</v>
      </c>
      <c r="AI4" s="16" t="s">
        <v>301</v>
      </c>
      <c r="AJ4" s="16" t="s">
        <v>301</v>
      </c>
      <c r="AK4" s="16" t="s">
        <v>301</v>
      </c>
      <c r="AL4" s="16" t="s">
        <v>301</v>
      </c>
      <c r="AM4" s="16" t="s">
        <v>301</v>
      </c>
      <c r="AN4" s="16" t="s">
        <v>301</v>
      </c>
      <c r="AO4" s="16" t="s">
        <v>301</v>
      </c>
      <c r="AP4" s="16" t="s">
        <v>301</v>
      </c>
      <c r="AQ4" s="16" t="s">
        <v>301</v>
      </c>
      <c r="AR4" s="16" t="s">
        <v>301</v>
      </c>
      <c r="AS4" s="16" t="s">
        <v>301</v>
      </c>
      <c r="AT4" s="16" t="s">
        <v>301</v>
      </c>
    </row>
    <row r="5" spans="1:48" x14ac:dyDescent="0.15">
      <c r="A5" s="3"/>
      <c r="B5" s="7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8" x14ac:dyDescent="0.15">
      <c r="A6" s="2" t="s">
        <v>299</v>
      </c>
      <c r="B6" s="33" t="s">
        <v>410</v>
      </c>
      <c r="C6" s="33"/>
      <c r="D6" s="59">
        <v>282052.94</v>
      </c>
      <c r="E6" s="59">
        <v>108361.2</v>
      </c>
      <c r="F6" s="37">
        <v>8.31</v>
      </c>
      <c r="G6" s="37">
        <v>684.12</v>
      </c>
      <c r="H6" s="37">
        <v>133.94</v>
      </c>
      <c r="I6" s="37">
        <v>416.71</v>
      </c>
      <c r="J6" s="37">
        <v>36.58</v>
      </c>
      <c r="K6" s="37">
        <v>1.35</v>
      </c>
      <c r="L6" s="37">
        <v>40.49</v>
      </c>
      <c r="M6" s="37">
        <v>8.3699999999999992</v>
      </c>
      <c r="N6" s="37">
        <v>78.45</v>
      </c>
      <c r="O6" s="37">
        <v>3.91</v>
      </c>
      <c r="P6" s="37">
        <v>0.57399999999999995</v>
      </c>
      <c r="Q6" s="37" t="s">
        <v>303</v>
      </c>
      <c r="R6" s="37">
        <v>25.31</v>
      </c>
      <c r="S6" s="37">
        <v>93.66</v>
      </c>
      <c r="T6" s="37">
        <v>2.34</v>
      </c>
      <c r="U6" s="37">
        <v>21.31</v>
      </c>
      <c r="V6" s="37">
        <v>3.5</v>
      </c>
      <c r="W6" s="37">
        <v>7.92</v>
      </c>
      <c r="X6" s="37">
        <v>1.0429999999999999</v>
      </c>
      <c r="Y6" s="37">
        <v>1.88</v>
      </c>
      <c r="Z6" s="37">
        <v>24.85</v>
      </c>
      <c r="AA6" s="37">
        <v>2.6</v>
      </c>
      <c r="AB6" s="37">
        <v>2.61</v>
      </c>
      <c r="AC6" s="37">
        <v>0.375</v>
      </c>
      <c r="AD6" s="37">
        <v>1.53</v>
      </c>
      <c r="AE6" s="37">
        <v>0.221</v>
      </c>
      <c r="AF6" s="37">
        <v>0.05</v>
      </c>
      <c r="AG6" s="37">
        <v>0.249</v>
      </c>
      <c r="AH6" s="37">
        <v>3.4099999999999998E-2</v>
      </c>
      <c r="AI6" s="37">
        <v>0.33</v>
      </c>
      <c r="AJ6" s="37">
        <v>5.3699999999999998E-2</v>
      </c>
      <c r="AK6" s="37">
        <v>0.14699999999999999</v>
      </c>
      <c r="AL6" s="37">
        <v>2.98E-2</v>
      </c>
      <c r="AM6" s="37">
        <v>0.23699999999999999</v>
      </c>
      <c r="AN6" s="37">
        <v>3.5700000000000003E-2</v>
      </c>
      <c r="AO6" s="37">
        <v>0.37</v>
      </c>
      <c r="AP6" s="37">
        <v>0.155</v>
      </c>
      <c r="AQ6" s="37">
        <v>1.369</v>
      </c>
      <c r="AR6" s="37">
        <v>0.43</v>
      </c>
      <c r="AS6" s="37">
        <v>2.0499999999999998</v>
      </c>
      <c r="AT6" s="28">
        <f>SUM(AA6:AN6)</f>
        <v>8.5023</v>
      </c>
    </row>
    <row r="7" spans="1:48" x14ac:dyDescent="0.15">
      <c r="B7" s="33" t="s">
        <v>411</v>
      </c>
      <c r="C7" s="33"/>
      <c r="D7" s="59">
        <v>282052.94</v>
      </c>
      <c r="E7" s="59">
        <v>72793.05</v>
      </c>
      <c r="F7" s="37">
        <v>6.54</v>
      </c>
      <c r="G7" s="37">
        <v>827.87</v>
      </c>
      <c r="H7" s="37">
        <v>131.94999999999999</v>
      </c>
      <c r="I7" s="37">
        <v>447.36</v>
      </c>
      <c r="J7" s="37">
        <v>30.62</v>
      </c>
      <c r="K7" s="37">
        <v>1.361</v>
      </c>
      <c r="L7" s="37">
        <v>42.24</v>
      </c>
      <c r="M7" s="37">
        <v>8.49</v>
      </c>
      <c r="N7" s="37">
        <v>74.430000000000007</v>
      </c>
      <c r="O7" s="37">
        <v>4.01</v>
      </c>
      <c r="P7" s="37">
        <v>0.71</v>
      </c>
      <c r="Q7" s="37" t="s">
        <v>303</v>
      </c>
      <c r="R7" s="37">
        <v>24.15</v>
      </c>
      <c r="S7" s="37">
        <v>69.72</v>
      </c>
      <c r="T7" s="37">
        <v>2.63</v>
      </c>
      <c r="U7" s="37">
        <v>18.149999999999999</v>
      </c>
      <c r="V7" s="37">
        <v>1.4590000000000001</v>
      </c>
      <c r="W7" s="37">
        <v>6.99</v>
      </c>
      <c r="X7" s="37">
        <v>0.79100000000000004</v>
      </c>
      <c r="Y7" s="37">
        <v>1.45</v>
      </c>
      <c r="Z7" s="37">
        <v>23.02</v>
      </c>
      <c r="AA7" s="37">
        <v>1.6919999999999999</v>
      </c>
      <c r="AB7" s="37">
        <v>3.24</v>
      </c>
      <c r="AC7" s="37">
        <v>0.32200000000000001</v>
      </c>
      <c r="AD7" s="37">
        <v>2.39</v>
      </c>
      <c r="AE7" s="37">
        <v>0.30299999999999999</v>
      </c>
      <c r="AF7" s="37">
        <v>7.1800000000000003E-2</v>
      </c>
      <c r="AG7" s="37">
        <v>0.39400000000000002</v>
      </c>
      <c r="AH7" s="37">
        <v>3.8800000000000001E-2</v>
      </c>
      <c r="AI7" s="37">
        <v>0.26100000000000001</v>
      </c>
      <c r="AJ7" s="37">
        <v>6.6199999999999995E-2</v>
      </c>
      <c r="AK7" s="37">
        <v>0.17299999999999999</v>
      </c>
      <c r="AL7" s="37">
        <v>2.8299999999999999E-2</v>
      </c>
      <c r="AM7" s="37">
        <v>0.20100000000000001</v>
      </c>
      <c r="AN7" s="37">
        <v>3.32E-2</v>
      </c>
      <c r="AO7" s="37">
        <v>0.39400000000000002</v>
      </c>
      <c r="AP7" s="37">
        <v>0.10150000000000001</v>
      </c>
      <c r="AQ7" s="37">
        <v>1.5609999999999999</v>
      </c>
      <c r="AR7" s="37">
        <v>0.39600000000000002</v>
      </c>
      <c r="AS7" s="37">
        <v>2.15</v>
      </c>
      <c r="AT7" s="28">
        <f t="shared" ref="AT7:AT19" si="0">SUM(AA7:AN7)</f>
        <v>9.2143000000000015</v>
      </c>
    </row>
    <row r="8" spans="1:48" x14ac:dyDescent="0.15">
      <c r="B8" s="33" t="s">
        <v>412</v>
      </c>
      <c r="C8" s="33"/>
      <c r="D8" s="59">
        <v>282052.94</v>
      </c>
      <c r="E8" s="59">
        <v>142077.98000000001</v>
      </c>
      <c r="F8" s="37">
        <v>6.47</v>
      </c>
      <c r="G8" s="37">
        <v>700.91</v>
      </c>
      <c r="H8" s="37">
        <v>169.59</v>
      </c>
      <c r="I8" s="37">
        <v>453.16</v>
      </c>
      <c r="J8" s="37">
        <v>35.49</v>
      </c>
      <c r="K8" s="37">
        <v>1.1659999999999999</v>
      </c>
      <c r="L8" s="37">
        <v>41.72</v>
      </c>
      <c r="M8" s="37">
        <v>10.210000000000001</v>
      </c>
      <c r="N8" s="37">
        <v>110.83</v>
      </c>
      <c r="O8" s="37">
        <v>4.1399999999999997</v>
      </c>
      <c r="P8" s="37">
        <v>0.71</v>
      </c>
      <c r="Q8" s="37" t="s">
        <v>303</v>
      </c>
      <c r="R8" s="37">
        <v>24.01</v>
      </c>
      <c r="S8" s="37">
        <v>81.13</v>
      </c>
      <c r="T8" s="37">
        <v>2.52</v>
      </c>
      <c r="U8" s="37">
        <v>20.89</v>
      </c>
      <c r="V8" s="37">
        <v>1.5289999999999999</v>
      </c>
      <c r="W8" s="37">
        <v>8.01</v>
      </c>
      <c r="X8" s="37">
        <v>1.19</v>
      </c>
      <c r="Y8" s="37">
        <v>1.82</v>
      </c>
      <c r="Z8" s="37">
        <v>25.53</v>
      </c>
      <c r="AA8" s="37">
        <v>1.99</v>
      </c>
      <c r="AB8" s="37">
        <v>2.95</v>
      </c>
      <c r="AC8" s="37">
        <v>0.45</v>
      </c>
      <c r="AD8" s="37">
        <v>1.56</v>
      </c>
      <c r="AE8" s="37">
        <v>0.22900000000000001</v>
      </c>
      <c r="AF8" s="37">
        <v>9.0999999999999998E-2</v>
      </c>
      <c r="AG8" s="37">
        <v>0.34599999999999997</v>
      </c>
      <c r="AH8" s="37">
        <v>4.3200000000000002E-2</v>
      </c>
      <c r="AI8" s="37">
        <v>0.218</v>
      </c>
      <c r="AJ8" s="37">
        <v>6.7000000000000004E-2</v>
      </c>
      <c r="AK8" s="37">
        <v>0.20300000000000001</v>
      </c>
      <c r="AL8" s="37">
        <v>1.2200000000000001E-2</v>
      </c>
      <c r="AM8" s="37">
        <v>0.25</v>
      </c>
      <c r="AN8" s="37">
        <v>2.93E-2</v>
      </c>
      <c r="AO8" s="37">
        <v>0.38800000000000001</v>
      </c>
      <c r="AP8" s="37">
        <v>9.6000000000000002E-2</v>
      </c>
      <c r="AQ8" s="37">
        <v>2.41</v>
      </c>
      <c r="AR8" s="37">
        <v>0.38800000000000001</v>
      </c>
      <c r="AS8" s="37">
        <v>1.81</v>
      </c>
      <c r="AT8" s="28">
        <f t="shared" si="0"/>
        <v>8.4387000000000008</v>
      </c>
    </row>
    <row r="9" spans="1:48" x14ac:dyDescent="0.15">
      <c r="B9" s="33" t="s">
        <v>413</v>
      </c>
      <c r="C9" s="33"/>
      <c r="D9" s="59">
        <v>282052.94</v>
      </c>
      <c r="E9" s="59">
        <v>216775.73</v>
      </c>
      <c r="F9" s="37">
        <v>7.95</v>
      </c>
      <c r="G9" s="37">
        <v>541.35</v>
      </c>
      <c r="H9" s="37">
        <v>139.65</v>
      </c>
      <c r="I9" s="37">
        <v>408.46</v>
      </c>
      <c r="J9" s="37">
        <v>48.72</v>
      </c>
      <c r="K9" s="37">
        <v>1.0760000000000001</v>
      </c>
      <c r="L9" s="37">
        <v>40.22</v>
      </c>
      <c r="M9" s="37">
        <v>9.42</v>
      </c>
      <c r="N9" s="37">
        <v>104.72</v>
      </c>
      <c r="O9" s="37">
        <v>3.64</v>
      </c>
      <c r="P9" s="37">
        <v>0.48099999999999998</v>
      </c>
      <c r="Q9" s="37" t="s">
        <v>303</v>
      </c>
      <c r="R9" s="37">
        <v>18.05</v>
      </c>
      <c r="S9" s="37">
        <v>110.72</v>
      </c>
      <c r="T9" s="37">
        <v>2.08</v>
      </c>
      <c r="U9" s="37">
        <v>22.02</v>
      </c>
      <c r="V9" s="37">
        <v>1.0529999999999999</v>
      </c>
      <c r="W9" s="37">
        <v>11.75</v>
      </c>
      <c r="X9" s="37">
        <v>1.0620000000000001</v>
      </c>
      <c r="Y9" s="37">
        <v>1.2749999999999999</v>
      </c>
      <c r="Z9" s="37">
        <v>19.29</v>
      </c>
      <c r="AA9" s="37">
        <v>1.597</v>
      </c>
      <c r="AB9" s="37">
        <v>2.0699999999999998</v>
      </c>
      <c r="AC9" s="37">
        <v>0.28799999999999998</v>
      </c>
      <c r="AD9" s="37">
        <v>1.07</v>
      </c>
      <c r="AE9" s="37">
        <v>0.20100000000000001</v>
      </c>
      <c r="AF9" s="37">
        <v>5.1299999999999998E-2</v>
      </c>
      <c r="AG9" s="37">
        <v>0.14799999999999999</v>
      </c>
      <c r="AH9" s="37">
        <v>3.4299999999999997E-2</v>
      </c>
      <c r="AI9" s="37">
        <v>0.185</v>
      </c>
      <c r="AJ9" s="37">
        <v>5.5399999999999998E-2</v>
      </c>
      <c r="AK9" s="37">
        <v>0.13300000000000001</v>
      </c>
      <c r="AL9" s="37">
        <v>2.5899999999999999E-2</v>
      </c>
      <c r="AM9" s="37">
        <v>0.32400000000000001</v>
      </c>
      <c r="AN9" s="37">
        <v>4.0500000000000001E-2</v>
      </c>
      <c r="AO9" s="37">
        <v>0.39900000000000002</v>
      </c>
      <c r="AP9" s="37">
        <v>8.3900000000000002E-2</v>
      </c>
      <c r="AQ9" s="37">
        <v>1.87</v>
      </c>
      <c r="AR9" s="37">
        <v>0.28999999999999998</v>
      </c>
      <c r="AS9" s="37">
        <v>1.3540000000000001</v>
      </c>
      <c r="AT9" s="28">
        <f t="shared" si="0"/>
        <v>6.223399999999998</v>
      </c>
    </row>
    <row r="10" spans="1:48" x14ac:dyDescent="0.15">
      <c r="B10" s="33" t="s">
        <v>415</v>
      </c>
      <c r="C10" s="39"/>
      <c r="D10" s="59">
        <v>282052.94</v>
      </c>
      <c r="E10" s="59">
        <v>116585.66</v>
      </c>
      <c r="F10" s="37">
        <v>7.61</v>
      </c>
      <c r="G10" s="37">
        <v>605.96</v>
      </c>
      <c r="H10" s="37">
        <v>149.07</v>
      </c>
      <c r="I10" s="37">
        <v>445.03</v>
      </c>
      <c r="J10" s="37">
        <v>31.13</v>
      </c>
      <c r="K10" s="37">
        <v>1.4350000000000001</v>
      </c>
      <c r="L10" s="37">
        <v>42.78</v>
      </c>
      <c r="M10" s="37">
        <v>9.65</v>
      </c>
      <c r="N10" s="37">
        <v>90.97</v>
      </c>
      <c r="O10" s="37">
        <v>4.26</v>
      </c>
      <c r="P10" s="37">
        <v>0.49299999999999999</v>
      </c>
      <c r="Q10" s="37" t="s">
        <v>303</v>
      </c>
      <c r="R10" s="37">
        <v>24.9</v>
      </c>
      <c r="S10" s="37">
        <v>74.180000000000007</v>
      </c>
      <c r="T10" s="37">
        <v>2.73</v>
      </c>
      <c r="U10" s="37">
        <v>21.48</v>
      </c>
      <c r="V10" s="37">
        <v>1.4119999999999999</v>
      </c>
      <c r="W10" s="37">
        <v>7.68</v>
      </c>
      <c r="X10" s="37">
        <v>0.86699999999999999</v>
      </c>
      <c r="Y10" s="37">
        <v>1.62</v>
      </c>
      <c r="Z10" s="37">
        <v>23.28</v>
      </c>
      <c r="AA10" s="37">
        <v>1.794</v>
      </c>
      <c r="AB10" s="37">
        <v>2.5299999999999998</v>
      </c>
      <c r="AC10" s="37">
        <v>0.29599999999999999</v>
      </c>
      <c r="AD10" s="37">
        <v>1.29</v>
      </c>
      <c r="AE10" s="37">
        <v>0.254</v>
      </c>
      <c r="AF10" s="37">
        <v>6.7400000000000002E-2</v>
      </c>
      <c r="AG10" s="37">
        <v>0.26100000000000001</v>
      </c>
      <c r="AH10" s="37">
        <v>3.6700000000000003E-2</v>
      </c>
      <c r="AI10" s="37">
        <v>0.246</v>
      </c>
      <c r="AJ10" s="37">
        <v>6.1800000000000001E-2</v>
      </c>
      <c r="AK10" s="37">
        <v>0.20599999999999999</v>
      </c>
      <c r="AL10" s="37">
        <v>3.1899999999999998E-2</v>
      </c>
      <c r="AM10" s="37">
        <v>0.193</v>
      </c>
      <c r="AN10" s="37">
        <v>3.2800000000000003E-2</v>
      </c>
      <c r="AO10" s="37">
        <v>0.309</v>
      </c>
      <c r="AP10" s="37">
        <v>0.12559999999999999</v>
      </c>
      <c r="AQ10" s="37">
        <v>1.544</v>
      </c>
      <c r="AR10" s="37">
        <v>0.33600000000000002</v>
      </c>
      <c r="AS10" s="37">
        <v>1.82</v>
      </c>
      <c r="AT10" s="28">
        <f t="shared" si="0"/>
        <v>7.3006000000000002</v>
      </c>
    </row>
    <row r="11" spans="1:48" x14ac:dyDescent="0.15">
      <c r="B11" s="33" t="s">
        <v>416</v>
      </c>
      <c r="C11" s="39"/>
      <c r="D11" s="59">
        <v>282052.94</v>
      </c>
      <c r="E11" s="59">
        <v>117781.42</v>
      </c>
      <c r="F11" s="37">
        <v>6.25</v>
      </c>
      <c r="G11" s="37">
        <v>471.85</v>
      </c>
      <c r="H11" s="37">
        <v>136.47</v>
      </c>
      <c r="I11" s="37">
        <v>375</v>
      </c>
      <c r="J11" s="37">
        <v>35.51</v>
      </c>
      <c r="K11" s="37">
        <v>1.032</v>
      </c>
      <c r="L11" s="37">
        <v>40.61</v>
      </c>
      <c r="M11" s="37">
        <v>8.58</v>
      </c>
      <c r="N11" s="37">
        <v>80.14</v>
      </c>
      <c r="O11" s="37">
        <v>3.72</v>
      </c>
      <c r="P11" s="37">
        <v>0.57999999999999996</v>
      </c>
      <c r="Q11" s="37" t="s">
        <v>303</v>
      </c>
      <c r="R11" s="37">
        <v>20.420000000000002</v>
      </c>
      <c r="S11" s="37">
        <v>75.47</v>
      </c>
      <c r="T11" s="37">
        <v>2.62</v>
      </c>
      <c r="U11" s="37">
        <v>19.8</v>
      </c>
      <c r="V11" s="37">
        <v>1.0189999999999999</v>
      </c>
      <c r="W11" s="37">
        <v>6.46</v>
      </c>
      <c r="X11" s="37">
        <v>0.79500000000000004</v>
      </c>
      <c r="Y11" s="37">
        <v>1.3</v>
      </c>
      <c r="Z11" s="37">
        <v>18.579999999999998</v>
      </c>
      <c r="AA11" s="37">
        <v>1.6459999999999999</v>
      </c>
      <c r="AB11" s="37">
        <v>2.3199999999999998</v>
      </c>
      <c r="AC11" s="37">
        <v>0.28199999999999997</v>
      </c>
      <c r="AD11" s="37">
        <v>1.21</v>
      </c>
      <c r="AE11" s="37">
        <v>0.22500000000000001</v>
      </c>
      <c r="AF11" s="37">
        <v>7.2999999999999995E-2</v>
      </c>
      <c r="AG11" s="37">
        <v>0.26600000000000001</v>
      </c>
      <c r="AH11" s="37">
        <v>5.2400000000000002E-2</v>
      </c>
      <c r="AI11" s="37">
        <v>0.28299999999999997</v>
      </c>
      <c r="AJ11" s="37">
        <v>6.1100000000000002E-2</v>
      </c>
      <c r="AK11" s="37">
        <v>0.26600000000000001</v>
      </c>
      <c r="AL11" s="37">
        <v>2.75E-2</v>
      </c>
      <c r="AM11" s="37">
        <v>0.307</v>
      </c>
      <c r="AN11" s="37">
        <v>3.3000000000000002E-2</v>
      </c>
      <c r="AO11" s="37">
        <v>0.29899999999999999</v>
      </c>
      <c r="AP11" s="37">
        <v>7.0400000000000004E-2</v>
      </c>
      <c r="AQ11" s="37">
        <v>1.389</v>
      </c>
      <c r="AR11" s="37">
        <v>0.32100000000000001</v>
      </c>
      <c r="AS11" s="37">
        <v>1.5</v>
      </c>
      <c r="AT11" s="28">
        <f t="shared" si="0"/>
        <v>7.0519999999999996</v>
      </c>
    </row>
    <row r="12" spans="1:48" x14ac:dyDescent="0.15">
      <c r="B12" s="39"/>
      <c r="C12" s="39"/>
      <c r="D12" s="60"/>
      <c r="E12" s="59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28"/>
    </row>
    <row r="13" spans="1:48" x14ac:dyDescent="0.15">
      <c r="A13" s="2" t="s">
        <v>37</v>
      </c>
      <c r="B13" s="33" t="s">
        <v>417</v>
      </c>
      <c r="C13" s="39"/>
      <c r="D13" s="59">
        <v>282052.94</v>
      </c>
      <c r="E13" s="59">
        <v>99774.82</v>
      </c>
      <c r="F13" s="37">
        <v>11.63</v>
      </c>
      <c r="G13" s="37">
        <v>794.24</v>
      </c>
      <c r="H13" s="37">
        <v>291.68</v>
      </c>
      <c r="I13" s="37">
        <v>707.66</v>
      </c>
      <c r="J13" s="37">
        <v>88.46</v>
      </c>
      <c r="K13" s="37">
        <v>4.29</v>
      </c>
      <c r="L13" s="37">
        <v>66.069999999999993</v>
      </c>
      <c r="M13" s="37">
        <v>25.49</v>
      </c>
      <c r="N13" s="37">
        <v>278.75</v>
      </c>
      <c r="O13" s="37">
        <v>8.8800000000000008</v>
      </c>
      <c r="P13" s="37">
        <v>2.58</v>
      </c>
      <c r="Q13" s="37">
        <v>1.63</v>
      </c>
      <c r="R13" s="37">
        <v>35.28</v>
      </c>
      <c r="S13" s="37">
        <v>129.16</v>
      </c>
      <c r="T13" s="37">
        <v>8.3699999999999992</v>
      </c>
      <c r="U13" s="37">
        <v>48.6</v>
      </c>
      <c r="V13" s="37">
        <v>1.272</v>
      </c>
      <c r="W13" s="37">
        <v>37.81</v>
      </c>
      <c r="X13" s="37">
        <v>2.46</v>
      </c>
      <c r="Y13" s="37">
        <v>2.69</v>
      </c>
      <c r="Z13" s="37">
        <v>33.14</v>
      </c>
      <c r="AA13" s="37">
        <v>6.19</v>
      </c>
      <c r="AB13" s="37">
        <v>10.44</v>
      </c>
      <c r="AC13" s="37">
        <v>1.74</v>
      </c>
      <c r="AD13" s="37">
        <v>7.75</v>
      </c>
      <c r="AE13" s="37">
        <v>1.58</v>
      </c>
      <c r="AF13" s="37">
        <v>0.39800000000000002</v>
      </c>
      <c r="AG13" s="37">
        <v>1.51</v>
      </c>
      <c r="AH13" s="37">
        <v>0.188</v>
      </c>
      <c r="AI13" s="37">
        <v>1.5</v>
      </c>
      <c r="AJ13" s="37">
        <v>0.19900000000000001</v>
      </c>
      <c r="AK13" s="37">
        <v>0.67900000000000005</v>
      </c>
      <c r="AL13" s="37">
        <v>7.6999999999999999E-2</v>
      </c>
      <c r="AM13" s="37">
        <v>0.91</v>
      </c>
      <c r="AN13" s="37">
        <v>0.11700000000000001</v>
      </c>
      <c r="AO13" s="37">
        <v>1.1100000000000001</v>
      </c>
      <c r="AP13" s="37">
        <v>7.6999999999999999E-2</v>
      </c>
      <c r="AQ13" s="37">
        <v>12.77</v>
      </c>
      <c r="AR13" s="37">
        <v>4.41</v>
      </c>
      <c r="AS13" s="37">
        <v>5.54</v>
      </c>
      <c r="AT13" s="28">
        <f t="shared" si="0"/>
        <v>33.277999999999992</v>
      </c>
    </row>
    <row r="14" spans="1:48" x14ac:dyDescent="0.15">
      <c r="B14" s="33" t="s">
        <v>418</v>
      </c>
      <c r="C14" s="39"/>
      <c r="D14" s="59">
        <v>282052.94</v>
      </c>
      <c r="E14" s="59">
        <v>23692.6</v>
      </c>
      <c r="F14" s="37">
        <v>10.28</v>
      </c>
      <c r="G14" s="37">
        <v>848.37</v>
      </c>
      <c r="H14" s="37">
        <v>350.55</v>
      </c>
      <c r="I14" s="37">
        <v>818.66</v>
      </c>
      <c r="J14" s="37">
        <v>66.19</v>
      </c>
      <c r="K14" s="37">
        <v>4.45</v>
      </c>
      <c r="L14" s="37">
        <v>67.52</v>
      </c>
      <c r="M14" s="37">
        <v>28.22</v>
      </c>
      <c r="N14" s="37">
        <v>201.68</v>
      </c>
      <c r="O14" s="37">
        <v>10.69</v>
      </c>
      <c r="P14" s="37">
        <v>1.84</v>
      </c>
      <c r="Q14" s="37">
        <v>2.06</v>
      </c>
      <c r="R14" s="37">
        <v>46.21</v>
      </c>
      <c r="S14" s="37">
        <v>55.63</v>
      </c>
      <c r="T14" s="37">
        <v>4.51</v>
      </c>
      <c r="U14" s="37">
        <v>34.020000000000003</v>
      </c>
      <c r="V14" s="37">
        <v>2.13</v>
      </c>
      <c r="W14" s="37">
        <v>12.81</v>
      </c>
      <c r="X14" s="37">
        <v>2.23</v>
      </c>
      <c r="Y14" s="37">
        <v>3.17</v>
      </c>
      <c r="Z14" s="37">
        <v>45.87</v>
      </c>
      <c r="AA14" s="37">
        <v>3.68</v>
      </c>
      <c r="AB14" s="37">
        <v>6.37</v>
      </c>
      <c r="AC14" s="37">
        <v>0.95</v>
      </c>
      <c r="AD14" s="37">
        <v>4.34</v>
      </c>
      <c r="AE14" s="37">
        <v>0.9</v>
      </c>
      <c r="AF14" s="37">
        <v>0.19</v>
      </c>
      <c r="AG14" s="37">
        <v>0.88</v>
      </c>
      <c r="AH14" s="37">
        <v>8.7999999999999995E-2</v>
      </c>
      <c r="AI14" s="37">
        <v>0.627</v>
      </c>
      <c r="AJ14" s="37">
        <v>9.1999999999999998E-2</v>
      </c>
      <c r="AK14" s="37">
        <v>0.30599999999999999</v>
      </c>
      <c r="AL14" s="37">
        <v>5.0700000000000002E-2</v>
      </c>
      <c r="AM14" s="37">
        <v>0.313</v>
      </c>
      <c r="AN14" s="37">
        <v>5.0500000000000003E-2</v>
      </c>
      <c r="AO14" s="37">
        <v>0.80100000000000005</v>
      </c>
      <c r="AP14" s="37">
        <v>0.16</v>
      </c>
      <c r="AQ14" s="37">
        <v>5.84</v>
      </c>
      <c r="AR14" s="37">
        <v>1.244</v>
      </c>
      <c r="AS14" s="37">
        <v>3.5</v>
      </c>
      <c r="AT14" s="28">
        <f t="shared" si="0"/>
        <v>18.837199999999996</v>
      </c>
    </row>
    <row r="15" spans="1:48" x14ac:dyDescent="0.15">
      <c r="D15" s="69"/>
      <c r="E15" s="69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28"/>
    </row>
    <row r="16" spans="1:48" s="11" customFormat="1" x14ac:dyDescent="0.15">
      <c r="A16" s="2" t="s">
        <v>113</v>
      </c>
      <c r="B16" s="13" t="s">
        <v>433</v>
      </c>
      <c r="D16" s="29">
        <v>282052.84000000003</v>
      </c>
      <c r="E16" s="29">
        <v>25372.71</v>
      </c>
      <c r="F16" s="28">
        <v>6.9</v>
      </c>
      <c r="G16" s="28">
        <v>182.52</v>
      </c>
      <c r="H16" s="28">
        <v>237.2</v>
      </c>
      <c r="I16" s="28">
        <v>630.76</v>
      </c>
      <c r="J16" s="28" t="s">
        <v>303</v>
      </c>
      <c r="K16" s="28">
        <v>0.53</v>
      </c>
      <c r="L16" s="28">
        <v>37.44</v>
      </c>
      <c r="M16" s="28">
        <v>20.11</v>
      </c>
      <c r="N16" s="28">
        <v>56.22</v>
      </c>
      <c r="O16" s="28">
        <v>3.29</v>
      </c>
      <c r="P16" s="28">
        <v>1.1399999999999999</v>
      </c>
      <c r="Q16" s="28" t="s">
        <v>303</v>
      </c>
      <c r="R16" s="28">
        <v>7.19</v>
      </c>
      <c r="S16" s="28">
        <v>36.11</v>
      </c>
      <c r="T16" s="28">
        <v>2.06</v>
      </c>
      <c r="U16" s="28">
        <v>15.9</v>
      </c>
      <c r="V16" s="28">
        <v>0.48899999999999999</v>
      </c>
      <c r="W16" s="28">
        <v>16.850000000000001</v>
      </c>
      <c r="X16" s="28">
        <v>0.69</v>
      </c>
      <c r="Y16" s="28">
        <v>0.53</v>
      </c>
      <c r="Z16" s="28">
        <v>7.34</v>
      </c>
      <c r="AA16" s="28">
        <v>1.4</v>
      </c>
      <c r="AB16" s="28">
        <v>1.54</v>
      </c>
      <c r="AC16" s="28">
        <v>0.29699999999999999</v>
      </c>
      <c r="AD16" s="28">
        <v>1.35</v>
      </c>
      <c r="AE16" s="28">
        <v>0.36399999999999999</v>
      </c>
      <c r="AF16" s="28">
        <v>4.7E-2</v>
      </c>
      <c r="AG16" s="28">
        <v>6.8000000000000005E-2</v>
      </c>
      <c r="AH16" s="28">
        <v>3.7999999999999999E-2</v>
      </c>
      <c r="AI16" s="28">
        <v>0.156</v>
      </c>
      <c r="AJ16" s="28">
        <v>5.5E-2</v>
      </c>
      <c r="AK16" s="28">
        <v>0.13900000000000001</v>
      </c>
      <c r="AL16" s="28">
        <v>2.46E-2</v>
      </c>
      <c r="AM16" s="28">
        <v>8.4000000000000005E-2</v>
      </c>
      <c r="AN16" s="28">
        <v>1.4200000000000001E-2</v>
      </c>
      <c r="AO16" s="28">
        <v>0.53</v>
      </c>
      <c r="AP16" s="28">
        <v>5.8999999999999999E-3</v>
      </c>
      <c r="AQ16" s="28">
        <v>2.08</v>
      </c>
      <c r="AR16" s="28">
        <v>0.67600000000000005</v>
      </c>
      <c r="AS16" s="28">
        <v>2.27</v>
      </c>
      <c r="AT16" s="28">
        <f>SUM(AA16:AN16)</f>
        <v>5.5767999999999986</v>
      </c>
      <c r="AV16"/>
    </row>
    <row r="17" spans="1:48" s="11" customFormat="1" x14ac:dyDescent="0.15">
      <c r="B17" s="13" t="s">
        <v>434</v>
      </c>
      <c r="D17" s="29">
        <v>282052.84000000003</v>
      </c>
      <c r="E17" s="29">
        <v>15589.26</v>
      </c>
      <c r="F17" s="28">
        <v>7.2</v>
      </c>
      <c r="G17" s="28">
        <v>651.97</v>
      </c>
      <c r="H17" s="28">
        <v>285.97000000000003</v>
      </c>
      <c r="I17" s="28">
        <v>742.62</v>
      </c>
      <c r="J17" s="28">
        <v>26.83</v>
      </c>
      <c r="K17" s="28">
        <v>1.4</v>
      </c>
      <c r="L17" s="28">
        <v>39.71</v>
      </c>
      <c r="M17" s="28">
        <v>23.72</v>
      </c>
      <c r="N17" s="28">
        <v>57.84</v>
      </c>
      <c r="O17" s="28">
        <v>4.83</v>
      </c>
      <c r="P17" s="28">
        <v>2.88</v>
      </c>
      <c r="Q17" s="28" t="s">
        <v>303</v>
      </c>
      <c r="R17" s="28">
        <v>21.76</v>
      </c>
      <c r="S17" s="28">
        <v>52.15</v>
      </c>
      <c r="T17" s="28">
        <v>4.0199999999999996</v>
      </c>
      <c r="U17" s="28">
        <v>24.04</v>
      </c>
      <c r="V17" s="28">
        <v>1.5</v>
      </c>
      <c r="W17" s="28">
        <v>3.29</v>
      </c>
      <c r="X17" s="28">
        <v>0.74</v>
      </c>
      <c r="Y17" s="28">
        <v>1.37</v>
      </c>
      <c r="Z17" s="28">
        <v>29.86</v>
      </c>
      <c r="AA17" s="28">
        <v>2.41</v>
      </c>
      <c r="AB17" s="28">
        <v>4.07</v>
      </c>
      <c r="AC17" s="28">
        <v>0.62</v>
      </c>
      <c r="AD17" s="28">
        <v>1.94</v>
      </c>
      <c r="AE17" s="28">
        <v>0.50900000000000001</v>
      </c>
      <c r="AF17" s="28">
        <v>0.16700000000000001</v>
      </c>
      <c r="AG17" s="28">
        <v>0.61</v>
      </c>
      <c r="AH17" s="28">
        <v>4.7800000000000002E-2</v>
      </c>
      <c r="AI17" s="28">
        <v>0.42199999999999999</v>
      </c>
      <c r="AJ17" s="28">
        <v>9.4E-2</v>
      </c>
      <c r="AK17" s="28">
        <v>0.28199999999999997</v>
      </c>
      <c r="AL17" s="28">
        <v>1.7500000000000002E-2</v>
      </c>
      <c r="AM17" s="28">
        <v>0.27200000000000002</v>
      </c>
      <c r="AN17" s="28">
        <v>5.5E-2</v>
      </c>
      <c r="AO17" s="28">
        <v>0.57899999999999996</v>
      </c>
      <c r="AP17" s="28">
        <v>6.5000000000000002E-2</v>
      </c>
      <c r="AQ17" s="28">
        <v>2.06</v>
      </c>
      <c r="AR17" s="28">
        <v>0.83499999999999996</v>
      </c>
      <c r="AS17" s="28">
        <v>4.6500000000000004</v>
      </c>
      <c r="AT17" s="28">
        <f t="shared" si="0"/>
        <v>11.516300000000001</v>
      </c>
      <c r="AV17"/>
    </row>
    <row r="18" spans="1:48" s="11" customFormat="1" x14ac:dyDescent="0.15">
      <c r="B18" s="13" t="s">
        <v>435</v>
      </c>
      <c r="D18" s="29">
        <v>282052.84000000003</v>
      </c>
      <c r="E18" s="29">
        <v>11701.36</v>
      </c>
      <c r="F18" s="28">
        <v>9.5299999999999994</v>
      </c>
      <c r="G18" s="28">
        <v>767.08</v>
      </c>
      <c r="H18" s="28">
        <v>345.32</v>
      </c>
      <c r="I18" s="28">
        <v>959.19</v>
      </c>
      <c r="J18" s="28">
        <v>37.1</v>
      </c>
      <c r="K18" s="28">
        <v>2.04</v>
      </c>
      <c r="L18" s="28">
        <v>50.77</v>
      </c>
      <c r="M18" s="28">
        <v>30.5</v>
      </c>
      <c r="N18" s="28">
        <v>64.53</v>
      </c>
      <c r="O18" s="28">
        <v>5.67</v>
      </c>
      <c r="P18" s="28">
        <v>2.54</v>
      </c>
      <c r="Q18" s="28" t="s">
        <v>303</v>
      </c>
      <c r="R18" s="28">
        <v>26.1</v>
      </c>
      <c r="S18" s="28">
        <v>59.9</v>
      </c>
      <c r="T18" s="28">
        <v>3.75</v>
      </c>
      <c r="U18" s="28">
        <v>28.42</v>
      </c>
      <c r="V18" s="28">
        <v>1.54</v>
      </c>
      <c r="W18" s="28">
        <v>3.12</v>
      </c>
      <c r="X18" s="28">
        <v>0.65</v>
      </c>
      <c r="Y18" s="28">
        <v>1.66</v>
      </c>
      <c r="Z18" s="28">
        <v>27.92</v>
      </c>
      <c r="AA18" s="28">
        <v>2.71</v>
      </c>
      <c r="AB18" s="28">
        <v>4.37</v>
      </c>
      <c r="AC18" s="28">
        <v>0.64</v>
      </c>
      <c r="AD18" s="28">
        <v>2.36</v>
      </c>
      <c r="AE18" s="28">
        <v>0.48199999999999998</v>
      </c>
      <c r="AF18" s="28">
        <v>0.124</v>
      </c>
      <c r="AG18" s="28">
        <v>0.45500000000000002</v>
      </c>
      <c r="AH18" s="28">
        <v>7.1999999999999995E-2</v>
      </c>
      <c r="AI18" s="28">
        <v>0.38400000000000001</v>
      </c>
      <c r="AJ18" s="28">
        <v>0.09</v>
      </c>
      <c r="AK18" s="28">
        <v>0.23799999999999999</v>
      </c>
      <c r="AL18" s="28">
        <v>3.6900000000000002E-2</v>
      </c>
      <c r="AM18" s="28">
        <v>0.26300000000000001</v>
      </c>
      <c r="AN18" s="28">
        <v>5.33E-2</v>
      </c>
      <c r="AO18" s="28">
        <v>0.66900000000000004</v>
      </c>
      <c r="AP18" s="28">
        <v>0.11</v>
      </c>
      <c r="AQ18" s="28">
        <v>1.9</v>
      </c>
      <c r="AR18" s="28">
        <v>0.83099999999999996</v>
      </c>
      <c r="AS18" s="28">
        <v>3.85</v>
      </c>
      <c r="AT18" s="28">
        <f t="shared" si="0"/>
        <v>12.278199999999998</v>
      </c>
      <c r="AV18"/>
    </row>
    <row r="19" spans="1:48" s="11" customFormat="1" x14ac:dyDescent="0.15">
      <c r="A19" s="16"/>
      <c r="B19" s="15" t="s">
        <v>436</v>
      </c>
      <c r="C19" s="16"/>
      <c r="D19" s="18">
        <v>282052.84000000003</v>
      </c>
      <c r="E19" s="18">
        <v>24994</v>
      </c>
      <c r="F19" s="20">
        <v>7.13</v>
      </c>
      <c r="G19" s="20">
        <v>515.03</v>
      </c>
      <c r="H19" s="20">
        <v>282.33</v>
      </c>
      <c r="I19" s="20">
        <v>723.25</v>
      </c>
      <c r="J19" s="20">
        <v>17.68</v>
      </c>
      <c r="K19" s="20">
        <v>1.21</v>
      </c>
      <c r="L19" s="20">
        <v>36.159999999999997</v>
      </c>
      <c r="M19" s="20">
        <v>19.239999999999998</v>
      </c>
      <c r="N19" s="20">
        <v>37.78</v>
      </c>
      <c r="O19" s="20">
        <v>4.6399999999999997</v>
      </c>
      <c r="P19" s="20">
        <v>2.0299999999999998</v>
      </c>
      <c r="Q19" s="20" t="s">
        <v>303</v>
      </c>
      <c r="R19" s="20">
        <v>19.420000000000002</v>
      </c>
      <c r="S19" s="20">
        <v>116.21</v>
      </c>
      <c r="T19" s="20">
        <v>7.71</v>
      </c>
      <c r="U19" s="20">
        <v>25.4</v>
      </c>
      <c r="V19" s="20">
        <v>1.03</v>
      </c>
      <c r="W19" s="20">
        <v>1.92</v>
      </c>
      <c r="X19" s="20">
        <v>0.63</v>
      </c>
      <c r="Y19" s="20">
        <v>1.24</v>
      </c>
      <c r="Z19" s="20">
        <v>20</v>
      </c>
      <c r="AA19" s="20">
        <v>4.3600000000000003</v>
      </c>
      <c r="AB19" s="20">
        <v>6</v>
      </c>
      <c r="AC19" s="20">
        <v>1.01</v>
      </c>
      <c r="AD19" s="20">
        <v>4.01</v>
      </c>
      <c r="AE19" s="20">
        <v>0.81</v>
      </c>
      <c r="AF19" s="20">
        <v>0.23699999999999999</v>
      </c>
      <c r="AG19" s="20">
        <v>0.9</v>
      </c>
      <c r="AH19" s="20">
        <v>0.188</v>
      </c>
      <c r="AI19" s="20">
        <v>0.68</v>
      </c>
      <c r="AJ19" s="20">
        <v>0.185</v>
      </c>
      <c r="AK19" s="20">
        <v>0.45100000000000001</v>
      </c>
      <c r="AL19" s="20">
        <v>7.9000000000000001E-2</v>
      </c>
      <c r="AM19" s="20">
        <v>0.45700000000000002</v>
      </c>
      <c r="AN19" s="20">
        <v>7.6999999999999999E-2</v>
      </c>
      <c r="AO19" s="20">
        <v>0.60099999999999998</v>
      </c>
      <c r="AP19" s="20">
        <v>5.6800000000000003E-2</v>
      </c>
      <c r="AQ19" s="20">
        <v>1.2</v>
      </c>
      <c r="AR19" s="20">
        <v>1.46</v>
      </c>
      <c r="AS19" s="20">
        <v>6.83</v>
      </c>
      <c r="AT19" s="20">
        <f t="shared" si="0"/>
        <v>19.443999999999996</v>
      </c>
      <c r="AV19"/>
    </row>
    <row r="20" spans="1:48" s="11" customFormat="1" x14ac:dyDescent="0.15">
      <c r="A20" s="34" t="s">
        <v>304</v>
      </c>
      <c r="AT20" s="28"/>
      <c r="AV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AUBINEAU Jérémie</dc:creator>
  <cp:lastModifiedBy>AUBINEAU Jérémie</cp:lastModifiedBy>
  <dcterms:created xsi:type="dcterms:W3CDTF">2022-02-14T09:02:41Z</dcterms:created>
  <dcterms:modified xsi:type="dcterms:W3CDTF">2022-07-07T15:00:20Z</dcterms:modified>
</cp:coreProperties>
</file>